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รพีพรรรณ [7 เม.ย. 69]\Open Data Integrity and Transparency (OIT)\O6 แผนและความก้าวหน้าในการดำเนินการและการใช้งบประมาณ ปี 2569\"/>
    </mc:Choice>
  </mc:AlternateContent>
  <xr:revisionPtr revIDLastSave="0" documentId="13_ncr:1_{9A0D42CD-C720-4C35-9386-5DDD399ACA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ผน-ผล ปีงบ6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29" i="1" l="1"/>
  <c r="Y229" i="1"/>
  <c r="T229" i="1"/>
  <c r="P229" i="1"/>
  <c r="L229" i="1"/>
  <c r="H229" i="1"/>
  <c r="T228" i="1"/>
  <c r="P228" i="1"/>
  <c r="L228" i="1"/>
  <c r="H228" i="1"/>
  <c r="T227" i="1"/>
  <c r="P227" i="1"/>
  <c r="L227" i="1"/>
  <c r="H227" i="1"/>
  <c r="T226" i="1"/>
  <c r="P226" i="1"/>
  <c r="C226" i="1" s="1"/>
  <c r="L226" i="1"/>
  <c r="H226" i="1"/>
  <c r="Z225" i="1"/>
  <c r="Y225" i="1"/>
  <c r="T225" i="1"/>
  <c r="P225" i="1"/>
  <c r="L225" i="1"/>
  <c r="H225" i="1"/>
  <c r="T224" i="1"/>
  <c r="P224" i="1"/>
  <c r="L224" i="1"/>
  <c r="H224" i="1"/>
  <c r="T223" i="1"/>
  <c r="P223" i="1"/>
  <c r="L223" i="1"/>
  <c r="L217" i="1" s="1"/>
  <c r="H223" i="1"/>
  <c r="T222" i="1"/>
  <c r="P222" i="1"/>
  <c r="L222" i="1"/>
  <c r="H222" i="1"/>
  <c r="T221" i="1"/>
  <c r="P221" i="1"/>
  <c r="L221" i="1"/>
  <c r="H221" i="1"/>
  <c r="T220" i="1"/>
  <c r="P220" i="1"/>
  <c r="L220" i="1"/>
  <c r="H220" i="1"/>
  <c r="T219" i="1"/>
  <c r="P219" i="1"/>
  <c r="L219" i="1"/>
  <c r="H219" i="1"/>
  <c r="T218" i="1"/>
  <c r="P218" i="1"/>
  <c r="L218" i="1"/>
  <c r="H218" i="1"/>
  <c r="S217" i="1"/>
  <c r="R217" i="1"/>
  <c r="Q217" i="1"/>
  <c r="O217" i="1"/>
  <c r="N217" i="1"/>
  <c r="M217" i="1"/>
  <c r="K217" i="1"/>
  <c r="J217" i="1"/>
  <c r="I217" i="1"/>
  <c r="G217" i="1"/>
  <c r="F217" i="1"/>
  <c r="E217" i="1"/>
  <c r="T215" i="1"/>
  <c r="P215" i="1"/>
  <c r="L215" i="1"/>
  <c r="H215" i="1"/>
  <c r="T214" i="1"/>
  <c r="P214" i="1"/>
  <c r="L214" i="1"/>
  <c r="H214" i="1"/>
  <c r="T213" i="1"/>
  <c r="P213" i="1"/>
  <c r="L213" i="1"/>
  <c r="H213" i="1"/>
  <c r="T212" i="1"/>
  <c r="P212" i="1"/>
  <c r="L212" i="1"/>
  <c r="H212" i="1"/>
  <c r="Z211" i="1"/>
  <c r="Y211" i="1"/>
  <c r="T211" i="1"/>
  <c r="P211" i="1"/>
  <c r="L211" i="1"/>
  <c r="H211" i="1"/>
  <c r="T210" i="1"/>
  <c r="P210" i="1"/>
  <c r="L210" i="1"/>
  <c r="H210" i="1"/>
  <c r="T209" i="1"/>
  <c r="T207" i="1" s="1"/>
  <c r="P209" i="1"/>
  <c r="L209" i="1"/>
  <c r="H209" i="1"/>
  <c r="H207" i="1" s="1"/>
  <c r="T208" i="1"/>
  <c r="P208" i="1"/>
  <c r="L208" i="1"/>
  <c r="H208" i="1"/>
  <c r="S207" i="1"/>
  <c r="R207" i="1"/>
  <c r="Q207" i="1"/>
  <c r="O207" i="1"/>
  <c r="N207" i="1"/>
  <c r="M207" i="1"/>
  <c r="K207" i="1"/>
  <c r="J207" i="1"/>
  <c r="I207" i="1"/>
  <c r="G207" i="1"/>
  <c r="F207" i="1"/>
  <c r="E207" i="1"/>
  <c r="T206" i="1"/>
  <c r="P206" i="1"/>
  <c r="L206" i="1"/>
  <c r="H206" i="1"/>
  <c r="T205" i="1"/>
  <c r="P205" i="1"/>
  <c r="L205" i="1"/>
  <c r="H205" i="1"/>
  <c r="U205" i="1" s="1"/>
  <c r="T204" i="1"/>
  <c r="P204" i="1"/>
  <c r="L204" i="1"/>
  <c r="L198" i="1" s="1"/>
  <c r="L197" i="1" s="1"/>
  <c r="H204" i="1"/>
  <c r="H198" i="1" s="1"/>
  <c r="T203" i="1"/>
  <c r="P203" i="1"/>
  <c r="L203" i="1"/>
  <c r="H203" i="1"/>
  <c r="Z202" i="1"/>
  <c r="Y202" i="1"/>
  <c r="T202" i="1"/>
  <c r="P202" i="1"/>
  <c r="L202" i="1"/>
  <c r="H202" i="1"/>
  <c r="T201" i="1"/>
  <c r="P201" i="1"/>
  <c r="L201" i="1"/>
  <c r="H201" i="1"/>
  <c r="T200" i="1"/>
  <c r="P200" i="1"/>
  <c r="P198" i="1" s="1"/>
  <c r="P197" i="1" s="1"/>
  <c r="L200" i="1"/>
  <c r="H200" i="1"/>
  <c r="T199" i="1"/>
  <c r="P199" i="1"/>
  <c r="L199" i="1"/>
  <c r="C199" i="1" s="1"/>
  <c r="H199" i="1"/>
  <c r="S198" i="1"/>
  <c r="S197" i="1" s="1"/>
  <c r="R198" i="1"/>
  <c r="R197" i="1" s="1"/>
  <c r="Q198" i="1"/>
  <c r="Q197" i="1" s="1"/>
  <c r="O198" i="1"/>
  <c r="O197" i="1" s="1"/>
  <c r="N198" i="1"/>
  <c r="N197" i="1" s="1"/>
  <c r="M198" i="1"/>
  <c r="M197" i="1" s="1"/>
  <c r="K198" i="1"/>
  <c r="K197" i="1" s="1"/>
  <c r="J198" i="1"/>
  <c r="J197" i="1" s="1"/>
  <c r="I198" i="1"/>
  <c r="I197" i="1" s="1"/>
  <c r="G198" i="1"/>
  <c r="G197" i="1" s="1"/>
  <c r="F198" i="1"/>
  <c r="E198" i="1"/>
  <c r="F197" i="1"/>
  <c r="E197" i="1"/>
  <c r="Z194" i="1"/>
  <c r="Y194" i="1"/>
  <c r="T194" i="1"/>
  <c r="P194" i="1"/>
  <c r="L194" i="1"/>
  <c r="H194" i="1"/>
  <c r="T193" i="1"/>
  <c r="P193" i="1"/>
  <c r="L193" i="1"/>
  <c r="H193" i="1"/>
  <c r="T192" i="1"/>
  <c r="P192" i="1"/>
  <c r="L192" i="1"/>
  <c r="H192" i="1"/>
  <c r="U192" i="1" s="1"/>
  <c r="T191" i="1"/>
  <c r="P191" i="1"/>
  <c r="C191" i="1" s="1"/>
  <c r="C190" i="1" s="1"/>
  <c r="L191" i="1"/>
  <c r="H191" i="1"/>
  <c r="T189" i="1"/>
  <c r="P189" i="1"/>
  <c r="L189" i="1"/>
  <c r="H189" i="1"/>
  <c r="T188" i="1"/>
  <c r="P188" i="1"/>
  <c r="L188" i="1"/>
  <c r="H188" i="1"/>
  <c r="T187" i="1"/>
  <c r="P187" i="1"/>
  <c r="L187" i="1"/>
  <c r="H187" i="1"/>
  <c r="T185" i="1"/>
  <c r="P185" i="1"/>
  <c r="L185" i="1"/>
  <c r="H185" i="1"/>
  <c r="T184" i="1"/>
  <c r="P184" i="1"/>
  <c r="L184" i="1"/>
  <c r="H184" i="1"/>
  <c r="T182" i="1"/>
  <c r="P182" i="1"/>
  <c r="L182" i="1"/>
  <c r="H182" i="1"/>
  <c r="T181" i="1"/>
  <c r="P181" i="1"/>
  <c r="L181" i="1"/>
  <c r="H181" i="1"/>
  <c r="T180" i="1"/>
  <c r="P180" i="1"/>
  <c r="L180" i="1"/>
  <c r="H180" i="1"/>
  <c r="T179" i="1"/>
  <c r="P179" i="1"/>
  <c r="L179" i="1"/>
  <c r="H179" i="1"/>
  <c r="T177" i="1"/>
  <c r="P177" i="1"/>
  <c r="L177" i="1"/>
  <c r="H177" i="1"/>
  <c r="T176" i="1"/>
  <c r="P176" i="1"/>
  <c r="L176" i="1"/>
  <c r="H176" i="1"/>
  <c r="T175" i="1"/>
  <c r="P175" i="1"/>
  <c r="L175" i="1"/>
  <c r="H175" i="1"/>
  <c r="T174" i="1"/>
  <c r="P174" i="1"/>
  <c r="L174" i="1"/>
  <c r="H174" i="1"/>
  <c r="T173" i="1"/>
  <c r="P173" i="1"/>
  <c r="L173" i="1"/>
  <c r="H173" i="1"/>
  <c r="T172" i="1"/>
  <c r="P172" i="1"/>
  <c r="L172" i="1"/>
  <c r="H172" i="1"/>
  <c r="T171" i="1"/>
  <c r="P171" i="1"/>
  <c r="L171" i="1"/>
  <c r="H171" i="1"/>
  <c r="S170" i="1"/>
  <c r="R170" i="1"/>
  <c r="Q170" i="1"/>
  <c r="O170" i="1"/>
  <c r="N170" i="1"/>
  <c r="M170" i="1"/>
  <c r="K170" i="1"/>
  <c r="J170" i="1"/>
  <c r="I170" i="1"/>
  <c r="G170" i="1"/>
  <c r="F170" i="1"/>
  <c r="E170" i="1"/>
  <c r="Z168" i="1"/>
  <c r="Y168" i="1"/>
  <c r="T168" i="1"/>
  <c r="P168" i="1"/>
  <c r="L168" i="1"/>
  <c r="H168" i="1"/>
  <c r="T167" i="1"/>
  <c r="P167" i="1"/>
  <c r="L167" i="1"/>
  <c r="H167" i="1"/>
  <c r="T166" i="1"/>
  <c r="P166" i="1"/>
  <c r="L166" i="1"/>
  <c r="H166" i="1"/>
  <c r="H163" i="1" s="1"/>
  <c r="T165" i="1"/>
  <c r="P165" i="1"/>
  <c r="L165" i="1"/>
  <c r="C165" i="1" s="1"/>
  <c r="H165" i="1"/>
  <c r="T164" i="1"/>
  <c r="P164" i="1"/>
  <c r="L164" i="1"/>
  <c r="H164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G163" i="1"/>
  <c r="F163" i="1"/>
  <c r="E163" i="1"/>
  <c r="T158" i="1"/>
  <c r="P158" i="1"/>
  <c r="L158" i="1"/>
  <c r="H158" i="1"/>
  <c r="T157" i="1"/>
  <c r="P157" i="1"/>
  <c r="L157" i="1"/>
  <c r="H157" i="1"/>
  <c r="T156" i="1"/>
  <c r="P156" i="1"/>
  <c r="L156" i="1"/>
  <c r="H156" i="1"/>
  <c r="T155" i="1"/>
  <c r="P155" i="1"/>
  <c r="L155" i="1"/>
  <c r="H155" i="1"/>
  <c r="C155" i="1" s="1"/>
  <c r="Z154" i="1"/>
  <c r="Y154" i="1"/>
  <c r="T154" i="1"/>
  <c r="P154" i="1"/>
  <c r="L154" i="1"/>
  <c r="H154" i="1"/>
  <c r="T153" i="1"/>
  <c r="P153" i="1"/>
  <c r="L153" i="1"/>
  <c r="H153" i="1"/>
  <c r="T152" i="1"/>
  <c r="T150" i="1" s="1"/>
  <c r="P152" i="1"/>
  <c r="L152" i="1"/>
  <c r="H152" i="1"/>
  <c r="T151" i="1"/>
  <c r="P151" i="1"/>
  <c r="L151" i="1"/>
  <c r="H151" i="1"/>
  <c r="C151" i="1" s="1"/>
  <c r="C150" i="1" s="1"/>
  <c r="S150" i="1"/>
  <c r="R150" i="1"/>
  <c r="Q150" i="1"/>
  <c r="O150" i="1"/>
  <c r="N150" i="1"/>
  <c r="M150" i="1"/>
  <c r="K150" i="1"/>
  <c r="J150" i="1"/>
  <c r="I150" i="1"/>
  <c r="G150" i="1"/>
  <c r="F150" i="1"/>
  <c r="E150" i="1"/>
  <c r="Z149" i="1"/>
  <c r="Y149" i="1"/>
  <c r="T149" i="1"/>
  <c r="P149" i="1"/>
  <c r="L149" i="1"/>
  <c r="H149" i="1"/>
  <c r="T148" i="1"/>
  <c r="P148" i="1"/>
  <c r="L148" i="1"/>
  <c r="H148" i="1"/>
  <c r="T147" i="1"/>
  <c r="P147" i="1"/>
  <c r="P145" i="1" s="1"/>
  <c r="L147" i="1"/>
  <c r="L145" i="1" s="1"/>
  <c r="H147" i="1"/>
  <c r="T146" i="1"/>
  <c r="P146" i="1"/>
  <c r="L146" i="1"/>
  <c r="H146" i="1"/>
  <c r="C146" i="1"/>
  <c r="C145" i="1" s="1"/>
  <c r="S145" i="1"/>
  <c r="R145" i="1"/>
  <c r="Q145" i="1"/>
  <c r="O145" i="1"/>
  <c r="N145" i="1"/>
  <c r="M145" i="1"/>
  <c r="K145" i="1"/>
  <c r="J145" i="1"/>
  <c r="I145" i="1"/>
  <c r="H145" i="1"/>
  <c r="G145" i="1"/>
  <c r="F145" i="1"/>
  <c r="E145" i="1"/>
  <c r="Z144" i="1"/>
  <c r="Y144" i="1"/>
  <c r="T144" i="1"/>
  <c r="P144" i="1"/>
  <c r="L144" i="1"/>
  <c r="H144" i="1"/>
  <c r="T143" i="1"/>
  <c r="P143" i="1"/>
  <c r="L143" i="1"/>
  <c r="H143" i="1"/>
  <c r="T142" i="1"/>
  <c r="P142" i="1"/>
  <c r="U142" i="1" s="1"/>
  <c r="V142" i="1" s="1"/>
  <c r="L142" i="1"/>
  <c r="H142" i="1"/>
  <c r="T141" i="1"/>
  <c r="P141" i="1"/>
  <c r="L141" i="1"/>
  <c r="H141" i="1"/>
  <c r="Z140" i="1"/>
  <c r="Y140" i="1"/>
  <c r="T140" i="1"/>
  <c r="P140" i="1"/>
  <c r="L140" i="1"/>
  <c r="H140" i="1"/>
  <c r="T139" i="1"/>
  <c r="P139" i="1"/>
  <c r="L139" i="1"/>
  <c r="H139" i="1"/>
  <c r="T138" i="1"/>
  <c r="P138" i="1"/>
  <c r="L138" i="1"/>
  <c r="H138" i="1"/>
  <c r="T137" i="1"/>
  <c r="P137" i="1"/>
  <c r="L137" i="1"/>
  <c r="H137" i="1"/>
  <c r="T136" i="1"/>
  <c r="P136" i="1"/>
  <c r="L136" i="1"/>
  <c r="L130" i="1" s="1"/>
  <c r="H136" i="1"/>
  <c r="T135" i="1"/>
  <c r="P135" i="1"/>
  <c r="L135" i="1"/>
  <c r="H135" i="1"/>
  <c r="Z134" i="1"/>
  <c r="Y134" i="1"/>
  <c r="T134" i="1"/>
  <c r="P134" i="1"/>
  <c r="L134" i="1"/>
  <c r="H134" i="1"/>
  <c r="T133" i="1"/>
  <c r="P133" i="1"/>
  <c r="L133" i="1"/>
  <c r="H133" i="1"/>
  <c r="T132" i="1"/>
  <c r="T130" i="1" s="1"/>
  <c r="P132" i="1"/>
  <c r="L132" i="1"/>
  <c r="H132" i="1"/>
  <c r="T131" i="1"/>
  <c r="P131" i="1"/>
  <c r="C131" i="1" s="1"/>
  <c r="L131" i="1"/>
  <c r="H131" i="1"/>
  <c r="S130" i="1"/>
  <c r="R130" i="1"/>
  <c r="Q130" i="1"/>
  <c r="O130" i="1"/>
  <c r="N130" i="1"/>
  <c r="M130" i="1"/>
  <c r="K130" i="1"/>
  <c r="J130" i="1"/>
  <c r="I130" i="1"/>
  <c r="G130" i="1"/>
  <c r="F130" i="1"/>
  <c r="E130" i="1"/>
  <c r="T127" i="1"/>
  <c r="P127" i="1"/>
  <c r="L127" i="1"/>
  <c r="H127" i="1"/>
  <c r="T126" i="1"/>
  <c r="P126" i="1"/>
  <c r="L126" i="1"/>
  <c r="H126" i="1"/>
  <c r="T125" i="1"/>
  <c r="P125" i="1"/>
  <c r="L125" i="1"/>
  <c r="H125" i="1"/>
  <c r="T124" i="1"/>
  <c r="P124" i="1"/>
  <c r="L124" i="1"/>
  <c r="H124" i="1"/>
  <c r="T123" i="1"/>
  <c r="P123" i="1"/>
  <c r="L123" i="1"/>
  <c r="H123" i="1"/>
  <c r="T122" i="1"/>
  <c r="P122" i="1"/>
  <c r="L122" i="1"/>
  <c r="H122" i="1"/>
  <c r="T121" i="1"/>
  <c r="P121" i="1"/>
  <c r="L121" i="1"/>
  <c r="H121" i="1"/>
  <c r="T120" i="1"/>
  <c r="T119" i="1" s="1"/>
  <c r="P120" i="1"/>
  <c r="P119" i="1" s="1"/>
  <c r="L120" i="1"/>
  <c r="L119" i="1" s="1"/>
  <c r="H120" i="1"/>
  <c r="S119" i="1"/>
  <c r="R119" i="1"/>
  <c r="Q119" i="1"/>
  <c r="O119" i="1"/>
  <c r="N119" i="1"/>
  <c r="M119" i="1"/>
  <c r="K119" i="1"/>
  <c r="J119" i="1"/>
  <c r="I119" i="1"/>
  <c r="G119" i="1"/>
  <c r="F119" i="1"/>
  <c r="E119" i="1"/>
  <c r="Z113" i="1"/>
  <c r="Y113" i="1"/>
  <c r="T113" i="1"/>
  <c r="P113" i="1"/>
  <c r="L113" i="1"/>
  <c r="H113" i="1"/>
  <c r="T112" i="1"/>
  <c r="P112" i="1"/>
  <c r="L112" i="1"/>
  <c r="H112" i="1"/>
  <c r="T111" i="1"/>
  <c r="P111" i="1"/>
  <c r="L111" i="1"/>
  <c r="H111" i="1"/>
  <c r="T110" i="1"/>
  <c r="P110" i="1"/>
  <c r="L110" i="1"/>
  <c r="H110" i="1"/>
  <c r="Z109" i="1"/>
  <c r="Y109" i="1"/>
  <c r="T109" i="1"/>
  <c r="P109" i="1"/>
  <c r="L109" i="1"/>
  <c r="H109" i="1"/>
  <c r="T108" i="1"/>
  <c r="P108" i="1"/>
  <c r="L108" i="1"/>
  <c r="H108" i="1"/>
  <c r="T107" i="1"/>
  <c r="P107" i="1"/>
  <c r="L107" i="1"/>
  <c r="L105" i="1" s="1"/>
  <c r="H107" i="1"/>
  <c r="T106" i="1"/>
  <c r="P106" i="1"/>
  <c r="L106" i="1"/>
  <c r="H106" i="1"/>
  <c r="S105" i="1"/>
  <c r="R105" i="1"/>
  <c r="Q105" i="1"/>
  <c r="O105" i="1"/>
  <c r="N105" i="1"/>
  <c r="M105" i="1"/>
  <c r="K105" i="1"/>
  <c r="J105" i="1"/>
  <c r="I105" i="1"/>
  <c r="G105" i="1"/>
  <c r="F105" i="1"/>
  <c r="E105" i="1"/>
  <c r="Z104" i="1"/>
  <c r="Y104" i="1"/>
  <c r="T104" i="1"/>
  <c r="P104" i="1"/>
  <c r="L104" i="1"/>
  <c r="H104" i="1"/>
  <c r="T103" i="1"/>
  <c r="P103" i="1"/>
  <c r="L103" i="1"/>
  <c r="H103" i="1"/>
  <c r="T102" i="1"/>
  <c r="T100" i="1" s="1"/>
  <c r="P102" i="1"/>
  <c r="P100" i="1" s="1"/>
  <c r="L102" i="1"/>
  <c r="L100" i="1" s="1"/>
  <c r="H102" i="1"/>
  <c r="T101" i="1"/>
  <c r="P101" i="1"/>
  <c r="L101" i="1"/>
  <c r="H101" i="1"/>
  <c r="S100" i="1"/>
  <c r="R100" i="1"/>
  <c r="Q100" i="1"/>
  <c r="O100" i="1"/>
  <c r="N100" i="1"/>
  <c r="M100" i="1"/>
  <c r="K100" i="1"/>
  <c r="J100" i="1"/>
  <c r="I100" i="1"/>
  <c r="H100" i="1"/>
  <c r="G100" i="1"/>
  <c r="F100" i="1"/>
  <c r="E100" i="1"/>
  <c r="Z99" i="1"/>
  <c r="Y99" i="1"/>
  <c r="T99" i="1"/>
  <c r="P99" i="1"/>
  <c r="L99" i="1"/>
  <c r="H99" i="1"/>
  <c r="T98" i="1"/>
  <c r="P98" i="1"/>
  <c r="L98" i="1"/>
  <c r="H98" i="1"/>
  <c r="T97" i="1"/>
  <c r="P97" i="1"/>
  <c r="L97" i="1"/>
  <c r="H97" i="1"/>
  <c r="T96" i="1"/>
  <c r="P96" i="1"/>
  <c r="L96" i="1"/>
  <c r="H96" i="1"/>
  <c r="C96" i="1" s="1"/>
  <c r="Z95" i="1"/>
  <c r="Y95" i="1"/>
  <c r="T95" i="1"/>
  <c r="P95" i="1"/>
  <c r="L95" i="1"/>
  <c r="H95" i="1"/>
  <c r="P94" i="1"/>
  <c r="L94" i="1"/>
  <c r="H94" i="1"/>
  <c r="T93" i="1"/>
  <c r="P93" i="1"/>
  <c r="L93" i="1"/>
  <c r="H93" i="1"/>
  <c r="T92" i="1"/>
  <c r="P92" i="1"/>
  <c r="L92" i="1"/>
  <c r="H92" i="1"/>
  <c r="T91" i="1"/>
  <c r="P91" i="1"/>
  <c r="L91" i="1"/>
  <c r="H91" i="1"/>
  <c r="T90" i="1"/>
  <c r="P90" i="1"/>
  <c r="L90" i="1"/>
  <c r="H90" i="1"/>
  <c r="S89" i="1"/>
  <c r="R89" i="1"/>
  <c r="Q89" i="1"/>
  <c r="O89" i="1"/>
  <c r="N89" i="1"/>
  <c r="M89" i="1"/>
  <c r="K89" i="1"/>
  <c r="J89" i="1"/>
  <c r="I89" i="1"/>
  <c r="G89" i="1"/>
  <c r="F89" i="1"/>
  <c r="E89" i="1"/>
  <c r="Z88" i="1"/>
  <c r="Y88" i="1"/>
  <c r="T88" i="1"/>
  <c r="P88" i="1"/>
  <c r="L88" i="1"/>
  <c r="H88" i="1"/>
  <c r="T87" i="1"/>
  <c r="P87" i="1"/>
  <c r="L87" i="1"/>
  <c r="H87" i="1"/>
  <c r="T86" i="1"/>
  <c r="T84" i="1" s="1"/>
  <c r="P86" i="1"/>
  <c r="L86" i="1"/>
  <c r="L84" i="1" s="1"/>
  <c r="H86" i="1"/>
  <c r="H84" i="1" s="1"/>
  <c r="T85" i="1"/>
  <c r="P85" i="1"/>
  <c r="L85" i="1"/>
  <c r="C85" i="1" s="1"/>
  <c r="H85" i="1"/>
  <c r="S84" i="1"/>
  <c r="R84" i="1"/>
  <c r="Q84" i="1"/>
  <c r="O84" i="1"/>
  <c r="N84" i="1"/>
  <c r="M84" i="1"/>
  <c r="K84" i="1"/>
  <c r="J84" i="1"/>
  <c r="I84" i="1"/>
  <c r="G84" i="1"/>
  <c r="F84" i="1"/>
  <c r="E84" i="1"/>
  <c r="T79" i="1"/>
  <c r="T77" i="1" s="1"/>
  <c r="P79" i="1"/>
  <c r="P77" i="1" s="1"/>
  <c r="L79" i="1"/>
  <c r="L77" i="1" s="1"/>
  <c r="H79" i="1"/>
  <c r="T78" i="1"/>
  <c r="P78" i="1"/>
  <c r="L78" i="1"/>
  <c r="H78" i="1"/>
  <c r="S77" i="1"/>
  <c r="R77" i="1"/>
  <c r="Q77" i="1"/>
  <c r="O77" i="1"/>
  <c r="N77" i="1"/>
  <c r="M77" i="1"/>
  <c r="K77" i="1"/>
  <c r="J77" i="1"/>
  <c r="I77" i="1"/>
  <c r="H77" i="1"/>
  <c r="G77" i="1"/>
  <c r="F77" i="1"/>
  <c r="E77" i="1"/>
  <c r="C76" i="1"/>
  <c r="Z68" i="1"/>
  <c r="Y68" i="1"/>
  <c r="T68" i="1"/>
  <c r="P68" i="1"/>
  <c r="L68" i="1"/>
  <c r="H68" i="1"/>
  <c r="T67" i="1"/>
  <c r="P67" i="1"/>
  <c r="L67" i="1"/>
  <c r="H67" i="1"/>
  <c r="T66" i="1"/>
  <c r="P66" i="1"/>
  <c r="L66" i="1"/>
  <c r="H66" i="1"/>
  <c r="T65" i="1"/>
  <c r="P65" i="1"/>
  <c r="L65" i="1"/>
  <c r="H65" i="1"/>
  <c r="T61" i="1"/>
  <c r="P61" i="1"/>
  <c r="L61" i="1"/>
  <c r="H61" i="1"/>
  <c r="U61" i="1" s="1"/>
  <c r="T60" i="1"/>
  <c r="P60" i="1"/>
  <c r="L60" i="1"/>
  <c r="H60" i="1"/>
  <c r="T59" i="1"/>
  <c r="P59" i="1"/>
  <c r="L59" i="1"/>
  <c r="H59" i="1"/>
  <c r="T58" i="1"/>
  <c r="P58" i="1"/>
  <c r="L58" i="1"/>
  <c r="H58" i="1"/>
  <c r="T57" i="1"/>
  <c r="P57" i="1"/>
  <c r="L57" i="1"/>
  <c r="H57" i="1"/>
  <c r="C57" i="1" s="1"/>
  <c r="T56" i="1"/>
  <c r="P56" i="1"/>
  <c r="L56" i="1"/>
  <c r="H56" i="1"/>
  <c r="T54" i="1"/>
  <c r="P54" i="1"/>
  <c r="L54" i="1"/>
  <c r="H54" i="1"/>
  <c r="T53" i="1"/>
  <c r="P53" i="1"/>
  <c r="L53" i="1"/>
  <c r="H53" i="1"/>
  <c r="Z43" i="1"/>
  <c r="Y43" i="1"/>
  <c r="T43" i="1"/>
  <c r="P43" i="1"/>
  <c r="L43" i="1"/>
  <c r="H43" i="1"/>
  <c r="T42" i="1"/>
  <c r="P42" i="1"/>
  <c r="L42" i="1"/>
  <c r="H42" i="1"/>
  <c r="T41" i="1"/>
  <c r="P41" i="1"/>
  <c r="L41" i="1"/>
  <c r="H41" i="1"/>
  <c r="S40" i="1"/>
  <c r="R40" i="1"/>
  <c r="Q40" i="1"/>
  <c r="O40" i="1"/>
  <c r="N40" i="1"/>
  <c r="M40" i="1"/>
  <c r="P40" i="1" s="1"/>
  <c r="K40" i="1"/>
  <c r="J40" i="1"/>
  <c r="I40" i="1"/>
  <c r="G40" i="1"/>
  <c r="F40" i="1"/>
  <c r="E40" i="1"/>
  <c r="Z34" i="1"/>
  <c r="Y34" i="1"/>
  <c r="P34" i="1"/>
  <c r="L34" i="1"/>
  <c r="T33" i="1"/>
  <c r="P33" i="1"/>
  <c r="L33" i="1"/>
  <c r="H33" i="1"/>
  <c r="T32" i="1"/>
  <c r="P32" i="1"/>
  <c r="L32" i="1"/>
  <c r="H32" i="1"/>
  <c r="T31" i="1"/>
  <c r="P31" i="1"/>
  <c r="L31" i="1"/>
  <c r="H31" i="1"/>
  <c r="Z30" i="1"/>
  <c r="Y30" i="1"/>
  <c r="T30" i="1"/>
  <c r="P30" i="1"/>
  <c r="L30" i="1"/>
  <c r="H30" i="1"/>
  <c r="T29" i="1"/>
  <c r="P29" i="1"/>
  <c r="L29" i="1"/>
  <c r="H29" i="1"/>
  <c r="T28" i="1"/>
  <c r="P28" i="1"/>
  <c r="L28" i="1"/>
  <c r="H28" i="1"/>
  <c r="T27" i="1"/>
  <c r="P27" i="1"/>
  <c r="L27" i="1"/>
  <c r="H27" i="1"/>
  <c r="S26" i="1"/>
  <c r="R26" i="1"/>
  <c r="Q26" i="1"/>
  <c r="O26" i="1"/>
  <c r="N26" i="1"/>
  <c r="M26" i="1"/>
  <c r="K26" i="1"/>
  <c r="J26" i="1"/>
  <c r="I26" i="1"/>
  <c r="G26" i="1"/>
  <c r="E26" i="1"/>
  <c r="T23" i="1"/>
  <c r="P23" i="1"/>
  <c r="L23" i="1"/>
  <c r="H23" i="1"/>
  <c r="T22" i="1"/>
  <c r="P22" i="1"/>
  <c r="L22" i="1"/>
  <c r="H22" i="1"/>
  <c r="B22" i="1" s="1"/>
  <c r="Z23" i="1" s="1"/>
  <c r="T21" i="1"/>
  <c r="P21" i="1"/>
  <c r="L21" i="1"/>
  <c r="H21" i="1"/>
  <c r="U21" i="1" s="1"/>
  <c r="T20" i="1"/>
  <c r="P20" i="1"/>
  <c r="L20" i="1"/>
  <c r="H20" i="1"/>
  <c r="T19" i="1"/>
  <c r="P19" i="1"/>
  <c r="L19" i="1"/>
  <c r="H19" i="1"/>
  <c r="T18" i="1"/>
  <c r="P18" i="1"/>
  <c r="L18" i="1"/>
  <c r="C18" i="1" s="1"/>
  <c r="H18" i="1"/>
  <c r="T15" i="1"/>
  <c r="P15" i="1"/>
  <c r="L15" i="1"/>
  <c r="H15" i="1"/>
  <c r="F26" i="1" s="1"/>
  <c r="T14" i="1"/>
  <c r="P14" i="1"/>
  <c r="L14" i="1"/>
  <c r="H14" i="1"/>
  <c r="T13" i="1"/>
  <c r="P13" i="1"/>
  <c r="L13" i="1"/>
  <c r="H13" i="1"/>
  <c r="T12" i="1"/>
  <c r="P12" i="1"/>
  <c r="L12" i="1"/>
  <c r="H12" i="1"/>
  <c r="T11" i="1"/>
  <c r="P11" i="1"/>
  <c r="L11" i="1"/>
  <c r="H11" i="1"/>
  <c r="T10" i="1"/>
  <c r="P10" i="1"/>
  <c r="L10" i="1"/>
  <c r="H10" i="1"/>
  <c r="V192" i="1" l="1"/>
  <c r="U219" i="1"/>
  <c r="T40" i="1"/>
  <c r="U157" i="1"/>
  <c r="L207" i="1"/>
  <c r="T217" i="1"/>
  <c r="C53" i="1"/>
  <c r="W54" i="1" s="1"/>
  <c r="C65" i="1"/>
  <c r="C64" i="1" s="1"/>
  <c r="C63" i="1" s="1"/>
  <c r="U132" i="1"/>
  <c r="V132" i="1" s="1"/>
  <c r="U136" i="1"/>
  <c r="V136" i="1" s="1"/>
  <c r="U111" i="1"/>
  <c r="W111" i="1" s="1"/>
  <c r="U54" i="1"/>
  <c r="C90" i="1"/>
  <c r="T105" i="1"/>
  <c r="C60" i="1"/>
  <c r="W61" i="1" s="1"/>
  <c r="P89" i="1"/>
  <c r="C31" i="1"/>
  <c r="T89" i="1"/>
  <c r="X123" i="1"/>
  <c r="Z123" i="1" s="1"/>
  <c r="X127" i="1"/>
  <c r="H170" i="1"/>
  <c r="U206" i="1"/>
  <c r="P26" i="1"/>
  <c r="U32" i="1"/>
  <c r="V32" i="1" s="1"/>
  <c r="L40" i="1"/>
  <c r="L170" i="1"/>
  <c r="C208" i="1"/>
  <c r="T26" i="1"/>
  <c r="L26" i="1"/>
  <c r="U147" i="1"/>
  <c r="V147" i="1" s="1"/>
  <c r="U227" i="1"/>
  <c r="V227" i="1" s="1"/>
  <c r="U204" i="1"/>
  <c r="U41" i="1"/>
  <c r="C92" i="1"/>
  <c r="C101" i="1"/>
  <c r="U158" i="1"/>
  <c r="V158" i="1" s="1"/>
  <c r="U213" i="1"/>
  <c r="U166" i="1"/>
  <c r="V166" i="1" s="1"/>
  <c r="U13" i="1"/>
  <c r="C27" i="1"/>
  <c r="C26" i="1" s="1"/>
  <c r="U58" i="1"/>
  <c r="C78" i="1"/>
  <c r="U93" i="1"/>
  <c r="V93" i="1" s="1"/>
  <c r="U173" i="1"/>
  <c r="V173" i="1" s="1"/>
  <c r="U199" i="1"/>
  <c r="C218" i="1"/>
  <c r="V219" i="1" s="1"/>
  <c r="X221" i="1"/>
  <c r="Z221" i="1" s="1"/>
  <c r="U163" i="1"/>
  <c r="U172" i="1"/>
  <c r="V172" i="1" s="1"/>
  <c r="C19" i="1"/>
  <c r="V21" i="1" s="1"/>
  <c r="U59" i="1"/>
  <c r="W59" i="1" s="1"/>
  <c r="C106" i="1"/>
  <c r="W107" i="1" s="1"/>
  <c r="C110" i="1"/>
  <c r="C124" i="1"/>
  <c r="U138" i="1"/>
  <c r="X215" i="1"/>
  <c r="C222" i="1"/>
  <c r="C11" i="1"/>
  <c r="C9" i="1" s="1"/>
  <c r="U200" i="1"/>
  <c r="V200" i="1" s="1"/>
  <c r="W20" i="1"/>
  <c r="U171" i="1"/>
  <c r="V171" i="1" s="1"/>
  <c r="T170" i="1"/>
  <c r="C10" i="1"/>
  <c r="W12" i="1" s="1"/>
  <c r="H40" i="1"/>
  <c r="C40" i="1" s="1"/>
  <c r="V41" i="1" s="1"/>
  <c r="H89" i="1"/>
  <c r="U102" i="1"/>
  <c r="U107" i="1"/>
  <c r="C203" i="1"/>
  <c r="P217" i="1"/>
  <c r="U12" i="1"/>
  <c r="C137" i="1"/>
  <c r="W138" i="1" s="1"/>
  <c r="U20" i="1"/>
  <c r="V20" i="1" s="1"/>
  <c r="U100" i="1"/>
  <c r="V100" i="1" s="1"/>
  <c r="U152" i="1"/>
  <c r="V152" i="1" s="1"/>
  <c r="C212" i="1"/>
  <c r="C207" i="1" s="1"/>
  <c r="U86" i="1"/>
  <c r="V86" i="1" s="1"/>
  <c r="W132" i="1"/>
  <c r="U79" i="1"/>
  <c r="U121" i="1"/>
  <c r="V121" i="1" s="1"/>
  <c r="H130" i="1"/>
  <c r="L150" i="1"/>
  <c r="P170" i="1"/>
  <c r="U174" i="1"/>
  <c r="V174" i="1" s="1"/>
  <c r="H217" i="1"/>
  <c r="U217" i="1" s="1"/>
  <c r="W166" i="1"/>
  <c r="U91" i="1"/>
  <c r="B14" i="1"/>
  <c r="Z15" i="1" s="1"/>
  <c r="C56" i="1"/>
  <c r="U66" i="1"/>
  <c r="V66" i="1" s="1"/>
  <c r="U125" i="1"/>
  <c r="W125" i="1" s="1"/>
  <c r="C135" i="1"/>
  <c r="W136" i="1" s="1"/>
  <c r="P150" i="1"/>
  <c r="U209" i="1"/>
  <c r="V209" i="1" s="1"/>
  <c r="U223" i="1"/>
  <c r="W223" i="1" s="1"/>
  <c r="W102" i="1"/>
  <c r="Z127" i="1"/>
  <c r="Y127" i="1"/>
  <c r="W206" i="1"/>
  <c r="V206" i="1"/>
  <c r="W28" i="1"/>
  <c r="V157" i="1"/>
  <c r="W157" i="1"/>
  <c r="W21" i="1"/>
  <c r="V138" i="1"/>
  <c r="Z215" i="1"/>
  <c r="Y215" i="1"/>
  <c r="W32" i="1"/>
  <c r="V54" i="1"/>
  <c r="U130" i="1"/>
  <c r="U77" i="1"/>
  <c r="V77" i="1" s="1"/>
  <c r="U97" i="1"/>
  <c r="V97" i="1" s="1"/>
  <c r="P105" i="1"/>
  <c r="H26" i="1"/>
  <c r="P130" i="1"/>
  <c r="C163" i="1"/>
  <c r="U28" i="1"/>
  <c r="P207" i="1"/>
  <c r="U207" i="1" s="1"/>
  <c r="C120" i="1"/>
  <c r="H197" i="1"/>
  <c r="C198" i="1"/>
  <c r="T198" i="1"/>
  <c r="T197" i="1" s="1"/>
  <c r="H105" i="1"/>
  <c r="H119" i="1"/>
  <c r="U119" i="1" s="1"/>
  <c r="T145" i="1"/>
  <c r="U145" i="1" s="1"/>
  <c r="P84" i="1"/>
  <c r="U84" i="1" s="1"/>
  <c r="V84" i="1" s="1"/>
  <c r="H150" i="1"/>
  <c r="W192" i="1"/>
  <c r="C16" i="1"/>
  <c r="L89" i="1"/>
  <c r="Y123" i="1"/>
  <c r="W142" i="1"/>
  <c r="W147" i="1" l="1"/>
  <c r="V61" i="1"/>
  <c r="W79" i="1"/>
  <c r="V58" i="1"/>
  <c r="V91" i="1"/>
  <c r="V111" i="1"/>
  <c r="W204" i="1"/>
  <c r="U89" i="1"/>
  <c r="V89" i="1" s="1"/>
  <c r="C52" i="1"/>
  <c r="C51" i="1" s="1"/>
  <c r="W227" i="1"/>
  <c r="V12" i="1"/>
  <c r="C105" i="1"/>
  <c r="C83" i="1" s="1"/>
  <c r="V59" i="1"/>
  <c r="U170" i="1"/>
  <c r="W219" i="1"/>
  <c r="C217" i="1"/>
  <c r="V217" i="1" s="1"/>
  <c r="V13" i="1"/>
  <c r="W86" i="1"/>
  <c r="W66" i="1"/>
  <c r="U105" i="1"/>
  <c r="V207" i="1"/>
  <c r="W93" i="1"/>
  <c r="W213" i="1"/>
  <c r="V107" i="1"/>
  <c r="V102" i="1"/>
  <c r="C130" i="1"/>
  <c r="V130" i="1" s="1"/>
  <c r="W13" i="1"/>
  <c r="V213" i="1"/>
  <c r="V223" i="1"/>
  <c r="C17" i="1"/>
  <c r="V125" i="1"/>
  <c r="C8" i="1"/>
  <c r="C7" i="1" s="1"/>
  <c r="Y221" i="1"/>
  <c r="W97" i="1"/>
  <c r="V79" i="1"/>
  <c r="W152" i="1"/>
  <c r="W91" i="1"/>
  <c r="W200" i="1"/>
  <c r="W209" i="1"/>
  <c r="V204" i="1"/>
  <c r="U150" i="1"/>
  <c r="W58" i="1"/>
  <c r="V145" i="1"/>
  <c r="W145" i="1"/>
  <c r="C197" i="1"/>
  <c r="W217" i="1"/>
  <c r="U197" i="1"/>
  <c r="W121" i="1"/>
  <c r="C119" i="1"/>
  <c r="C118" i="1" s="1"/>
  <c r="C36" i="1"/>
  <c r="C24" i="1" s="1"/>
  <c r="W41" i="1"/>
  <c r="U198" i="1"/>
  <c r="V198" i="1" s="1"/>
  <c r="U26" i="1"/>
  <c r="V26" i="1" s="1"/>
  <c r="V28" i="1"/>
  <c r="C161" i="1"/>
  <c r="W163" i="1"/>
  <c r="W26" i="1"/>
  <c r="W207" i="1"/>
  <c r="V163" i="1"/>
  <c r="C216" i="1" l="1"/>
  <c r="V105" i="1"/>
  <c r="C129" i="1"/>
  <c r="C128" i="1" s="1"/>
  <c r="C75" i="1"/>
  <c r="W130" i="1"/>
  <c r="V197" i="1"/>
  <c r="V150" i="1"/>
  <c r="W150" i="1"/>
  <c r="C196" i="1"/>
  <c r="C195" i="1" s="1"/>
  <c r="W197" i="1"/>
  <c r="V119" i="1"/>
  <c r="W19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tc={38091309-9093-4ca9-b765-ef3a77393ac8}</author>
  </authors>
  <commentList>
    <comment ref="I171" authorId="0" shapeId="0" xr:uid="{38091309-9093-4CA9-B765-EF3A77393AC8}">
      <text>
        <t>[ข้อคิดเห็นแบบเธรด]
Excel เวอร์ชันของคุณช่วยให้คุณสามารถอ่านข้อคิดเห็นแบบเธรดนี้ อย่างไรก็ตาม การแก้ไขใดๆ จะได้รับการเอาออกถ้าไฟล์ถูกเปิดใน Excel เวอร์ชันใหม่กว่า เรียนรู้เพิ่มเติม: https://go.microsoft.com/fwlink/?linkid=870924
ข้อคิดเห็น:
    า่้้</t>
      </text>
    </comment>
  </commentList>
</comments>
</file>

<file path=xl/sharedStrings.xml><?xml version="1.0" encoding="utf-8"?>
<sst xmlns="http://schemas.openxmlformats.org/spreadsheetml/2006/main" count="664" uniqueCount="201">
  <si>
    <t>ข้อมูล ณ วันที่  25 เมษายน 2569</t>
  </si>
  <si>
    <t>แผนงาน / โครงการ/กิจกรรม</t>
  </si>
  <si>
    <t xml:space="preserve">งบประมาณ
ทั้งปี 2569
(บาท) </t>
  </si>
  <si>
    <t>เป้าหมาย
ปี 2569</t>
  </si>
  <si>
    <t>หน่วยนับ</t>
  </si>
  <si>
    <t>ห้วงดำเนินงาน</t>
  </si>
  <si>
    <t>รวมผลงาน</t>
  </si>
  <si>
    <t>ผลงาน
ร้อยละ</t>
  </si>
  <si>
    <t>ผลงาน
คงเหลือ</t>
  </si>
  <si>
    <t>รวม
เบิกจ่าย</t>
  </si>
  <si>
    <t xml:space="preserve">
ร้อยละผลการ
เบิกจ่าย</t>
  </si>
  <si>
    <t>เงิน
คงเหลือ</t>
  </si>
  <si>
    <t>ไตรมาส 1</t>
  </si>
  <si>
    <t>ไตรมาส 2</t>
  </si>
  <si>
    <t>ไตรมาส 3</t>
  </si>
  <si>
    <t>ไตรมาส 4</t>
  </si>
  <si>
    <t>ต.ค.68</t>
  </si>
  <si>
    <t>พ.ย.68</t>
  </si>
  <si>
    <t>ธ.ค.68</t>
  </si>
  <si>
    <t>รวม</t>
  </si>
  <si>
    <t>ม.ค.69</t>
  </si>
  <si>
    <t>ก.พ.69</t>
  </si>
  <si>
    <t>มี.ค.69</t>
  </si>
  <si>
    <t>เม.ย.69</t>
  </si>
  <si>
    <t>พ.ค.69</t>
  </si>
  <si>
    <t>มิ.ย.69</t>
  </si>
  <si>
    <t>ก.ค.69</t>
  </si>
  <si>
    <t>ส.ค.69</t>
  </si>
  <si>
    <t>ก.ย.69</t>
  </si>
  <si>
    <t>แผนงานยุทธศาสตร์จัดการปัญหาแรงงานต่างด้าวและการค้ามนุษย์</t>
  </si>
  <si>
    <t>1. โครงการบริหารจัดการแรงงานต่างด้าว (1.1 เป็นเป้าหมายโครงการ)</t>
  </si>
  <si>
    <t>คน</t>
  </si>
  <si>
    <t>1.1 กิจกรรมหลักที่ 1 : พิจารณาคำขอและรับแจ้งการทำงานของคนต่างด้าว</t>
  </si>
  <si>
    <t xml:space="preserve">      ที่ยื่นขออนุญาตทำงาน</t>
  </si>
  <si>
    <t>ครั้ง</t>
  </si>
  <si>
    <t xml:space="preserve">      1.1.1 พิจารณาคำขอและรับแจ้งการทำงานของคนต่างด้าว มาตรา 59 </t>
  </si>
  <si>
    <t xml:space="preserve">                มาตรา 61 และ มาตรา 63/1</t>
  </si>
  <si>
    <t>ครั้ั้ง</t>
  </si>
  <si>
    <t>ผล</t>
  </si>
  <si>
    <t>แผนเงิน</t>
  </si>
  <si>
    <t>บาท</t>
  </si>
  <si>
    <t>ผลเงิน</t>
  </si>
  <si>
    <t>1.2 กิจกรรมหลักที่ 2 : ตรวจสอบการทำงานของคนต่างด้าวและสถานประกอบการ</t>
  </si>
  <si>
    <t>แห่ง</t>
  </si>
  <si>
    <t xml:space="preserve">      1.2.1 กิจกรรมตรวจสอบการทำงานของคนต่างด้าวและสถานประกอบการ</t>
  </si>
  <si>
    <t>แห่่ง</t>
  </si>
  <si>
    <t>2. โครงการป้องกันปัญหาการค้ามนุษย์ด้านแรงงาน (2.1 - 2.2 เป็นเป้าหมายโครงการ)</t>
  </si>
  <si>
    <t xml:space="preserve">2.1 กิจกรรมหลักที่ 1 : การให้ความคุ้มครองคนหางานตามกฎหมายจัดหางานและคุ้มครองคนหางาน (2.1.1 เป็นเป้าหมายกิจกรรม) </t>
  </si>
  <si>
    <t xml:space="preserve">      2.1.1 กิจกรรมคุ้มครองป้องกันการหลอกลวงและลักลอบไปทำงานต่างประเทศ (ข้อ1) - 2)เป็นเป้าหมาย)</t>
  </si>
  <si>
    <t xml:space="preserve">             1) เผยแพร่ความรู้เพื่อป้องกันการหลอกลวงและลักลอบไปทำงานต่างประเทศ</t>
  </si>
  <si>
    <t xml:space="preserve">             2) คุ้มครองคนหางานเชิงรุกและเครือข่ายชุมชนร่วมรณรงค์ป้องกันการหลอกลวงและลักลอบไปทำงานต่างประเทศ </t>
  </si>
  <si>
    <t xml:space="preserve">             3) เพิ่มประสิทธิภาพในการป้องกันการหลอกลวงและลักลอบไปทำงานต่างประเทศ</t>
  </si>
  <si>
    <t>-</t>
  </si>
  <si>
    <t>2.2 กิจกรรมหลักที่ 2 : การสร้างความตระหนักรู้แก่แรงงานเพื่อป้องกันปัญหาการค้ามนุษย์ (2.2.1 - 2.2.2 เป็นเป้าหมายกิจกรรม)</t>
  </si>
  <si>
    <t xml:space="preserve">    2.2.1 กิจกรรมป้องกันการค้ามนุษย์ด้านแรงงานต่างด้าว</t>
  </si>
  <si>
    <t xml:space="preserve">           1) นายจ้าง</t>
  </si>
  <si>
    <t xml:space="preserve">           2) แรงงานต่างด้าว</t>
  </si>
  <si>
    <t xml:space="preserve">     2.2.2 กิจกรรมป้องกันการตกเป็นเหยื่อการค้ามนุษย์ด้านแรงงานในการไปทำงานต่างประเทศ</t>
  </si>
  <si>
    <t xml:space="preserve">     2.2.3 กิจกรรมเพิ่มประสิทธิภาพการปฏิบัติงานด้านกฎหมายของกรมการจัดหางาน</t>
  </si>
  <si>
    <t>3. โครงการศูนย์ประสานแรงงานประมง</t>
  </si>
  <si>
    <t>3.1 กิจกรรมกลัก : การสร้างความตระหนักรู้และจัดระเบียบแรงงานต่างด้าวในภาคประมง</t>
  </si>
  <si>
    <t xml:space="preserve">      3.1.1 กิจกรรมศูนย์ประสานแรงงานประมง 22 จังหวัด</t>
  </si>
  <si>
    <t xml:space="preserve">              1) อนุญาตทำงาน</t>
  </si>
  <si>
    <t xml:space="preserve">              2) บริการให้ให้คำปรึกษา แนะนำ</t>
  </si>
  <si>
    <t>แผนงานบูรณาการป้องกัน ปราบปราม และแก้ไขปัญหายาเสพติด</t>
  </si>
  <si>
    <t>4. โครงการสร้างภูมิคุ้มกันให้แรงงานห่างไกลยาเสพติด</t>
  </si>
  <si>
    <t>4.1 กิจกรรมหลัก : สร้างภูมิคุ้มกันป้องกันปัญหายาเสพติด</t>
  </si>
  <si>
    <t xml:space="preserve">      4.1.1 กิจกรรมสร้างความรู้เพื่อป้องกันการเกิดปัญหายาเสพติดในกลุ่มผู้ประกันตนกรณีว่างงาน</t>
  </si>
  <si>
    <t xml:space="preserve">      4.1.2 กิจกรรมสร้างภูมิคุ้มกันและแก้ไขปัญหายาเสพติดในกลุ่มแรงงานไทยไปทำงานต่างประเทศ</t>
  </si>
  <si>
    <t xml:space="preserve">      4.1.3 กิจกรรมป้องกันปัญหายาเสพติดในกลุ่มนายจ้าง/สถานประกอบการและแรงงานต่างด้าว</t>
  </si>
  <si>
    <t xml:space="preserve">      4.1.4 กิจกรรมแนะแนวอาชีพ สร้างภูมิคุ้มกันยาเสพติด</t>
  </si>
  <si>
    <t xml:space="preserve">      4.1.5 กิจกรรมสร้างการรับรู้เพื่อป้องกันปัญหายาเสพติดให้คนต่างด้าว นายจ้าง/สถานประกอบการและ
ผู้ได้รับอนุญาตให้นำคนต่างด้าวเข้ามาทำงาน ณ ศูนย์แรกรับเข้าทำงานและสิ้นสุดการจ้าง</t>
  </si>
  <si>
    <t>5. โครงการจัดหางานและส่งเสริมการประกอบอาชีพให้ผู้ผ่านการบำบัดรักษายาเสพติด</t>
  </si>
  <si>
    <t xml:space="preserve">5.1 กิจกรรมหลัก : จัดหางานและส่งเสริมการประกอบอาชีพให้ผู้ผ่านการบำบัดรักษายาเสพติด </t>
  </si>
  <si>
    <t xml:space="preserve">     5.1.1 กิจกรรมจัดหางานให้ผู้ผ่านการบำบัดรักษายาเสพติด</t>
  </si>
  <si>
    <t xml:space="preserve">     5.1.2 กิจกรรมส่งเสริมการประกอบอาชีพให้ผู้ผ่านการบำบัดยาเสพติดที่ประสงค์จะประกอบอาชีพโดยเป็นอาชีพหลักหรืออาชีพเสริม</t>
  </si>
  <si>
    <t xml:space="preserve">แผนงานยุทธศาสตร์พัฒนาพื้นที่เขตเศรษฐกิจพิเศษ </t>
  </si>
  <si>
    <t>6. โครงการศูนย์อำนวยความสะดวกด้านการจ้างแรงงานต่างด้าวในเขตพัฒนาเศรษฐกิจพิเศษ</t>
  </si>
  <si>
    <t>6.1 กิจกรรมกลักที่ 1 : ศูนย์อำนวยความสะดวกด้านการจ้างแรงงานต่างด้าวในเขตพัฒนาเศรษฐกิจพิเศษ</t>
  </si>
  <si>
    <t xml:space="preserve">      6.1.1 กิจกรรมศูนย์อำนวยความสะดวกด้านการจ้างแรงงานต่างด้าวในเขตพัฒนาเศรษฐกิจพิเศษ</t>
  </si>
  <si>
    <t>แผนงานยุทธศาสตร์การพัฒนาศักยภาพคนตลอดช่วงชีวิต</t>
  </si>
  <si>
    <t>7.โครงการเตรียมความพร้อมแก่กลุ่มเป้าหมายก่อนเข้าสู่ตลาดแรงงาน (7.1 - 7.3 เป็นเป้าหมายโครงการ)</t>
  </si>
  <si>
    <t>7.1 กิจกรรมหลักที่ 1 : บริหารจัดการข้อมูลข่าวสารตลาดแรงงาน (7.1.1 เป็นเป้าหมายกิจกรรม)</t>
  </si>
  <si>
    <t xml:space="preserve">      7.1.1. กิจกรรมผลิตและเผยแพร่ข้อมูลข่าวสารตลาดแรงงาน (ข้อ 1) เป็นเป้าหมายกิจกรรม</t>
  </si>
  <si>
    <t xml:space="preserve">               1) ผลิตและเผยแพร่ข้อมูลข่าวสารตลาดแรงงาน</t>
  </si>
  <si>
    <t xml:space="preserve">                2) เสวนาทางวิชาการเพื่อเตรียมความพร้อมแก่ผู้เข้าสู่ตลาดแรงงานเพื่อการมีงานทำที่มีคุณค่า</t>
  </si>
  <si>
    <r>
      <rPr>
        <sz val="8"/>
        <color theme="1"/>
        <rFont val="Arial"/>
      </rPr>
      <t xml:space="preserve">      7.1.2 กิจกรรมศึกษา วิเคราะห์ตลาดแรงงาน และพัฒนาบุคลากรด้านการวิจัย</t>
    </r>
    <r>
      <rPr>
        <sz val="8"/>
        <color theme="1"/>
        <rFont val="Arial"/>
      </rPr>
      <t>(ข้อ 1) เป็นเป้าหมายกิจกรรม</t>
    </r>
  </si>
  <si>
    <t>เรื่อง</t>
  </si>
  <si>
    <t xml:space="preserve">               1) ศึกษาสมรรถนะการทำงานของประชากรวัยสูงอายุและหลังเกษียณเพื่อรองรับสังคมผู้สูงอายุ : การวิเคราะห์เชิงภาคอุตสาหกรรมและภูมิภาค</t>
  </si>
  <si>
    <t>เรื่ื่อง</t>
  </si>
  <si>
    <t>7.2 กิจกรรมหลักที่ 2 :  แนะแนวอาชีพ (7.2.1 - 7.2.4 เป็นเป้าหมายกิจกรรม)</t>
  </si>
  <si>
    <t xml:space="preserve">      7.2.1 แนะแนวอาชีพให้นักเรียน นักศึกษา</t>
  </si>
  <si>
    <t xml:space="preserve">              1) เปิดประตูสู่อาชีพให้นักเรียน นักศึกษา</t>
  </si>
  <si>
    <t xml:space="preserve">      7.2.2 กิจกรรมแนะแนวอาชีพให้ประชาชนทั่วไป (ข้อ1) - 3 เป็นเป้าหมายกิจกรรม</t>
  </si>
  <si>
    <t xml:space="preserve">             1) แนะแนวอาชีพให้ผู้ประกันตนกรณีว่างงาน ประชาชนทั่วไป</t>
  </si>
  <si>
    <t xml:space="preserve">             2) คลินิกอาชีพ แนะแนวทาง สร้างโอกาสการมีงานทำ </t>
  </si>
  <si>
    <t xml:space="preserve">            3) แนะแนวและส่งเสริมอาชีพให้ทหารก่อนปลดประจำการ</t>
  </si>
  <si>
    <t xml:space="preserve">       7.2.3 กิจกรรมแนะแนวอาชีพให้กลุ่มเปราะบาง</t>
  </si>
  <si>
    <t xml:space="preserve">              1) แนะแนวอาชีพและส่งเสริมอาชีพให้เด็กและเยาวชนในสถานพินิจ ผู้ถูกคุมประพฤติ และผู้ต้องขัง</t>
  </si>
  <si>
    <t xml:space="preserve">       7.2.4 กิจกรรมเพิ่มประสิทธิภาพด้านการแนะแนวอาชีพ (ข้อ 1) - 2) เป็นเป้าหมายกิจกรรม)</t>
  </si>
  <si>
    <t xml:space="preserve">              1) ประชุมชี้แจงให้ความรู้เรื่องโครงการเพิ่มทักษะด้านอาชีพแก่นักเรียนที่ไม่ได้ศึกษาต่อหลังจบการศึกษาภาคบังคับ</t>
  </si>
  <si>
    <t xml:space="preserve">              2) สร้างเครือข่ายการแนะแนวอาชีพ  </t>
  </si>
  <si>
    <t xml:space="preserve">              3) พัฒนาศักยภาพบุคลากรด้านการแนะแนวอาชีพอย่างยั่งยืนและเป็นระบบ (นักแนะแนว)</t>
  </si>
  <si>
    <t xml:space="preserve">              4) พัฒนาระบบแนะแนวอาชีพเพื่อการมีงานทำ </t>
  </si>
  <si>
    <t>ระบบ</t>
  </si>
  <si>
    <t xml:space="preserve">              5) พัฒนาการจัดประเภทมาตรฐานอาชีพและมาตรฐานอุตสาหกรรม (ประเทศไทย)</t>
  </si>
  <si>
    <t>อาชีพ</t>
  </si>
  <si>
    <t xml:space="preserve">              6) สัมมนาเครือข่ายข้อมูลข่าวสารตลาดแรงงานเพื่อส่งเสริมการจ้างงาน </t>
  </si>
  <si>
    <t>7.3 กิจกรรมหลักที่ 3 : ส่งเสริมการประกอบอาชีพ</t>
  </si>
  <si>
    <t xml:space="preserve">      7.3.1 กิจกรรมส่งเสริมการประกอบอาชีพให้ประชาชนทั่วไป (ข้อ 1) - 2) เป็นเป้าหมายกิจกรรม)</t>
  </si>
  <si>
    <t xml:space="preserve">            1) เพิ่มอาชีพ เพิ่มรายได้ </t>
  </si>
  <si>
    <t xml:space="preserve">            2) ส่งเสริมการรับงานไปทำที่บ้าน</t>
  </si>
  <si>
    <t>8. โครงการบริการจัดหางานและอาชีพ (8.1 - 8.4 เป็นเป้าหมายโครงการ)</t>
  </si>
  <si>
    <t xml:space="preserve">     8.1 กิจกรรมหลักที่ 1 : การให้บริการจัดหางานในประเทศ (8.1.1 - 8.1.3 เป็นเป้าหมายกิจกรรม)</t>
  </si>
  <si>
    <t xml:space="preserve">            8.1.1 กิจกรรมบริการจัดหางานให้ประชาชนทั่วไป (ข้อ 1) - 3) เป็นเป้าหมายกิจกรรม)</t>
  </si>
  <si>
    <t xml:space="preserve">                    1) ให้บริการจัดหางานของศูนย์บริการจัดหางานเพื่อคนไทย</t>
  </si>
  <si>
    <t xml:space="preserve">                    2) ให้บริการจัดหางานผ่านระบบอินเตอร์เน็ต</t>
  </si>
  <si>
    <t xml:space="preserve">                    3) จัดหางานให้ทหารก่อนปลดประจำการ</t>
  </si>
  <si>
    <t xml:space="preserve">                    4) สนับสนุนและส่งเสริมเพื่อเพิ่มการจ้างงาน (จ้างเหมาป.ตรี)</t>
  </si>
  <si>
    <t xml:space="preserve">          8.1.2 กิจกรรมบริการจัดหางานให้เยาวชน นักเรียน นักศึกษา (ข้อ 1) เป็นเป้าหมายกิจกรรม)</t>
  </si>
  <si>
    <t xml:space="preserve">                   1) 3 ม. (มีงาน มีเงิน มีวุฒิการศึกษาเพิ่ม) </t>
  </si>
  <si>
    <t xml:space="preserve"> </t>
  </si>
  <si>
    <t xml:space="preserve">          8.1.3 กิจกรรมยกระดับการให้บริการจัดหางาน (ข้อ 1) - 2) เป็นเป้าหมายกิจกรรม)</t>
  </si>
  <si>
    <t xml:space="preserve">                 1) จัดหางานเชิงรุกเพื่อการมีงานทำอย่างยั่งยืน</t>
  </si>
  <si>
    <t xml:space="preserve">                 2) จัดหางานเพื่อยกระดับคุณภาพชีวิต (พัฒนาระบบบริการจัดหางาน)</t>
  </si>
  <si>
    <t xml:space="preserve">                3) พัฒนานักจัดหางานเพื่อเพิ่มประสิทธิภาพการจ้างงานแรงงานที่มีทักษะ</t>
  </si>
  <si>
    <t xml:space="preserve">               4) จัดทำระบบเรซูเม่แห่งชาติเพื่อส่งเสริมการจ้างงานอย่างยั่งยืน (Thai National Resume)</t>
  </si>
  <si>
    <t xml:space="preserve">    8.2 กิจกรรมหลักที่ 2 : สร้างงาน เสริมอาชีพ (8.2.1 - 8.2.2 เป็นเป้าหมายกิจกรรม)</t>
  </si>
  <si>
    <t xml:space="preserve">          8.2.1 กิจกรรมสร้างงาน เสริมอาชีพ Job Expo Thailand</t>
  </si>
  <si>
    <t xml:space="preserve">          8.2.2 กิจกรรมสร้างงานและเส้นทางสู่อาชีพ Job Fair (ข้อ 1) - 2) เป็นเป้าหมายกิจกรรม)</t>
  </si>
  <si>
    <t xml:space="preserve">                 1) เปิดโลกทัศน์เส้นทางสู่อาชีพ</t>
  </si>
  <si>
    <t xml:space="preserve">                 2) นัดพบแรงงาน</t>
  </si>
  <si>
    <t xml:space="preserve">     8.3 กิจกรรมหลักที่ 3 : การให้บริการจัดหางานต่างประเทศ (ข้อ 8.3.1 เป็นเป้าหมายกิจกรรม)</t>
  </si>
  <si>
    <t xml:space="preserve">           8.3.1 กิจกรรมพิจารณา/อนุญาต/รับแจ้งการเดินทางไปทำงานต่างประเทศ (ข้อ 1) - 4) เป็นเป้าหมายกิจกรรม)</t>
  </si>
  <si>
    <t xml:space="preserve">                  1) พิจารณาคำขอการจัดส่งคนหางานและพาลูกจ้างไปทำงาน/ฝึกงานต่างประเทศ</t>
  </si>
  <si>
    <t xml:space="preserve">                  2) จัดส่งคนหางานไปทำงานต่างประเทศโดยรัฐ</t>
  </si>
  <si>
    <t xml:space="preserve">                  3) รับแจ้งการเดินทางด้วยตนเอง</t>
  </si>
  <si>
    <t xml:space="preserve">                  4) รับแจ้งการเดินทางกลับไปทำงานต่างประเทศ (Re - entry)</t>
  </si>
  <si>
    <t xml:space="preserve">          8.3.2 กิจกรรมศูนย์ประสานบริการการไปทำงานต่างประเทศในส่วนภูมิภาค</t>
  </si>
  <si>
    <t xml:space="preserve">          8.3.3 กิจกรรมส่งเสริมแรงงานไทยไปทำงานภาคเกษตรในรัฐอิสราเอล ภายใต้โครงการความร่วมมือไทย - อิสราเอลเพื่อการจัดหางาน (Thailand-Israel Cooperation on the Placement of Workers : TIC)</t>
  </si>
  <si>
    <t xml:space="preserve">          8.3.4 กิจกรรมส่งเสริมโอกาสแรงงานไทยไปทำงานต่างประเทศ</t>
  </si>
  <si>
    <t>ประเทศ</t>
  </si>
  <si>
    <t xml:space="preserve">          8.3.5 กิจกรรมพัฒนาศักยภาพแรงงานไทยไปทำงานต่างประเทศ (ข้อ 1) - 4) เป็นเป้าหมาย)</t>
  </si>
  <si>
    <t xml:space="preserve">                  1) พัฒนาศักยภาพคนหางานเพื่อการแข่งขันไปทำงานสาธารณรัฐเกาหลี   </t>
  </si>
  <si>
    <t xml:space="preserve">                  2) เตรียมความพร้อมการอ่านและการเขียนภาษาญี่ปุ่นระดับพื้นฐาน</t>
  </si>
  <si>
    <t xml:space="preserve">                  3) พัฒนาศักยภาพแรงงานไทยตามความต้องการของตลาดแรงงานไทยในอิสราเอล</t>
  </si>
  <si>
    <t xml:space="preserve">                  4) เพิ่มศักยภาพการจัดส่งผู้ฝึกปฏิบัติงานทางเทคนิคไทยในประเทศญี่ปุ่น</t>
  </si>
  <si>
    <t xml:space="preserve">         8.3.6 กิจกรรมขับเคลื่อนการดำเนินการจัดส่งแรงงานไทยไปทำงานต่างประเทศ</t>
  </si>
  <si>
    <t xml:space="preserve">                1) จัดประชุมบริษัทจัดหางานให้คนหางานเพื่อไปทำงานในต่างประเทศ</t>
  </si>
  <si>
    <t xml:space="preserve">         8.3.7 กิจกรรมเพิ่มประสิทธิภาพการใช้งานระบบออกใบอนุญาตจัดหางานอิเล็กทรอนิกส์ (Doe e-License)แก่ผู้รับอนุญาตจัดหางานให้คนหางานไปทำงานในต่างประเทศ</t>
  </si>
  <si>
    <t xml:space="preserve">         8.3.8 กิจกรรมขับเคลื่อนภารกิจด้านแรงงานระหว่างประเทศ (ข้อ 1) - 2) เป็นเป้าหมาย)</t>
  </si>
  <si>
    <t xml:space="preserve">               1) เสริมสร้างความรู้ความเข้าใจเกี่ยวกับอนุสัญญาที่ประเทศไทยได้ให้สัตยาบันแล้ว ในส่วนที่เกี่ยวข้องกับภารกิจของกรมการจัดหางาน และความร่วมมือกับองค์การแรงงานระหว่างประเทศ</t>
  </si>
  <si>
    <t xml:space="preserve">               2) พัฒนาทักษะ "หลักพิธีการฑูต การรับรองแขกต่างประเทศ และมารยาทสากล"</t>
  </si>
  <si>
    <t xml:space="preserve">               3) เงินอุดหนุนค่าสมาชิกองค์การ WAPES </t>
  </si>
  <si>
    <t xml:space="preserve">    8.4 กิจกรรมหลักที่ 4 : ส่งเสริมการมีงานทำให้นักเรียน นักศึกษา ช่วงว่างจากการเรียน</t>
  </si>
  <si>
    <t xml:space="preserve">          8.4.1 กิจกรรมส่งเสริมการมีงานทำให้นักเรียน นักศึกษา ช่วงว่างจากการเรียน</t>
  </si>
  <si>
    <t>9. โครงการสร้างงาน สร้างอาชีพ ให้กลุ่มเปราะบาง (9.1 - 9.3 เป็นเป้าหมายโครงการ)</t>
  </si>
  <si>
    <t xml:space="preserve">     9.1 กิจกรรมหลักที่ 1 : ส่งเสริมให้ผู้สูงอายุมีงานทำ มีอาชีพ (9.1.1 - 9.1.2 เป็นเป้าหมาย)</t>
  </si>
  <si>
    <t xml:space="preserve">           9.1.1 กิจกรรมส่งเสริมการจ้างงานผู้สูงอายุ (ข้อ 1) - 2) เป็นเป้าหมาย)</t>
  </si>
  <si>
    <t xml:space="preserve">                   1) จัดหางานให้ผู้สูงอายุ (ข้อ (1) - (2) เป็นเป้าหมาย)</t>
  </si>
  <si>
    <t xml:space="preserve">                       (1) จัดหางานให้ผู้สูงอายุ</t>
  </si>
  <si>
    <t xml:space="preserve">                       (2) สำรวจความต้องการทำงานของผู้สูงอายุ</t>
  </si>
  <si>
    <t xml:space="preserve">                   2) จ้างงานผู้สูงอายุทำงานในภาครัฐ </t>
  </si>
  <si>
    <t xml:space="preserve">            9.1.2 กิจกรรมส่งเสริมการประกอบอาชีพให้ผู้สูงอายุ (ข้อ 1) - 2) เป็นเป้าหมาย)</t>
  </si>
  <si>
    <t xml:space="preserve">                   1) ส่งเสริมการประกอบอาชีพอิสระให้ผู้สงอายุ</t>
  </si>
  <si>
    <t xml:space="preserve">                   2) พัฒนาศักยภาพผู้สูงอายุสู่การเป็นวิทยากรถ่ายทอดภูมิปัญญา</t>
  </si>
  <si>
    <t xml:space="preserve">      9.2 กิจกรรมหลักที่ 2 : ส่งเสริมให้คนพิการมีงานทำ มีอาชีพ</t>
  </si>
  <si>
    <t xml:space="preserve">            9.2.1 กิจกรรมส่งเสริมให้คนพิการมีงานทำ มีอาชีพ (ข้อ 1) - 3) เป็นเป้าหมาย)</t>
  </si>
  <si>
    <t xml:space="preserve">                    1) จัดหางานให้คนพิการมีงานทำ</t>
  </si>
  <si>
    <t xml:space="preserve">                    2) ส่งเสริมคนพิการทำงานในหน่วยงานภาครัฐ</t>
  </si>
  <si>
    <t xml:space="preserve">                   3) ส่งเสริมให้คนพิการหรือผู้ดูแลคนพิการได้รับสิทธิตามมาตรา 35</t>
  </si>
  <si>
    <t xml:space="preserve">       9.3 กิจกรรมหลักที่ 3 : จัดหางานให้ผู้พ้นโทษ</t>
  </si>
  <si>
    <t xml:space="preserve">            9.3.1 กิจกรรมสร้างโอกาสการจ้างงานสู่สังคม</t>
  </si>
  <si>
    <t>10. โครงการออกใบอนุญาตทำงานตามกฎหมายว่าด้วยการส่งเสริมการลงทุนหรือกฎหมายอื่นเพื่อการพัฒนาเศรษฐกิจของประเทศ</t>
  </si>
  <si>
    <t xml:space="preserve">      10.1 กิจกรรมหลัก : ออกใบอนุญาตทำงานตามกฎหมายว่าด้วยการส่งเสริมการลงทุนหรือกฎหมายอื่นเพื่อการพัฒนาเศรษฐกิจของประเทศ</t>
  </si>
  <si>
    <t xml:space="preserve">              10.1.1 กิจกรรมออกใบอนุญาตทำงานตามกฎหมายว่าด้วยการส่งเสริมการลงทุนหรือกฎหมายอื่นเพื่อการพัฒนาเศรษฐกิจของประเทศ</t>
  </si>
  <si>
    <t>แผนงานพื้นฐานด้านการพัฒนาและเสริมสร้างศักยภาพทรัพยากรมนุษย์</t>
  </si>
  <si>
    <t>11. ผลผลิตสนับสนุนการส่งเสริมการมีงานทำ</t>
  </si>
  <si>
    <t xml:space="preserve">     11.1 กิจกรรมหลัก : การบริหารจัดการองค์กร</t>
  </si>
  <si>
    <t xml:space="preserve">            11.1.1 กิจกรรมสนับสนุนการบริหารจัดการองค์กร</t>
  </si>
  <si>
    <t>แผนงานยุทธศาสตร์พัฒนาบริการประชาชนและการพัฒนาประสิทธิภาพภาครัฐ</t>
  </si>
  <si>
    <t>12. โครงการพัฒนาระบบและการบริหารจัดการภาครัฐ (12.1 เป็นเป้าหมายโครงการ)</t>
  </si>
  <si>
    <t xml:space="preserve">      12.1 กิจกรรมหลัก : การพัฒนาระบบการให้บริการให้ทันสมัย มีประสิทธิภาพสู่การเป็นรัฐบาลดิจิทัล(12.1.1 - 12.1.2 เป็นเป้าหมาย)</t>
  </si>
  <si>
    <t xml:space="preserve">             12.1.1 กิจกรรมพัฒนาระบบบริการจัดการความมั่นคงปลอดภัยไซเบอร์และการคุ้มครองข้อมูลส่วนบุคคลด้านเทคโนโลยีสารสนเทศ เพื่อการให้บริการประชาชนตามภารกิจกรมการจัดหางาน</t>
  </si>
  <si>
    <t xml:space="preserve">             12.1.2 กิจกรรมปรับปรุงและเพิ่มประสิทธิภาพระบบการรายงานผลการปฏิบัติงานประจำเดือนด้วยระบบอิเล็กทรอนิกส์</t>
  </si>
  <si>
    <t xml:space="preserve">             12.1.3 กิจกรรมจัดซื้อครุภัณฑ์คอมพิวเตอร์ทดแทนที่เสื่อมสภาพการใช้งานปีงบประมาณ พ.ศ. 2569</t>
  </si>
  <si>
    <t xml:space="preserve">                     - เครื่องคอมพิวเตอร์แม่ข่าย</t>
  </si>
  <si>
    <t>เครื่อง</t>
  </si>
  <si>
    <t xml:space="preserve">                     - เครื่องคอมพิวเตอร์พร้อมชุดโปรแกรมระบบปฏิบัติการ และชุดโปรแกรมจัดการสำนักงาน</t>
  </si>
  <si>
    <t>ชุด</t>
  </si>
  <si>
    <t xml:space="preserve">                     - เครื่องพิมพ์</t>
  </si>
  <si>
    <t>งาน</t>
  </si>
  <si>
    <t xml:space="preserve">             12.1.4 กิจกรรมจ้างเหมาบริการบำรุงรักษาโปรแกรม (MA)</t>
  </si>
  <si>
    <t>แผนงานบูรณาการรัฐบาลดิจิทัล</t>
  </si>
  <si>
    <t>13. โครงการพัฒนาการเชื่อมโยงระบบบริการประชาชนกับระบบศูนย์กลางบริการภาครัฐเพื่อภาคธุรกิจ (Biz Portal)</t>
  </si>
  <si>
    <t xml:space="preserve">      13.1 กิจกรรมหลัก : พัฒนาการเชื่อมโยงระบบบริการประชาชนกับระบบศูนย์กลางบริการภาครัฐเพื่อภาคธุรกิจ (Biz Portal)</t>
  </si>
  <si>
    <t xml:space="preserve">              13.1.1 กิจกรรมพัฒนาการเชื่อมโยงระบบบริการประชาชนกับระบบศูนย์กลางบริการภาครัฐเพื่อภาคธุรกิจ (Biz Portal)</t>
  </si>
  <si>
    <t>14. โครงการพัฒนาการเชื่อมโยงระบบบริการประชาชนกับระบบพอร์ทัลกลางเพื่อประชาชน (Citizen Portal)</t>
  </si>
  <si>
    <t xml:space="preserve">      14.1 กิจกรรมหลัก : พัฒนาการเชื่อมโยงระบบบริการประชาชนกับระบบพอร์ทัลกลางเพื่อประชาชน (Citizen Portal) </t>
  </si>
  <si>
    <t xml:space="preserve">              14.1.1 กิจกรรมพัฒนาการเชื่อมโยงระบบบริการประชาชนกับระบบพอร์ทัลกลางเพื่อประชาชน (Citizen Portal)</t>
  </si>
  <si>
    <t xml:space="preserve">
แผน-ผลการปฏิบัติงานสำนักงานจัดหางานจังหวัดอุบลราชธานี
ประจำปีงบประมาณ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</si>
</sst>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sz val="8"/>
      <color theme="1"/>
      <name val="Arial"/>
      <scheme val="minor"/>
    </font>
    <font>
      <sz val="10"/>
      <color theme="1"/>
      <name val="Arial"/>
      <scheme val="minor"/>
    </font>
    <font>
      <b/>
      <sz val="14"/>
      <color theme="1"/>
      <name val="Arial"/>
      <scheme val="minor"/>
    </font>
    <font>
      <sz val="10"/>
      <color rgb="FFFF0000"/>
      <name val="Arial"/>
      <scheme val="minor"/>
    </font>
    <font>
      <sz val="10"/>
      <name val="Arial"/>
    </font>
    <font>
      <sz val="10"/>
      <color rgb="FF000000"/>
      <name val="Arial"/>
      <scheme val="minor"/>
    </font>
    <font>
      <sz val="8"/>
      <color rgb="FF000000"/>
      <name val="Arial"/>
      <scheme val="minor"/>
    </font>
    <font>
      <sz val="8"/>
      <color rgb="FFFF0000"/>
      <name val="Arial"/>
      <scheme val="minor"/>
    </font>
    <font>
      <sz val="9"/>
      <color rgb="FFFF0000"/>
      <name val="Arial"/>
      <scheme val="minor"/>
    </font>
    <font>
      <sz val="9"/>
      <color theme="1"/>
      <name val="Arial"/>
      <scheme val="minor"/>
    </font>
    <font>
      <sz val="8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966"/>
        <bgColor rgb="FFFFD966"/>
      </patternFill>
    </fill>
    <fill>
      <patternFill patternType="solid">
        <fgColor rgb="FF9FC5E8"/>
        <bgColor rgb="FF9FC5E8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1" fillId="0" borderId="0" xfId="0" applyFont="1"/>
    <xf numFmtId="0" fontId="2" fillId="0" borderId="7" xfId="0" applyFont="1" applyBorder="1" applyAlignment="1">
      <alignment horizontal="center"/>
    </xf>
    <xf numFmtId="0" fontId="1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2" fontId="2" fillId="4" borderId="7" xfId="0" applyNumberFormat="1" applyFont="1" applyFill="1" applyBorder="1" applyAlignment="1">
      <alignment horizontal="center"/>
    </xf>
    <xf numFmtId="0" fontId="1" fillId="5" borderId="7" xfId="0" applyFont="1" applyFill="1" applyBorder="1"/>
    <xf numFmtId="0" fontId="2" fillId="5" borderId="7" xfId="0" applyFont="1" applyFill="1" applyBorder="1"/>
    <xf numFmtId="0" fontId="2" fillId="5" borderId="7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2" fontId="2" fillId="5" borderId="7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2" fontId="2" fillId="6" borderId="7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right" vertical="center"/>
    </xf>
    <xf numFmtId="0" fontId="6" fillId="0" borderId="7" xfId="0" applyFont="1" applyBorder="1"/>
    <xf numFmtId="0" fontId="6" fillId="0" borderId="7" xfId="0" applyFont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/>
    </xf>
    <xf numFmtId="0" fontId="8" fillId="3" borderId="7" xfId="0" applyFont="1" applyFill="1" applyBorder="1" applyAlignment="1">
      <alignment horizontal="right"/>
    </xf>
    <xf numFmtId="3" fontId="4" fillId="3" borderId="7" xfId="0" applyNumberFormat="1" applyFont="1" applyFill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2" fontId="2" fillId="2" borderId="7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3" fontId="2" fillId="0" borderId="7" xfId="0" applyNumberFormat="1" applyFont="1" applyBorder="1"/>
    <xf numFmtId="0" fontId="7" fillId="3" borderId="7" xfId="0" applyFont="1" applyFill="1" applyBorder="1"/>
    <xf numFmtId="0" fontId="7" fillId="0" borderId="7" xfId="0" applyFont="1" applyBorder="1" applyAlignment="1">
      <alignment horizontal="right"/>
    </xf>
    <xf numFmtId="3" fontId="4" fillId="3" borderId="7" xfId="0" applyNumberFormat="1" applyFont="1" applyFill="1" applyBorder="1"/>
    <xf numFmtId="3" fontId="2" fillId="3" borderId="7" xfId="0" applyNumberFormat="1" applyFont="1" applyFill="1" applyBorder="1" applyAlignment="1">
      <alignment horizontal="center"/>
    </xf>
    <xf numFmtId="3" fontId="2" fillId="3" borderId="7" xfId="0" applyNumberFormat="1" applyFont="1" applyFill="1" applyBorder="1"/>
    <xf numFmtId="3" fontId="2" fillId="5" borderId="7" xfId="0" applyNumberFormat="1" applyFont="1" applyFill="1" applyBorder="1" applyAlignment="1">
      <alignment horizontal="center"/>
    </xf>
    <xf numFmtId="0" fontId="1" fillId="7" borderId="7" xfId="0" applyFont="1" applyFill="1" applyBorder="1"/>
    <xf numFmtId="0" fontId="2" fillId="7" borderId="7" xfId="0" applyFont="1" applyFill="1" applyBorder="1"/>
    <xf numFmtId="3" fontId="2" fillId="7" borderId="7" xfId="0" applyNumberFormat="1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2" fontId="2" fillId="7" borderId="7" xfId="0" applyNumberFormat="1" applyFont="1" applyFill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2" fillId="2" borderId="7" xfId="0" applyNumberFormat="1" applyFont="1" applyFill="1" applyBorder="1" applyAlignment="1">
      <alignment horizontal="center"/>
    </xf>
    <xf numFmtId="0" fontId="2" fillId="0" borderId="7" xfId="0" applyFont="1" applyBorder="1"/>
    <xf numFmtId="3" fontId="6" fillId="2" borderId="7" xfId="0" applyNumberFormat="1" applyFont="1" applyFill="1" applyBorder="1" applyAlignment="1">
      <alignment horizontal="center"/>
    </xf>
    <xf numFmtId="3" fontId="9" fillId="0" borderId="7" xfId="0" applyNumberFormat="1" applyFont="1" applyBorder="1"/>
    <xf numFmtId="0" fontId="10" fillId="0" borderId="7" xfId="0" applyFont="1" applyBorder="1"/>
    <xf numFmtId="3" fontId="9" fillId="3" borderId="7" xfId="0" applyNumberFormat="1" applyFont="1" applyFill="1" applyBorder="1"/>
    <xf numFmtId="0" fontId="1" fillId="0" borderId="7" xfId="0" applyFont="1" applyBorder="1"/>
    <xf numFmtId="0" fontId="10" fillId="7" borderId="7" xfId="0" applyFont="1" applyFill="1" applyBorder="1"/>
    <xf numFmtId="0" fontId="7" fillId="0" borderId="7" xfId="0" applyFont="1" applyBorder="1"/>
    <xf numFmtId="0" fontId="6" fillId="3" borderId="7" xfId="0" applyFont="1" applyFill="1" applyBorder="1"/>
    <xf numFmtId="0" fontId="6" fillId="3" borderId="7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right"/>
    </xf>
    <xf numFmtId="0" fontId="6" fillId="7" borderId="7" xfId="0" applyFont="1" applyFill="1" applyBorder="1" applyAlignment="1">
      <alignment horizontal="center"/>
    </xf>
    <xf numFmtId="0" fontId="1" fillId="2" borderId="7" xfId="0" applyFont="1" applyFill="1" applyBorder="1"/>
    <xf numFmtId="0" fontId="2" fillId="2" borderId="7" xfId="0" applyFont="1" applyFill="1" applyBorder="1"/>
    <xf numFmtId="3" fontId="6" fillId="0" borderId="7" xfId="0" applyNumberFormat="1" applyFont="1" applyBorder="1" applyAlignment="1">
      <alignment horizontal="center"/>
    </xf>
    <xf numFmtId="3" fontId="6" fillId="4" borderId="7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6" fillId="0" borderId="7" xfId="0" applyFont="1" applyBorder="1" applyAlignment="1">
      <alignment horizontal="right"/>
    </xf>
    <xf numFmtId="0" fontId="4" fillId="0" borderId="7" xfId="0" applyFont="1" applyBorder="1"/>
    <xf numFmtId="2" fontId="6" fillId="3" borderId="7" xfId="0" applyNumberFormat="1" applyFont="1" applyFill="1" applyBorder="1" applyAlignment="1">
      <alignment horizontal="center"/>
    </xf>
    <xf numFmtId="0" fontId="1" fillId="7" borderId="0" xfId="0" applyFont="1" applyFill="1"/>
    <xf numFmtId="0" fontId="2" fillId="2" borderId="0" xfId="0" applyFont="1" applyFill="1" applyAlignment="1">
      <alignment horizontal="center"/>
    </xf>
    <xf numFmtId="0" fontId="0" fillId="0" borderId="0" xfId="0"/>
    <xf numFmtId="0" fontId="6" fillId="2" borderId="1" xfId="0" applyFont="1" applyFill="1" applyBorder="1" applyAlignment="1">
      <alignment horizontal="center" vertical="center"/>
    </xf>
    <xf numFmtId="0" fontId="5" fillId="0" borderId="5" xfId="0" applyFont="1" applyBorder="1"/>
    <xf numFmtId="0" fontId="5" fillId="0" borderId="6" xfId="0" applyFont="1" applyBorder="1"/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2" fillId="0" borderId="2" xfId="0" applyFont="1" applyBorder="1" applyAlignment="1">
      <alignment horizontal="center" vertical="center"/>
    </xf>
    <xf numFmtId="0" fontId="1" fillId="6" borderId="2" xfId="0" applyFont="1" applyFill="1" applyBorder="1"/>
    <xf numFmtId="0" fontId="1" fillId="3" borderId="2" xfId="0" applyFont="1" applyFill="1" applyBorder="1"/>
    <xf numFmtId="0" fontId="1" fillId="5" borderId="2" xfId="0" applyFont="1" applyFill="1" applyBorder="1"/>
    <xf numFmtId="0" fontId="1" fillId="0" borderId="2" xfId="0" applyFont="1" applyBorder="1"/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udarat buachan" id="{F97CA238-E7F0-4EE9-B257-47F0A1504D48}" userId="" providerId="google-sheets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71" dT="2026-01-30T09:15:10.00" personId="{F97CA238-E7F0-4EE9-B257-47F0A1504D48}" id="{38091309-9093-4CA9-B765-EF3A77393AC8}" done="1">
    <text>า่้้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25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259" sqref="Q259"/>
    </sheetView>
  </sheetViews>
  <sheetFormatPr defaultColWidth="12.5703125" defaultRowHeight="15.75" customHeight="1" x14ac:dyDescent="0.2"/>
  <cols>
    <col min="1" max="1" width="57" customWidth="1"/>
    <col min="2" max="2" width="14.85546875" customWidth="1"/>
    <col min="3" max="3" width="8.42578125" customWidth="1"/>
    <col min="4" max="5" width="7.42578125" customWidth="1"/>
    <col min="6" max="6" width="7.7109375" customWidth="1"/>
    <col min="7" max="7" width="7.85546875" customWidth="1"/>
    <col min="8" max="8" width="7.42578125" customWidth="1"/>
    <col min="9" max="9" width="7.85546875" customWidth="1"/>
    <col min="10" max="11" width="8" customWidth="1"/>
    <col min="12" max="12" width="7.42578125" customWidth="1"/>
    <col min="13" max="13" width="8" customWidth="1"/>
    <col min="14" max="14" width="8.28515625" customWidth="1"/>
    <col min="15" max="15" width="8" customWidth="1"/>
    <col min="16" max="17" width="8.28515625" customWidth="1"/>
    <col min="18" max="18" width="8.42578125" customWidth="1"/>
    <col min="19" max="20" width="7.85546875" customWidth="1"/>
    <col min="21" max="21" width="8.42578125" customWidth="1"/>
    <col min="22" max="22" width="7.7109375" customWidth="1"/>
    <col min="23" max="23" width="7.5703125" customWidth="1"/>
    <col min="24" max="24" width="7.85546875" customWidth="1"/>
    <col min="25" max="25" width="10" customWidth="1"/>
    <col min="26" max="26" width="8.28515625" customWidth="1"/>
  </cols>
  <sheetData>
    <row r="1" spans="1:26" ht="59.25" customHeight="1" x14ac:dyDescent="0.2">
      <c r="A1" s="94">
        <v>10</v>
      </c>
      <c r="B1" s="94"/>
      <c r="C1" s="94"/>
      <c r="D1" s="94"/>
      <c r="E1" s="93" t="s">
        <v>200</v>
      </c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</row>
    <row r="2" spans="1:26" ht="12.75" x14ac:dyDescent="0.2">
      <c r="A2" s="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3"/>
      <c r="W2" s="76" t="s">
        <v>0</v>
      </c>
      <c r="X2" s="77"/>
      <c r="Y2" s="77"/>
      <c r="Z2" s="77"/>
    </row>
    <row r="3" spans="1:26" ht="19.5" customHeight="1" x14ac:dyDescent="0.2">
      <c r="A3" s="92" t="s">
        <v>1</v>
      </c>
      <c r="B3" s="83" t="s">
        <v>2</v>
      </c>
      <c r="C3" s="83" t="s">
        <v>3</v>
      </c>
      <c r="D3" s="83" t="s">
        <v>4</v>
      </c>
      <c r="E3" s="84" t="s">
        <v>5</v>
      </c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6"/>
      <c r="U3" s="78" t="s">
        <v>6</v>
      </c>
      <c r="V3" s="81" t="s">
        <v>7</v>
      </c>
      <c r="W3" s="82" t="s">
        <v>8</v>
      </c>
      <c r="X3" s="83" t="s">
        <v>9</v>
      </c>
      <c r="Y3" s="82" t="s">
        <v>10</v>
      </c>
      <c r="Z3" s="83" t="s">
        <v>11</v>
      </c>
    </row>
    <row r="4" spans="1:26" ht="17.25" customHeight="1" x14ac:dyDescent="0.2">
      <c r="A4" s="79"/>
      <c r="B4" s="79"/>
      <c r="C4" s="79"/>
      <c r="D4" s="79"/>
      <c r="E4" s="84" t="s">
        <v>12</v>
      </c>
      <c r="F4" s="85"/>
      <c r="G4" s="85"/>
      <c r="H4" s="86"/>
      <c r="I4" s="87" t="s">
        <v>13</v>
      </c>
      <c r="J4" s="85"/>
      <c r="K4" s="85"/>
      <c r="L4" s="86"/>
      <c r="M4" s="87" t="s">
        <v>14</v>
      </c>
      <c r="N4" s="85"/>
      <c r="O4" s="85"/>
      <c r="P4" s="86"/>
      <c r="Q4" s="87" t="s">
        <v>15</v>
      </c>
      <c r="R4" s="85"/>
      <c r="S4" s="85"/>
      <c r="T4" s="86"/>
      <c r="U4" s="79"/>
      <c r="V4" s="79"/>
      <c r="W4" s="79"/>
      <c r="X4" s="79"/>
      <c r="Y4" s="79"/>
      <c r="Z4" s="79"/>
    </row>
    <row r="5" spans="1:26" ht="19.5" customHeight="1" x14ac:dyDescent="0.2">
      <c r="A5" s="80"/>
      <c r="B5" s="80"/>
      <c r="C5" s="80"/>
      <c r="D5" s="80"/>
      <c r="E5" s="5" t="s">
        <v>16</v>
      </c>
      <c r="F5" s="5" t="s">
        <v>17</v>
      </c>
      <c r="G5" s="5" t="s">
        <v>18</v>
      </c>
      <c r="H5" s="5" t="s">
        <v>19</v>
      </c>
      <c r="I5" s="5" t="s">
        <v>20</v>
      </c>
      <c r="J5" s="5" t="s">
        <v>21</v>
      </c>
      <c r="K5" s="5" t="s">
        <v>22</v>
      </c>
      <c r="L5" s="5" t="s">
        <v>19</v>
      </c>
      <c r="M5" s="5" t="s">
        <v>23</v>
      </c>
      <c r="N5" s="5" t="s">
        <v>24</v>
      </c>
      <c r="O5" s="5" t="s">
        <v>25</v>
      </c>
      <c r="P5" s="5" t="s">
        <v>19</v>
      </c>
      <c r="Q5" s="5" t="s">
        <v>26</v>
      </c>
      <c r="R5" s="5" t="s">
        <v>27</v>
      </c>
      <c r="S5" s="5" t="s">
        <v>28</v>
      </c>
      <c r="T5" s="5" t="s">
        <v>19</v>
      </c>
      <c r="U5" s="80"/>
      <c r="V5" s="80"/>
      <c r="W5" s="80"/>
      <c r="X5" s="80"/>
      <c r="Y5" s="80"/>
      <c r="Z5" s="80"/>
    </row>
    <row r="6" spans="1:26" ht="12.75" x14ac:dyDescent="0.2">
      <c r="A6" s="6" t="s">
        <v>29</v>
      </c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  <c r="V6" s="10"/>
      <c r="W6" s="8"/>
      <c r="X6" s="7"/>
      <c r="Y6" s="7"/>
      <c r="Z6" s="7"/>
    </row>
    <row r="7" spans="1:26" ht="12.75" x14ac:dyDescent="0.2">
      <c r="A7" s="11" t="s">
        <v>30</v>
      </c>
      <c r="B7" s="12"/>
      <c r="C7" s="13">
        <f>C8</f>
        <v>350</v>
      </c>
      <c r="D7" s="13" t="s">
        <v>31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4"/>
      <c r="V7" s="15"/>
      <c r="W7" s="13"/>
      <c r="X7" s="12"/>
      <c r="Y7" s="12"/>
      <c r="Z7" s="12"/>
    </row>
    <row r="8" spans="1:26" ht="12.75" x14ac:dyDescent="0.2">
      <c r="A8" s="16" t="s">
        <v>32</v>
      </c>
      <c r="B8" s="17"/>
      <c r="C8" s="18">
        <f t="shared" ref="C8:C9" si="0">C10</f>
        <v>350</v>
      </c>
      <c r="D8" s="18" t="s">
        <v>31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9"/>
      <c r="V8" s="20"/>
      <c r="W8" s="18"/>
      <c r="X8" s="17"/>
      <c r="Y8" s="17"/>
      <c r="Z8" s="17"/>
    </row>
    <row r="9" spans="1:26" ht="12.75" x14ac:dyDescent="0.2">
      <c r="A9" s="88" t="s">
        <v>33</v>
      </c>
      <c r="B9" s="86"/>
      <c r="C9" s="18">
        <f t="shared" si="0"/>
        <v>450</v>
      </c>
      <c r="D9" s="18" t="s">
        <v>34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9"/>
      <c r="V9" s="20"/>
      <c r="W9" s="18"/>
      <c r="X9" s="17"/>
      <c r="Y9" s="17"/>
      <c r="Z9" s="17"/>
    </row>
    <row r="10" spans="1:26" ht="12.75" x14ac:dyDescent="0.2">
      <c r="A10" s="21" t="s">
        <v>35</v>
      </c>
      <c r="B10" s="22"/>
      <c r="C10" s="23">
        <f t="shared" ref="C10:C11" si="1">H10+L10+P10+T10</f>
        <v>350</v>
      </c>
      <c r="D10" s="23" t="s">
        <v>31</v>
      </c>
      <c r="E10" s="23">
        <v>43</v>
      </c>
      <c r="F10" s="23">
        <v>43</v>
      </c>
      <c r="G10" s="23">
        <v>44</v>
      </c>
      <c r="H10" s="23">
        <f t="shared" ref="H10:H15" si="2">SUM(E10:G10)</f>
        <v>130</v>
      </c>
      <c r="I10" s="23">
        <v>28</v>
      </c>
      <c r="J10" s="23">
        <v>28</v>
      </c>
      <c r="K10" s="23">
        <v>28</v>
      </c>
      <c r="L10" s="23">
        <f t="shared" ref="L10:L15" si="3">SUM(I10:K10)</f>
        <v>84</v>
      </c>
      <c r="M10" s="23">
        <v>22</v>
      </c>
      <c r="N10" s="23">
        <v>22</v>
      </c>
      <c r="O10" s="23">
        <v>22</v>
      </c>
      <c r="P10" s="23">
        <f t="shared" ref="P10:P15" si="4">SUM(M10:O10)</f>
        <v>66</v>
      </c>
      <c r="Q10" s="23">
        <v>23</v>
      </c>
      <c r="R10" s="23">
        <v>23</v>
      </c>
      <c r="S10" s="23">
        <v>24</v>
      </c>
      <c r="T10" s="23">
        <f t="shared" ref="T10:T15" si="5">SUM(Q10:S10)</f>
        <v>70</v>
      </c>
      <c r="U10" s="24"/>
      <c r="V10" s="25"/>
      <c r="W10" s="23"/>
      <c r="X10" s="22"/>
      <c r="Y10" s="22"/>
      <c r="Z10" s="22"/>
    </row>
    <row r="11" spans="1:26" ht="12.75" x14ac:dyDescent="0.2">
      <c r="A11" s="89" t="s">
        <v>36</v>
      </c>
      <c r="B11" s="86"/>
      <c r="C11" s="23">
        <f t="shared" si="1"/>
        <v>450</v>
      </c>
      <c r="D11" s="23" t="s">
        <v>37</v>
      </c>
      <c r="E11" s="23">
        <v>55</v>
      </c>
      <c r="F11" s="23">
        <v>55</v>
      </c>
      <c r="G11" s="23">
        <v>56</v>
      </c>
      <c r="H11" s="23">
        <f t="shared" si="2"/>
        <v>166</v>
      </c>
      <c r="I11" s="23">
        <v>36</v>
      </c>
      <c r="J11" s="23">
        <v>36</v>
      </c>
      <c r="K11" s="23">
        <v>37</v>
      </c>
      <c r="L11" s="23">
        <f t="shared" si="3"/>
        <v>109</v>
      </c>
      <c r="M11" s="23">
        <v>28</v>
      </c>
      <c r="N11" s="23">
        <v>28</v>
      </c>
      <c r="O11" s="23">
        <v>29</v>
      </c>
      <c r="P11" s="23">
        <f t="shared" si="4"/>
        <v>85</v>
      </c>
      <c r="Q11" s="23">
        <v>30</v>
      </c>
      <c r="R11" s="23">
        <v>30</v>
      </c>
      <c r="S11" s="23">
        <v>30</v>
      </c>
      <c r="T11" s="23">
        <f t="shared" si="5"/>
        <v>90</v>
      </c>
      <c r="U11" s="24"/>
      <c r="V11" s="25"/>
      <c r="W11" s="23"/>
      <c r="X11" s="22"/>
      <c r="Y11" s="22"/>
      <c r="Z11" s="22"/>
    </row>
    <row r="12" spans="1:26" ht="12.75" x14ac:dyDescent="0.2">
      <c r="A12" s="26" t="s">
        <v>38</v>
      </c>
      <c r="B12" s="27"/>
      <c r="C12" s="28"/>
      <c r="D12" s="28" t="s">
        <v>31</v>
      </c>
      <c r="E12" s="28">
        <v>70</v>
      </c>
      <c r="F12" s="28">
        <v>6</v>
      </c>
      <c r="G12" s="28">
        <v>40</v>
      </c>
      <c r="H12" s="29">
        <f t="shared" si="2"/>
        <v>116</v>
      </c>
      <c r="I12" s="28">
        <v>25</v>
      </c>
      <c r="J12" s="28">
        <v>63</v>
      </c>
      <c r="K12" s="28">
        <v>187</v>
      </c>
      <c r="L12" s="29">
        <f t="shared" si="3"/>
        <v>275</v>
      </c>
      <c r="M12" s="28">
        <v>24</v>
      </c>
      <c r="N12" s="28"/>
      <c r="O12" s="28"/>
      <c r="P12" s="29">
        <f t="shared" si="4"/>
        <v>24</v>
      </c>
      <c r="Q12" s="28"/>
      <c r="R12" s="28"/>
      <c r="S12" s="28"/>
      <c r="T12" s="29">
        <f t="shared" si="5"/>
        <v>0</v>
      </c>
      <c r="U12" s="30">
        <f t="shared" ref="U12:U13" si="6">SUM(H12+L12+P12+T12)</f>
        <v>415</v>
      </c>
      <c r="V12" s="31">
        <f t="shared" ref="V12:V13" si="7">U12*100/C10</f>
        <v>118.57142857142857</v>
      </c>
      <c r="W12" s="30">
        <f t="shared" ref="W12:W13" si="8">C10-U12</f>
        <v>-65</v>
      </c>
      <c r="X12" s="27"/>
      <c r="Y12" s="27"/>
      <c r="Z12" s="27"/>
    </row>
    <row r="13" spans="1:26" ht="12.75" x14ac:dyDescent="0.2">
      <c r="A13" s="26" t="s">
        <v>38</v>
      </c>
      <c r="B13" s="27"/>
      <c r="C13" s="28"/>
      <c r="D13" s="28" t="s">
        <v>37</v>
      </c>
      <c r="E13" s="28">
        <v>79</v>
      </c>
      <c r="F13" s="28">
        <v>11</v>
      </c>
      <c r="G13" s="28">
        <v>47</v>
      </c>
      <c r="H13" s="29">
        <f t="shared" si="2"/>
        <v>137</v>
      </c>
      <c r="I13" s="28">
        <v>25</v>
      </c>
      <c r="J13" s="28">
        <v>64</v>
      </c>
      <c r="K13" s="28">
        <v>190</v>
      </c>
      <c r="L13" s="29">
        <f t="shared" si="3"/>
        <v>279</v>
      </c>
      <c r="M13" s="28">
        <v>34</v>
      </c>
      <c r="N13" s="28"/>
      <c r="O13" s="28"/>
      <c r="P13" s="29">
        <f t="shared" si="4"/>
        <v>34</v>
      </c>
      <c r="Q13" s="28"/>
      <c r="R13" s="28"/>
      <c r="S13" s="28"/>
      <c r="T13" s="29">
        <f t="shared" si="5"/>
        <v>0</v>
      </c>
      <c r="U13" s="30">
        <f t="shared" si="6"/>
        <v>450</v>
      </c>
      <c r="V13" s="31">
        <f t="shared" si="7"/>
        <v>100</v>
      </c>
      <c r="W13" s="30">
        <f t="shared" si="8"/>
        <v>0</v>
      </c>
      <c r="X13" s="27"/>
      <c r="Y13" s="27"/>
      <c r="Z13" s="27"/>
    </row>
    <row r="14" spans="1:26" ht="12.75" x14ac:dyDescent="0.2">
      <c r="A14" s="32" t="s">
        <v>39</v>
      </c>
      <c r="B14" s="33">
        <f>H14+L14+P14+T14</f>
        <v>7700</v>
      </c>
      <c r="C14" s="23"/>
      <c r="D14" s="23" t="s">
        <v>40</v>
      </c>
      <c r="E14" s="24">
        <v>950</v>
      </c>
      <c r="F14" s="24">
        <v>950</v>
      </c>
      <c r="G14" s="24">
        <v>950</v>
      </c>
      <c r="H14" s="24">
        <f t="shared" si="2"/>
        <v>2850</v>
      </c>
      <c r="I14" s="24">
        <v>616</v>
      </c>
      <c r="J14" s="24">
        <v>616</v>
      </c>
      <c r="K14" s="24">
        <v>616</v>
      </c>
      <c r="L14" s="24">
        <f t="shared" si="3"/>
        <v>1848</v>
      </c>
      <c r="M14" s="24">
        <v>487</v>
      </c>
      <c r="N14" s="24">
        <v>487</v>
      </c>
      <c r="O14" s="24">
        <v>487</v>
      </c>
      <c r="P14" s="24">
        <f t="shared" si="4"/>
        <v>1461</v>
      </c>
      <c r="Q14" s="24">
        <v>514</v>
      </c>
      <c r="R14" s="24">
        <v>514</v>
      </c>
      <c r="S14" s="24">
        <v>513</v>
      </c>
      <c r="T14" s="24">
        <f t="shared" si="5"/>
        <v>1541</v>
      </c>
      <c r="U14" s="24"/>
      <c r="V14" s="25"/>
      <c r="W14" s="23"/>
      <c r="X14" s="23"/>
      <c r="Y14" s="22"/>
      <c r="Z14" s="22"/>
    </row>
    <row r="15" spans="1:26" ht="12.75" x14ac:dyDescent="0.2">
      <c r="A15" s="34" t="s">
        <v>41</v>
      </c>
      <c r="B15" s="35"/>
      <c r="C15" s="5"/>
      <c r="D15" s="5" t="s">
        <v>40</v>
      </c>
      <c r="E15" s="36">
        <v>4600</v>
      </c>
      <c r="F15" s="36">
        <v>0</v>
      </c>
      <c r="G15" s="37">
        <v>0</v>
      </c>
      <c r="H15" s="9">
        <f t="shared" si="2"/>
        <v>4600</v>
      </c>
      <c r="I15" s="37">
        <v>0</v>
      </c>
      <c r="J15" s="37">
        <v>0</v>
      </c>
      <c r="K15" s="37">
        <v>0</v>
      </c>
      <c r="L15" s="9">
        <f t="shared" si="3"/>
        <v>0</v>
      </c>
      <c r="M15" s="37">
        <v>0</v>
      </c>
      <c r="N15" s="37">
        <v>0</v>
      </c>
      <c r="O15" s="37">
        <v>0</v>
      </c>
      <c r="P15" s="9">
        <f t="shared" si="4"/>
        <v>0</v>
      </c>
      <c r="Q15" s="37">
        <v>0</v>
      </c>
      <c r="R15" s="37">
        <v>0</v>
      </c>
      <c r="S15" s="37">
        <v>0</v>
      </c>
      <c r="T15" s="9">
        <f t="shared" si="5"/>
        <v>0</v>
      </c>
      <c r="U15" s="37">
        <v>0</v>
      </c>
      <c r="V15" s="38"/>
      <c r="W15" s="39"/>
      <c r="X15" s="5">
        <v>4600</v>
      </c>
      <c r="Y15" s="5">
        <v>59.74</v>
      </c>
      <c r="Z15" s="40">
        <f>B14-X15</f>
        <v>3100</v>
      </c>
    </row>
    <row r="16" spans="1:26" ht="12.75" x14ac:dyDescent="0.2">
      <c r="A16" s="16" t="s">
        <v>42</v>
      </c>
      <c r="B16" s="17"/>
      <c r="C16" s="18">
        <f t="shared" ref="C16:C17" si="9">C18</f>
        <v>300</v>
      </c>
      <c r="D16" s="18" t="s">
        <v>31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9"/>
      <c r="V16" s="20"/>
      <c r="W16" s="18"/>
      <c r="X16" s="17"/>
      <c r="Y16" s="17"/>
      <c r="Z16" s="17"/>
    </row>
    <row r="17" spans="1:26" ht="12.75" x14ac:dyDescent="0.2">
      <c r="A17" s="88"/>
      <c r="B17" s="86"/>
      <c r="C17" s="18">
        <f t="shared" si="9"/>
        <v>70</v>
      </c>
      <c r="D17" s="18" t="s">
        <v>43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20"/>
      <c r="W17" s="18"/>
      <c r="X17" s="17"/>
      <c r="Y17" s="17"/>
      <c r="Z17" s="17"/>
    </row>
    <row r="18" spans="1:26" ht="12.75" x14ac:dyDescent="0.2">
      <c r="A18" s="21" t="s">
        <v>44</v>
      </c>
      <c r="B18" s="22"/>
      <c r="C18" s="23">
        <f t="shared" ref="C18:C19" si="10">H18+L18+P18+T18</f>
        <v>300</v>
      </c>
      <c r="D18" s="23" t="s">
        <v>31</v>
      </c>
      <c r="E18" s="23">
        <v>37</v>
      </c>
      <c r="F18" s="23">
        <v>37</v>
      </c>
      <c r="G18" s="23">
        <v>37</v>
      </c>
      <c r="H18" s="23">
        <f t="shared" ref="H18:H23" si="11">SUM(E18:G18)</f>
        <v>111</v>
      </c>
      <c r="I18" s="23">
        <v>24</v>
      </c>
      <c r="J18" s="23">
        <v>24</v>
      </c>
      <c r="K18" s="23">
        <v>24</v>
      </c>
      <c r="L18" s="23">
        <f t="shared" ref="L18:L23" si="12">SUM(I18:K18)</f>
        <v>72</v>
      </c>
      <c r="M18" s="23">
        <v>19</v>
      </c>
      <c r="N18" s="23">
        <v>19</v>
      </c>
      <c r="O18" s="23">
        <v>19</v>
      </c>
      <c r="P18" s="23">
        <f t="shared" ref="P18:P23" si="13">SUM(M18:O18)</f>
        <v>57</v>
      </c>
      <c r="Q18" s="23">
        <v>20</v>
      </c>
      <c r="R18" s="23">
        <v>20</v>
      </c>
      <c r="S18" s="23">
        <v>20</v>
      </c>
      <c r="T18" s="23">
        <f t="shared" ref="T18:T23" si="14">SUM(Q18:S18)</f>
        <v>60</v>
      </c>
      <c r="U18" s="24"/>
      <c r="V18" s="25"/>
      <c r="W18" s="23"/>
      <c r="X18" s="22"/>
      <c r="Y18" s="22"/>
      <c r="Z18" s="22"/>
    </row>
    <row r="19" spans="1:26" ht="12.75" x14ac:dyDescent="0.2">
      <c r="A19" s="41"/>
      <c r="B19" s="22"/>
      <c r="C19" s="23">
        <f t="shared" si="10"/>
        <v>70</v>
      </c>
      <c r="D19" s="23" t="s">
        <v>45</v>
      </c>
      <c r="E19" s="23">
        <v>8</v>
      </c>
      <c r="F19" s="23">
        <v>8</v>
      </c>
      <c r="G19" s="23">
        <v>9</v>
      </c>
      <c r="H19" s="23">
        <f t="shared" si="11"/>
        <v>25</v>
      </c>
      <c r="I19" s="23">
        <v>6</v>
      </c>
      <c r="J19" s="23">
        <v>6</v>
      </c>
      <c r="K19" s="23">
        <v>6</v>
      </c>
      <c r="L19" s="23">
        <f t="shared" si="12"/>
        <v>18</v>
      </c>
      <c r="M19" s="23">
        <v>4</v>
      </c>
      <c r="N19" s="23">
        <v>4</v>
      </c>
      <c r="O19" s="23">
        <v>4</v>
      </c>
      <c r="P19" s="23">
        <f t="shared" si="13"/>
        <v>12</v>
      </c>
      <c r="Q19" s="23">
        <v>5</v>
      </c>
      <c r="R19" s="23">
        <v>5</v>
      </c>
      <c r="S19" s="23">
        <v>5</v>
      </c>
      <c r="T19" s="23">
        <f t="shared" si="14"/>
        <v>15</v>
      </c>
      <c r="U19" s="24"/>
      <c r="V19" s="25"/>
      <c r="W19" s="23"/>
      <c r="X19" s="22"/>
      <c r="Y19" s="22"/>
      <c r="Z19" s="22"/>
    </row>
    <row r="20" spans="1:26" ht="12.75" x14ac:dyDescent="0.2">
      <c r="A20" s="42" t="s">
        <v>38</v>
      </c>
      <c r="B20" s="27"/>
      <c r="C20" s="28"/>
      <c r="D20" s="28" t="s">
        <v>31</v>
      </c>
      <c r="E20" s="28">
        <v>4</v>
      </c>
      <c r="F20" s="28">
        <v>54</v>
      </c>
      <c r="G20" s="28">
        <v>40</v>
      </c>
      <c r="H20" s="29">
        <f t="shared" si="11"/>
        <v>98</v>
      </c>
      <c r="I20" s="28">
        <v>27</v>
      </c>
      <c r="J20" s="28">
        <v>47</v>
      </c>
      <c r="K20" s="28">
        <v>37</v>
      </c>
      <c r="L20" s="29">
        <f t="shared" si="12"/>
        <v>111</v>
      </c>
      <c r="M20" s="28">
        <v>57</v>
      </c>
      <c r="N20" s="28"/>
      <c r="O20" s="28"/>
      <c r="P20" s="29">
        <f t="shared" si="13"/>
        <v>57</v>
      </c>
      <c r="Q20" s="28"/>
      <c r="R20" s="28"/>
      <c r="S20" s="28"/>
      <c r="T20" s="29">
        <f t="shared" si="14"/>
        <v>0</v>
      </c>
      <c r="U20" s="30">
        <f t="shared" ref="U20:U21" si="15">SUM(H20+L20+P20+T20)</f>
        <v>266</v>
      </c>
      <c r="V20" s="31">
        <f t="shared" ref="V20:V21" si="16">U20*100/C18</f>
        <v>88.666666666666671</v>
      </c>
      <c r="W20" s="30">
        <f t="shared" ref="W20:W21" si="17">C18-U20</f>
        <v>34</v>
      </c>
      <c r="X20" s="27"/>
      <c r="Y20" s="27"/>
      <c r="Z20" s="27"/>
    </row>
    <row r="21" spans="1:26" ht="12.75" x14ac:dyDescent="0.2">
      <c r="A21" s="42" t="s">
        <v>38</v>
      </c>
      <c r="B21" s="27"/>
      <c r="C21" s="28"/>
      <c r="D21" s="28" t="s">
        <v>43</v>
      </c>
      <c r="E21" s="28">
        <v>2</v>
      </c>
      <c r="F21" s="28">
        <v>7</v>
      </c>
      <c r="G21" s="28">
        <v>10</v>
      </c>
      <c r="H21" s="29">
        <f t="shared" si="11"/>
        <v>19</v>
      </c>
      <c r="I21" s="28">
        <v>7</v>
      </c>
      <c r="J21" s="28">
        <v>10</v>
      </c>
      <c r="K21" s="28">
        <v>13</v>
      </c>
      <c r="L21" s="29">
        <f t="shared" si="12"/>
        <v>30</v>
      </c>
      <c r="M21" s="28">
        <v>11</v>
      </c>
      <c r="N21" s="28"/>
      <c r="O21" s="28"/>
      <c r="P21" s="29">
        <f t="shared" si="13"/>
        <v>11</v>
      </c>
      <c r="Q21" s="28"/>
      <c r="R21" s="28"/>
      <c r="S21" s="28"/>
      <c r="T21" s="29">
        <f t="shared" si="14"/>
        <v>0</v>
      </c>
      <c r="U21" s="30">
        <f t="shared" si="15"/>
        <v>60</v>
      </c>
      <c r="V21" s="31">
        <f t="shared" si="16"/>
        <v>85.714285714285708</v>
      </c>
      <c r="W21" s="30">
        <f t="shared" si="17"/>
        <v>10</v>
      </c>
      <c r="X21" s="27"/>
      <c r="Y21" s="27"/>
      <c r="Z21" s="27"/>
    </row>
    <row r="22" spans="1:26" ht="12.75" x14ac:dyDescent="0.2">
      <c r="A22" s="32" t="s">
        <v>39</v>
      </c>
      <c r="B22" s="43">
        <f>H22+L22+P22+T22</f>
        <v>7500</v>
      </c>
      <c r="C22" s="44"/>
      <c r="D22" s="23" t="s">
        <v>40</v>
      </c>
      <c r="E22" s="24">
        <v>925</v>
      </c>
      <c r="F22" s="24">
        <v>925</v>
      </c>
      <c r="G22" s="24">
        <v>925</v>
      </c>
      <c r="H22" s="24">
        <f t="shared" si="11"/>
        <v>2775</v>
      </c>
      <c r="I22" s="24">
        <v>600</v>
      </c>
      <c r="J22" s="24">
        <v>600</v>
      </c>
      <c r="K22" s="24">
        <v>600</v>
      </c>
      <c r="L22" s="24">
        <f t="shared" si="12"/>
        <v>1800</v>
      </c>
      <c r="M22" s="24">
        <v>475</v>
      </c>
      <c r="N22" s="24">
        <v>475</v>
      </c>
      <c r="O22" s="24">
        <v>475</v>
      </c>
      <c r="P22" s="24">
        <f t="shared" si="13"/>
        <v>1425</v>
      </c>
      <c r="Q22" s="24">
        <v>500</v>
      </c>
      <c r="R22" s="24">
        <v>500</v>
      </c>
      <c r="S22" s="24">
        <v>500</v>
      </c>
      <c r="T22" s="24">
        <f t="shared" si="14"/>
        <v>1500</v>
      </c>
      <c r="U22" s="24"/>
      <c r="V22" s="25"/>
      <c r="W22" s="23"/>
      <c r="X22" s="22"/>
      <c r="Y22" s="22"/>
      <c r="Z22" s="22"/>
    </row>
    <row r="23" spans="1:26" ht="12.75" x14ac:dyDescent="0.2">
      <c r="A23" s="34" t="s">
        <v>41</v>
      </c>
      <c r="B23" s="22"/>
      <c r="C23" s="44"/>
      <c r="D23" s="5" t="s">
        <v>40</v>
      </c>
      <c r="E23" s="23">
        <v>0</v>
      </c>
      <c r="F23" s="23">
        <v>0</v>
      </c>
      <c r="G23" s="23">
        <v>4600</v>
      </c>
      <c r="H23" s="9">
        <f t="shared" si="11"/>
        <v>4600</v>
      </c>
      <c r="I23" s="24">
        <v>0</v>
      </c>
      <c r="J23" s="24">
        <v>0</v>
      </c>
      <c r="K23" s="24">
        <v>0</v>
      </c>
      <c r="L23" s="9">
        <f t="shared" si="12"/>
        <v>0</v>
      </c>
      <c r="M23" s="24">
        <v>0</v>
      </c>
      <c r="N23" s="24">
        <v>0</v>
      </c>
      <c r="O23" s="24">
        <v>0</v>
      </c>
      <c r="P23" s="9">
        <f t="shared" si="13"/>
        <v>0</v>
      </c>
      <c r="Q23" s="24">
        <v>0</v>
      </c>
      <c r="R23" s="24">
        <v>0</v>
      </c>
      <c r="S23" s="24">
        <v>0</v>
      </c>
      <c r="T23" s="9">
        <f t="shared" si="14"/>
        <v>0</v>
      </c>
      <c r="U23" s="24"/>
      <c r="V23" s="25"/>
      <c r="W23" s="23"/>
      <c r="X23" s="23">
        <v>4600</v>
      </c>
      <c r="Y23" s="23">
        <v>61.33</v>
      </c>
      <c r="Z23" s="45">
        <f>B22-X23</f>
        <v>2900</v>
      </c>
    </row>
    <row r="24" spans="1:26" ht="12.75" x14ac:dyDescent="0.2">
      <c r="A24" s="90" t="s">
        <v>46</v>
      </c>
      <c r="B24" s="86"/>
      <c r="C24" s="46">
        <f>SUM(C36+C25)</f>
        <v>11020</v>
      </c>
      <c r="D24" s="13" t="s">
        <v>31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4"/>
      <c r="V24" s="15"/>
      <c r="W24" s="13"/>
      <c r="X24" s="12"/>
      <c r="Y24" s="12"/>
      <c r="Z24" s="12"/>
    </row>
    <row r="25" spans="1:26" ht="12.75" x14ac:dyDescent="0.2">
      <c r="A25" s="47" t="s">
        <v>47</v>
      </c>
      <c r="B25" s="48"/>
      <c r="C25" s="49">
        <v>10970</v>
      </c>
      <c r="D25" s="50" t="s">
        <v>31</v>
      </c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1"/>
      <c r="V25" s="52"/>
      <c r="W25" s="50"/>
      <c r="X25" s="48"/>
      <c r="Y25" s="48"/>
      <c r="Z25" s="48"/>
    </row>
    <row r="26" spans="1:26" ht="12.75" x14ac:dyDescent="0.2">
      <c r="A26" s="91" t="s">
        <v>48</v>
      </c>
      <c r="B26" s="86"/>
      <c r="C26" s="53">
        <f>SUM(C31+C27)</f>
        <v>10970</v>
      </c>
      <c r="D26" s="5" t="s">
        <v>31</v>
      </c>
      <c r="E26" s="5">
        <f>E28+E32</f>
        <v>1184</v>
      </c>
      <c r="F26" s="5">
        <f>F28+H15</f>
        <v>5804</v>
      </c>
      <c r="G26" s="5">
        <f t="shared" ref="G26:U26" si="18">G28+G32</f>
        <v>913</v>
      </c>
      <c r="H26" s="5">
        <f t="shared" si="18"/>
        <v>3351</v>
      </c>
      <c r="I26" s="5">
        <f t="shared" si="18"/>
        <v>1091</v>
      </c>
      <c r="J26" s="5">
        <f t="shared" si="18"/>
        <v>1242</v>
      </c>
      <c r="K26" s="5">
        <f t="shared" si="18"/>
        <v>1407</v>
      </c>
      <c r="L26" s="5">
        <f t="shared" si="18"/>
        <v>3740</v>
      </c>
      <c r="M26" s="5">
        <f t="shared" si="18"/>
        <v>1091</v>
      </c>
      <c r="N26" s="5">
        <f t="shared" si="18"/>
        <v>0</v>
      </c>
      <c r="O26" s="5">
        <f t="shared" si="18"/>
        <v>0</v>
      </c>
      <c r="P26" s="5">
        <f t="shared" si="18"/>
        <v>1091</v>
      </c>
      <c r="Q26" s="5">
        <f t="shared" si="18"/>
        <v>0</v>
      </c>
      <c r="R26" s="5">
        <f t="shared" si="18"/>
        <v>0</v>
      </c>
      <c r="S26" s="5">
        <f t="shared" si="18"/>
        <v>0</v>
      </c>
      <c r="T26" s="5">
        <f t="shared" si="18"/>
        <v>0</v>
      </c>
      <c r="U26" s="30">
        <f t="shared" si="18"/>
        <v>8182</v>
      </c>
      <c r="V26" s="38">
        <f>U26*100/C26</f>
        <v>74.585232452142208</v>
      </c>
      <c r="W26" s="54">
        <f>C26-U26</f>
        <v>2788</v>
      </c>
      <c r="X26" s="55"/>
      <c r="Y26" s="55"/>
      <c r="Z26" s="55"/>
    </row>
    <row r="27" spans="1:26" ht="12.75" x14ac:dyDescent="0.2">
      <c r="A27" s="21" t="s">
        <v>49</v>
      </c>
      <c r="B27" s="22"/>
      <c r="C27" s="44">
        <f>H27+L27+P27+T27</f>
        <v>10500</v>
      </c>
      <c r="D27" s="23" t="s">
        <v>31</v>
      </c>
      <c r="E27" s="23">
        <v>1120</v>
      </c>
      <c r="F27" s="23">
        <v>1045</v>
      </c>
      <c r="G27" s="23">
        <v>1240</v>
      </c>
      <c r="H27" s="23">
        <f t="shared" ref="H27:H33" si="19">SUM(E27:G27)</f>
        <v>3405</v>
      </c>
      <c r="I27" s="23">
        <v>895</v>
      </c>
      <c r="J27" s="23">
        <v>872</v>
      </c>
      <c r="K27" s="23">
        <v>953</v>
      </c>
      <c r="L27" s="23">
        <f t="shared" ref="L27:L34" si="20">SUM(I27:K27)</f>
        <v>2720</v>
      </c>
      <c r="M27" s="23">
        <v>905</v>
      </c>
      <c r="N27" s="23">
        <v>873</v>
      </c>
      <c r="O27" s="23">
        <v>1092</v>
      </c>
      <c r="P27" s="23">
        <f t="shared" ref="P27:P34" si="21">SUM(M27:O27)</f>
        <v>2870</v>
      </c>
      <c r="Q27" s="23">
        <v>1218</v>
      </c>
      <c r="R27" s="23">
        <v>287</v>
      </c>
      <c r="S27" s="23"/>
      <c r="T27" s="23">
        <f t="shared" ref="T27:T33" si="22">SUM(Q27:S27)</f>
        <v>1505</v>
      </c>
      <c r="U27" s="24"/>
      <c r="V27" s="25"/>
      <c r="W27" s="23"/>
      <c r="X27" s="22"/>
      <c r="Y27" s="22"/>
      <c r="Z27" s="22"/>
    </row>
    <row r="28" spans="1:26" ht="12.75" x14ac:dyDescent="0.2">
      <c r="A28" s="42" t="s">
        <v>38</v>
      </c>
      <c r="B28" s="27"/>
      <c r="C28" s="28"/>
      <c r="D28" s="28" t="s">
        <v>31</v>
      </c>
      <c r="E28" s="28">
        <v>1139</v>
      </c>
      <c r="F28" s="28">
        <v>1204</v>
      </c>
      <c r="G28" s="28">
        <v>873</v>
      </c>
      <c r="H28" s="29">
        <f t="shared" si="19"/>
        <v>3216</v>
      </c>
      <c r="I28" s="28">
        <v>1051</v>
      </c>
      <c r="J28" s="28">
        <v>1191</v>
      </c>
      <c r="K28" s="28">
        <v>1342</v>
      </c>
      <c r="L28" s="29">
        <f t="shared" si="20"/>
        <v>3584</v>
      </c>
      <c r="M28" s="28">
        <v>1041</v>
      </c>
      <c r="N28" s="28"/>
      <c r="O28" s="28"/>
      <c r="P28" s="29">
        <f t="shared" si="21"/>
        <v>1041</v>
      </c>
      <c r="Q28" s="28"/>
      <c r="R28" s="28"/>
      <c r="S28" s="28"/>
      <c r="T28" s="29">
        <f t="shared" si="22"/>
        <v>0</v>
      </c>
      <c r="U28" s="30">
        <f>SUM(H28+L28+P28+T28)</f>
        <v>7841</v>
      </c>
      <c r="V28" s="31">
        <f>U28*100/C27</f>
        <v>74.67619047619047</v>
      </c>
      <c r="W28" s="56">
        <f>C27-U28</f>
        <v>2659</v>
      </c>
      <c r="X28" s="27"/>
      <c r="Y28" s="27"/>
      <c r="Z28" s="27"/>
    </row>
    <row r="29" spans="1:26" ht="12.75" x14ac:dyDescent="0.2">
      <c r="A29" s="32" t="s">
        <v>39</v>
      </c>
      <c r="B29" s="57">
        <v>25000</v>
      </c>
      <c r="C29" s="5"/>
      <c r="D29" s="5" t="s">
        <v>40</v>
      </c>
      <c r="E29" s="23">
        <v>2083</v>
      </c>
      <c r="F29" s="23">
        <v>2083</v>
      </c>
      <c r="G29" s="23">
        <v>2083</v>
      </c>
      <c r="H29" s="23">
        <f t="shared" si="19"/>
        <v>6249</v>
      </c>
      <c r="I29" s="23">
        <v>2083</v>
      </c>
      <c r="J29" s="23">
        <v>2083</v>
      </c>
      <c r="K29" s="23">
        <v>2083</v>
      </c>
      <c r="L29" s="23">
        <f t="shared" si="20"/>
        <v>6249</v>
      </c>
      <c r="M29" s="23">
        <v>2083</v>
      </c>
      <c r="N29" s="23">
        <v>2083</v>
      </c>
      <c r="O29" s="23">
        <v>2083</v>
      </c>
      <c r="P29" s="23">
        <f t="shared" si="21"/>
        <v>6249</v>
      </c>
      <c r="Q29" s="23">
        <v>2083</v>
      </c>
      <c r="R29" s="23">
        <v>2083</v>
      </c>
      <c r="S29" s="23">
        <v>2087</v>
      </c>
      <c r="T29" s="23">
        <f t="shared" si="22"/>
        <v>6253</v>
      </c>
      <c r="U29" s="24"/>
      <c r="V29" s="38"/>
      <c r="W29" s="39"/>
      <c r="X29" s="55"/>
      <c r="Y29" s="55"/>
      <c r="Z29" s="55"/>
    </row>
    <row r="30" spans="1:26" ht="12.75" x14ac:dyDescent="0.2">
      <c r="A30" s="34" t="s">
        <v>41</v>
      </c>
      <c r="B30" s="58"/>
      <c r="C30" s="5"/>
      <c r="D30" s="5" t="s">
        <v>40</v>
      </c>
      <c r="E30" s="5">
        <v>0</v>
      </c>
      <c r="F30" s="5">
        <v>0</v>
      </c>
      <c r="G30" s="39">
        <v>0</v>
      </c>
      <c r="H30" s="8">
        <f t="shared" si="19"/>
        <v>0</v>
      </c>
      <c r="I30" s="39">
        <v>11300</v>
      </c>
      <c r="J30" s="39">
        <v>0</v>
      </c>
      <c r="K30" s="39">
        <v>0</v>
      </c>
      <c r="L30" s="8">
        <f t="shared" si="20"/>
        <v>11300</v>
      </c>
      <c r="M30" s="39">
        <v>0</v>
      </c>
      <c r="N30" s="39">
        <v>0</v>
      </c>
      <c r="O30" s="39">
        <v>0</v>
      </c>
      <c r="P30" s="8">
        <f t="shared" si="21"/>
        <v>0</v>
      </c>
      <c r="Q30" s="39">
        <v>0</v>
      </c>
      <c r="R30" s="39">
        <v>0</v>
      </c>
      <c r="S30" s="39">
        <v>0</v>
      </c>
      <c r="T30" s="8">
        <f t="shared" si="22"/>
        <v>0</v>
      </c>
      <c r="U30" s="37"/>
      <c r="V30" s="38"/>
      <c r="W30" s="39"/>
      <c r="X30" s="5">
        <v>11300</v>
      </c>
      <c r="Y30" s="5">
        <f>X30*100/B29</f>
        <v>45.2</v>
      </c>
      <c r="Z30" s="40">
        <f>B29-X30</f>
        <v>13700</v>
      </c>
    </row>
    <row r="31" spans="1:26" ht="12.75" x14ac:dyDescent="0.2">
      <c r="A31" s="89" t="s">
        <v>50</v>
      </c>
      <c r="B31" s="86"/>
      <c r="C31" s="23">
        <f>H31+L31+P31+T31</f>
        <v>470</v>
      </c>
      <c r="D31" s="23" t="s">
        <v>31</v>
      </c>
      <c r="E31" s="23">
        <v>35</v>
      </c>
      <c r="F31" s="23">
        <v>45</v>
      </c>
      <c r="G31" s="23">
        <v>45</v>
      </c>
      <c r="H31" s="23">
        <f t="shared" si="19"/>
        <v>125</v>
      </c>
      <c r="I31" s="23">
        <v>50</v>
      </c>
      <c r="J31" s="23">
        <v>50</v>
      </c>
      <c r="K31" s="23">
        <v>50</v>
      </c>
      <c r="L31" s="23">
        <f t="shared" si="20"/>
        <v>150</v>
      </c>
      <c r="M31" s="23">
        <v>45</v>
      </c>
      <c r="N31" s="23">
        <v>45</v>
      </c>
      <c r="O31" s="23">
        <v>50</v>
      </c>
      <c r="P31" s="23">
        <f t="shared" si="21"/>
        <v>140</v>
      </c>
      <c r="Q31" s="23">
        <v>30</v>
      </c>
      <c r="R31" s="23">
        <v>25</v>
      </c>
      <c r="S31" s="23"/>
      <c r="T31" s="23">
        <f t="shared" si="22"/>
        <v>55</v>
      </c>
      <c r="U31" s="24"/>
      <c r="V31" s="25"/>
      <c r="W31" s="23"/>
      <c r="X31" s="22"/>
      <c r="Y31" s="22"/>
      <c r="Z31" s="22"/>
    </row>
    <row r="32" spans="1:26" ht="12.75" x14ac:dyDescent="0.2">
      <c r="A32" s="42" t="s">
        <v>38</v>
      </c>
      <c r="B32" s="27"/>
      <c r="C32" s="28"/>
      <c r="D32" s="28" t="s">
        <v>31</v>
      </c>
      <c r="E32" s="28">
        <v>45</v>
      </c>
      <c r="F32" s="28">
        <v>50</v>
      </c>
      <c r="G32" s="28">
        <v>40</v>
      </c>
      <c r="H32" s="29">
        <f t="shared" si="19"/>
        <v>135</v>
      </c>
      <c r="I32" s="28">
        <v>40</v>
      </c>
      <c r="J32" s="28">
        <v>51</v>
      </c>
      <c r="K32" s="28">
        <v>65</v>
      </c>
      <c r="L32" s="29">
        <f t="shared" si="20"/>
        <v>156</v>
      </c>
      <c r="M32" s="28">
        <v>50</v>
      </c>
      <c r="N32" s="28"/>
      <c r="O32" s="28"/>
      <c r="P32" s="29">
        <f t="shared" si="21"/>
        <v>50</v>
      </c>
      <c r="Q32" s="28"/>
      <c r="R32" s="28"/>
      <c r="S32" s="28"/>
      <c r="T32" s="29">
        <f t="shared" si="22"/>
        <v>0</v>
      </c>
      <c r="U32" s="30">
        <f>SUM(H32+L32+P32+T32)</f>
        <v>341</v>
      </c>
      <c r="V32" s="31">
        <f>U32*100/C31</f>
        <v>72.553191489361708</v>
      </c>
      <c r="W32" s="30">
        <f>C31-U32</f>
        <v>129</v>
      </c>
      <c r="X32" s="27"/>
      <c r="Y32" s="27"/>
      <c r="Z32" s="27"/>
    </row>
    <row r="33" spans="1:26" ht="12.75" x14ac:dyDescent="0.2">
      <c r="A33" s="32" t="s">
        <v>39</v>
      </c>
      <c r="B33" s="59">
        <v>21600</v>
      </c>
      <c r="C33" s="23"/>
      <c r="D33" s="23" t="s">
        <v>40</v>
      </c>
      <c r="E33" s="23">
        <v>0</v>
      </c>
      <c r="F33" s="23">
        <v>5000</v>
      </c>
      <c r="G33" s="23">
        <v>1000</v>
      </c>
      <c r="H33" s="23">
        <f t="shared" si="19"/>
        <v>6000</v>
      </c>
      <c r="I33" s="23">
        <v>1000</v>
      </c>
      <c r="J33" s="23">
        <v>2000</v>
      </c>
      <c r="K33" s="23">
        <v>1000</v>
      </c>
      <c r="L33" s="23">
        <f t="shared" si="20"/>
        <v>4000</v>
      </c>
      <c r="M33" s="23">
        <v>1900</v>
      </c>
      <c r="N33" s="23">
        <v>2750</v>
      </c>
      <c r="O33" s="23">
        <v>2000</v>
      </c>
      <c r="P33" s="23">
        <f t="shared" si="21"/>
        <v>6650</v>
      </c>
      <c r="Q33" s="23">
        <v>1950</v>
      </c>
      <c r="R33" s="23">
        <v>1000</v>
      </c>
      <c r="S33" s="23">
        <v>2000</v>
      </c>
      <c r="T33" s="23">
        <f t="shared" si="22"/>
        <v>4950</v>
      </c>
      <c r="U33" s="24"/>
      <c r="V33" s="25"/>
      <c r="W33" s="23"/>
      <c r="X33" s="22"/>
      <c r="Y33" s="22"/>
      <c r="Z33" s="22"/>
    </row>
    <row r="34" spans="1:26" ht="12.75" x14ac:dyDescent="0.2">
      <c r="A34" s="34" t="s">
        <v>41</v>
      </c>
      <c r="B34" s="58"/>
      <c r="C34" s="5"/>
      <c r="D34" s="5" t="s">
        <v>40</v>
      </c>
      <c r="E34" s="5">
        <v>0</v>
      </c>
      <c r="F34" s="5">
        <v>0</v>
      </c>
      <c r="G34" s="39">
        <v>0</v>
      </c>
      <c r="H34" s="8">
        <v>0</v>
      </c>
      <c r="I34" s="39">
        <v>700</v>
      </c>
      <c r="J34" s="39">
        <v>0</v>
      </c>
      <c r="K34" s="39">
        <v>0</v>
      </c>
      <c r="L34" s="8">
        <f t="shared" si="20"/>
        <v>700</v>
      </c>
      <c r="M34" s="39">
        <v>1900</v>
      </c>
      <c r="N34" s="39">
        <v>2750</v>
      </c>
      <c r="O34" s="39">
        <v>0</v>
      </c>
      <c r="P34" s="8">
        <f t="shared" si="21"/>
        <v>4650</v>
      </c>
      <c r="Q34" s="39">
        <v>0</v>
      </c>
      <c r="R34" s="39">
        <v>0</v>
      </c>
      <c r="S34" s="39"/>
      <c r="T34" s="8">
        <v>0</v>
      </c>
      <c r="U34" s="37"/>
      <c r="V34" s="38"/>
      <c r="W34" s="39"/>
      <c r="X34" s="5">
        <v>5350</v>
      </c>
      <c r="Y34" s="5">
        <f>X34*100/B33</f>
        <v>24.768518518518519</v>
      </c>
      <c r="Z34" s="40">
        <f>B33-X34</f>
        <v>16250</v>
      </c>
    </row>
    <row r="35" spans="1:26" ht="12.75" x14ac:dyDescent="0.2">
      <c r="A35" s="60" t="s">
        <v>51</v>
      </c>
      <c r="B35" s="55"/>
      <c r="C35" s="5" t="s">
        <v>52</v>
      </c>
      <c r="D35" s="5" t="s">
        <v>31</v>
      </c>
      <c r="E35" s="5"/>
      <c r="F35" s="5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0"/>
      <c r="V35" s="38"/>
      <c r="W35" s="39"/>
      <c r="X35" s="55"/>
      <c r="Y35" s="55"/>
      <c r="Z35" s="55"/>
    </row>
    <row r="36" spans="1:26" ht="12.75" x14ac:dyDescent="0.2">
      <c r="A36" s="47" t="s">
        <v>53</v>
      </c>
      <c r="B36" s="61"/>
      <c r="C36" s="50">
        <f>C40</f>
        <v>50</v>
      </c>
      <c r="D36" s="50" t="s">
        <v>31</v>
      </c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1"/>
      <c r="V36" s="52"/>
      <c r="W36" s="50"/>
      <c r="X36" s="48"/>
      <c r="Y36" s="48"/>
      <c r="Z36" s="48"/>
    </row>
    <row r="37" spans="1:26" ht="12.75" x14ac:dyDescent="0.2">
      <c r="A37" s="60" t="s">
        <v>54</v>
      </c>
      <c r="B37" s="55"/>
      <c r="C37" s="5" t="s">
        <v>52</v>
      </c>
      <c r="D37" s="5" t="s">
        <v>31</v>
      </c>
      <c r="E37" s="5"/>
      <c r="F37" s="5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7"/>
      <c r="V37" s="38"/>
      <c r="W37" s="39"/>
      <c r="X37" s="55"/>
      <c r="Y37" s="55"/>
      <c r="Z37" s="55"/>
    </row>
    <row r="38" spans="1:26" ht="12.75" x14ac:dyDescent="0.2">
      <c r="A38" s="60" t="s">
        <v>55</v>
      </c>
      <c r="B38" s="55"/>
      <c r="C38" s="5" t="s">
        <v>52</v>
      </c>
      <c r="D38" s="5" t="s">
        <v>43</v>
      </c>
      <c r="E38" s="5"/>
      <c r="F38" s="5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7"/>
      <c r="V38" s="38"/>
      <c r="W38" s="39"/>
      <c r="X38" s="55"/>
      <c r="Y38" s="55"/>
      <c r="Z38" s="55"/>
    </row>
    <row r="39" spans="1:26" ht="12.75" x14ac:dyDescent="0.2">
      <c r="A39" s="60" t="s">
        <v>56</v>
      </c>
      <c r="B39" s="55"/>
      <c r="C39" s="5" t="s">
        <v>52</v>
      </c>
      <c r="D39" s="5" t="s">
        <v>31</v>
      </c>
      <c r="E39" s="5"/>
      <c r="F39" s="5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7"/>
      <c r="V39" s="38"/>
      <c r="W39" s="39"/>
      <c r="X39" s="55"/>
      <c r="Y39" s="55"/>
      <c r="Z39" s="55"/>
    </row>
    <row r="40" spans="1:26" ht="12.75" x14ac:dyDescent="0.2">
      <c r="A40" s="21" t="s">
        <v>57</v>
      </c>
      <c r="B40" s="22"/>
      <c r="C40" s="23">
        <f>H40+L40+P40+T40</f>
        <v>50</v>
      </c>
      <c r="D40" s="23" t="s">
        <v>31</v>
      </c>
      <c r="E40" s="23">
        <f>E41</f>
        <v>0</v>
      </c>
      <c r="F40" s="23">
        <f>50</f>
        <v>50</v>
      </c>
      <c r="G40" s="23">
        <f>G41</f>
        <v>0</v>
      </c>
      <c r="H40" s="23">
        <f t="shared" ref="H40:H43" si="23">SUM(E40:G40)</f>
        <v>50</v>
      </c>
      <c r="I40" s="23">
        <f t="shared" ref="I40:K40" si="24">I41</f>
        <v>0</v>
      </c>
      <c r="J40" s="23">
        <f t="shared" si="24"/>
        <v>0</v>
      </c>
      <c r="K40" s="23">
        <f t="shared" si="24"/>
        <v>0</v>
      </c>
      <c r="L40" s="23">
        <f>SUM(I40:K40)</f>
        <v>0</v>
      </c>
      <c r="M40" s="23">
        <f t="shared" ref="M40:O40" si="25">M41</f>
        <v>0</v>
      </c>
      <c r="N40" s="23">
        <f t="shared" si="25"/>
        <v>0</v>
      </c>
      <c r="O40" s="23">
        <f t="shared" si="25"/>
        <v>0</v>
      </c>
      <c r="P40" s="23">
        <f>SUM(M40:O40)</f>
        <v>0</v>
      </c>
      <c r="Q40" s="23">
        <f t="shared" ref="Q40:S40" si="26">Q41</f>
        <v>0</v>
      </c>
      <c r="R40" s="23">
        <f t="shared" si="26"/>
        <v>0</v>
      </c>
      <c r="S40" s="23">
        <f t="shared" si="26"/>
        <v>0</v>
      </c>
      <c r="T40" s="23">
        <f>SUM(Q40:S40)</f>
        <v>0</v>
      </c>
      <c r="U40" s="24"/>
      <c r="V40" s="25"/>
      <c r="W40" s="23"/>
      <c r="X40" s="22"/>
      <c r="Y40" s="22"/>
      <c r="Z40" s="22"/>
    </row>
    <row r="41" spans="1:26" ht="12.75" x14ac:dyDescent="0.2">
      <c r="A41" s="42" t="s">
        <v>38</v>
      </c>
      <c r="B41" s="27"/>
      <c r="C41" s="28"/>
      <c r="D41" s="28" t="s">
        <v>31</v>
      </c>
      <c r="E41" s="28">
        <v>0</v>
      </c>
      <c r="F41" s="28">
        <v>50</v>
      </c>
      <c r="G41" s="28">
        <v>0</v>
      </c>
      <c r="H41" s="29">
        <f t="shared" si="23"/>
        <v>50</v>
      </c>
      <c r="I41" s="28">
        <v>0</v>
      </c>
      <c r="J41" s="28">
        <v>0</v>
      </c>
      <c r="K41" s="28">
        <v>0</v>
      </c>
      <c r="L41" s="29">
        <f t="shared" ref="L41:L43" si="27">SUM(I41:K41)</f>
        <v>0</v>
      </c>
      <c r="M41" s="28"/>
      <c r="N41" s="28"/>
      <c r="O41" s="28"/>
      <c r="P41" s="29">
        <f t="shared" ref="P41:P43" si="28">SUM(M41:O41)</f>
        <v>0</v>
      </c>
      <c r="Q41" s="28"/>
      <c r="R41" s="28"/>
      <c r="S41" s="28"/>
      <c r="T41" s="29">
        <f t="shared" ref="T41:T43" si="29">SUM(Q41:S41)</f>
        <v>0</v>
      </c>
      <c r="U41" s="30">
        <f>SUM(H41+L41+P41+T41)</f>
        <v>50</v>
      </c>
      <c r="V41" s="31">
        <f>U41*100/C40</f>
        <v>100</v>
      </c>
      <c r="W41" s="30">
        <f>C40-U41</f>
        <v>0</v>
      </c>
      <c r="X41" s="27"/>
      <c r="Y41" s="27"/>
      <c r="Z41" s="27"/>
    </row>
    <row r="42" spans="1:26" ht="12.75" x14ac:dyDescent="0.2">
      <c r="A42" s="32" t="s">
        <v>39</v>
      </c>
      <c r="B42" s="59">
        <v>20600</v>
      </c>
      <c r="C42" s="23"/>
      <c r="D42" s="23" t="s">
        <v>40</v>
      </c>
      <c r="E42" s="23"/>
      <c r="F42" s="23"/>
      <c r="G42" s="23"/>
      <c r="H42" s="23">
        <f t="shared" si="23"/>
        <v>0</v>
      </c>
      <c r="I42" s="23"/>
      <c r="J42" s="23"/>
      <c r="K42" s="23"/>
      <c r="L42" s="23">
        <f t="shared" si="27"/>
        <v>0</v>
      </c>
      <c r="M42" s="23"/>
      <c r="N42" s="23"/>
      <c r="O42" s="23"/>
      <c r="P42" s="23">
        <f t="shared" si="28"/>
        <v>0</v>
      </c>
      <c r="Q42" s="23"/>
      <c r="R42" s="23"/>
      <c r="S42" s="23"/>
      <c r="T42" s="23">
        <f t="shared" si="29"/>
        <v>0</v>
      </c>
      <c r="U42" s="24"/>
      <c r="V42" s="25"/>
      <c r="W42" s="23"/>
      <c r="X42" s="22"/>
      <c r="Y42" s="22"/>
      <c r="Z42" s="22"/>
    </row>
    <row r="43" spans="1:26" ht="12.75" x14ac:dyDescent="0.2">
      <c r="A43" s="34" t="s">
        <v>41</v>
      </c>
      <c r="B43" s="58"/>
      <c r="C43" s="5"/>
      <c r="D43" s="5" t="s">
        <v>40</v>
      </c>
      <c r="E43" s="5">
        <v>0</v>
      </c>
      <c r="F43" s="5">
        <v>12950</v>
      </c>
      <c r="G43" s="39">
        <v>2000</v>
      </c>
      <c r="H43" s="8">
        <f t="shared" si="23"/>
        <v>14950</v>
      </c>
      <c r="I43" s="39">
        <v>0</v>
      </c>
      <c r="J43" s="39">
        <v>0</v>
      </c>
      <c r="K43" s="39">
        <v>0</v>
      </c>
      <c r="L43" s="8">
        <f t="shared" si="27"/>
        <v>0</v>
      </c>
      <c r="M43" s="39">
        <v>3900</v>
      </c>
      <c r="N43" s="39">
        <v>1750</v>
      </c>
      <c r="O43" s="39">
        <v>0</v>
      </c>
      <c r="P43" s="8">
        <f t="shared" si="28"/>
        <v>5650</v>
      </c>
      <c r="Q43" s="39">
        <v>0</v>
      </c>
      <c r="R43" s="39">
        <v>0</v>
      </c>
      <c r="S43" s="39">
        <v>0</v>
      </c>
      <c r="T43" s="8">
        <f t="shared" si="29"/>
        <v>0</v>
      </c>
      <c r="U43" s="37"/>
      <c r="V43" s="38"/>
      <c r="W43" s="39"/>
      <c r="X43" s="5">
        <v>20600</v>
      </c>
      <c r="Y43" s="5">
        <f>X43*100/B42</f>
        <v>100</v>
      </c>
      <c r="Z43" s="40">
        <f>B42-X43</f>
        <v>0</v>
      </c>
    </row>
    <row r="44" spans="1:26" ht="12.75" x14ac:dyDescent="0.2">
      <c r="A44" s="60" t="s">
        <v>58</v>
      </c>
      <c r="B44" s="55"/>
      <c r="C44" s="5" t="s">
        <v>52</v>
      </c>
      <c r="D44" s="5" t="s">
        <v>31</v>
      </c>
      <c r="E44" s="5"/>
      <c r="F44" s="5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7"/>
      <c r="V44" s="38"/>
      <c r="W44" s="39"/>
      <c r="X44" s="55"/>
      <c r="Y44" s="55"/>
      <c r="Z44" s="55"/>
    </row>
    <row r="45" spans="1:26" ht="12.75" x14ac:dyDescent="0.2">
      <c r="A45" s="11" t="s">
        <v>59</v>
      </c>
      <c r="B45" s="12"/>
      <c r="C45" s="13" t="s">
        <v>52</v>
      </c>
      <c r="D45" s="13" t="s">
        <v>31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4"/>
      <c r="V45" s="15"/>
      <c r="W45" s="13"/>
      <c r="X45" s="12"/>
      <c r="Y45" s="12"/>
      <c r="Z45" s="12"/>
    </row>
    <row r="46" spans="1:26" ht="12.75" x14ac:dyDescent="0.2">
      <c r="A46" s="60" t="s">
        <v>60</v>
      </c>
      <c r="B46" s="55"/>
      <c r="C46" s="5" t="s">
        <v>52</v>
      </c>
      <c r="D46" s="5" t="s">
        <v>31</v>
      </c>
      <c r="E46" s="5"/>
      <c r="F46" s="5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7"/>
      <c r="V46" s="38"/>
      <c r="W46" s="39"/>
      <c r="X46" s="55"/>
      <c r="Y46" s="55"/>
      <c r="Z46" s="55"/>
    </row>
    <row r="47" spans="1:26" ht="12.75" x14ac:dyDescent="0.2">
      <c r="A47" s="60" t="s">
        <v>61</v>
      </c>
      <c r="B47" s="55"/>
      <c r="C47" s="5" t="s">
        <v>52</v>
      </c>
      <c r="D47" s="5" t="s">
        <v>31</v>
      </c>
      <c r="E47" s="5"/>
      <c r="F47" s="5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7"/>
      <c r="V47" s="38"/>
      <c r="W47" s="39"/>
      <c r="X47" s="55"/>
      <c r="Y47" s="55"/>
      <c r="Z47" s="55"/>
    </row>
    <row r="48" spans="1:26" ht="12.75" x14ac:dyDescent="0.2">
      <c r="A48" s="60" t="s">
        <v>62</v>
      </c>
      <c r="B48" s="55"/>
      <c r="C48" s="5" t="s">
        <v>52</v>
      </c>
      <c r="D48" s="5" t="s">
        <v>31</v>
      </c>
      <c r="E48" s="5"/>
      <c r="F48" s="5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7"/>
      <c r="V48" s="38"/>
      <c r="W48" s="39"/>
      <c r="X48" s="55"/>
      <c r="Y48" s="55"/>
      <c r="Z48" s="55"/>
    </row>
    <row r="49" spans="1:26" ht="12.75" x14ac:dyDescent="0.2">
      <c r="A49" s="60" t="s">
        <v>63</v>
      </c>
      <c r="B49" s="55"/>
      <c r="C49" s="5" t="s">
        <v>52</v>
      </c>
      <c r="D49" s="5" t="s">
        <v>31</v>
      </c>
      <c r="E49" s="5"/>
      <c r="F49" s="5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7"/>
      <c r="V49" s="38"/>
      <c r="W49" s="39"/>
      <c r="X49" s="55"/>
      <c r="Y49" s="55"/>
      <c r="Z49" s="55"/>
    </row>
    <row r="50" spans="1:26" ht="12.75" x14ac:dyDescent="0.2">
      <c r="A50" s="6" t="s">
        <v>64</v>
      </c>
      <c r="B50" s="7"/>
      <c r="C50" s="8" t="s">
        <v>52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9"/>
      <c r="V50" s="10"/>
      <c r="W50" s="8"/>
      <c r="X50" s="7"/>
      <c r="Y50" s="7"/>
      <c r="Z50" s="7"/>
    </row>
    <row r="51" spans="1:26" ht="12.75" x14ac:dyDescent="0.2">
      <c r="A51" s="11" t="s">
        <v>65</v>
      </c>
      <c r="B51" s="12"/>
      <c r="C51" s="46">
        <f>C52</f>
        <v>1330</v>
      </c>
      <c r="D51" s="13" t="s">
        <v>31</v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4"/>
      <c r="V51" s="15"/>
      <c r="W51" s="13"/>
      <c r="X51" s="12"/>
      <c r="Y51" s="12"/>
      <c r="Z51" s="12"/>
    </row>
    <row r="52" spans="1:26" ht="12.75" x14ac:dyDescent="0.2">
      <c r="A52" s="47" t="s">
        <v>66</v>
      </c>
      <c r="B52" s="48"/>
      <c r="C52" s="49">
        <f>SUM(C53+C56+C60)</f>
        <v>1330</v>
      </c>
      <c r="D52" s="50" t="s">
        <v>31</v>
      </c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1"/>
      <c r="V52" s="52"/>
      <c r="W52" s="50"/>
      <c r="X52" s="48"/>
      <c r="Y52" s="48"/>
      <c r="Z52" s="48"/>
    </row>
    <row r="53" spans="1:26" ht="12.75" x14ac:dyDescent="0.2">
      <c r="A53" s="60" t="s">
        <v>67</v>
      </c>
      <c r="B53" s="55"/>
      <c r="C53" s="53">
        <f>H53+L53+P53+T53</f>
        <v>1000</v>
      </c>
      <c r="D53" s="5" t="s">
        <v>31</v>
      </c>
      <c r="E53" s="5">
        <v>100</v>
      </c>
      <c r="F53" s="5">
        <v>130</v>
      </c>
      <c r="G53" s="39">
        <v>150</v>
      </c>
      <c r="H53" s="39">
        <f t="shared" ref="H53:H54" si="30">SUM(E53:G53)</f>
        <v>380</v>
      </c>
      <c r="I53" s="39">
        <v>80</v>
      </c>
      <c r="J53" s="39">
        <v>80</v>
      </c>
      <c r="K53" s="39">
        <v>80</v>
      </c>
      <c r="L53" s="39">
        <f t="shared" ref="L53:L54" si="31">SUM(I53:K53)</f>
        <v>240</v>
      </c>
      <c r="M53" s="39">
        <v>60</v>
      </c>
      <c r="N53" s="39">
        <v>60</v>
      </c>
      <c r="O53" s="39">
        <v>60</v>
      </c>
      <c r="P53" s="39">
        <f t="shared" ref="P53:P54" si="32">SUM(M53:O53)</f>
        <v>180</v>
      </c>
      <c r="Q53" s="39">
        <v>100</v>
      </c>
      <c r="R53" s="39">
        <v>100</v>
      </c>
      <c r="S53" s="39" t="s">
        <v>52</v>
      </c>
      <c r="T53" s="39">
        <f t="shared" ref="T53:T54" si="33">SUM(Q53:S53)</f>
        <v>200</v>
      </c>
      <c r="U53" s="30"/>
      <c r="V53" s="38"/>
      <c r="W53" s="39"/>
      <c r="X53" s="55"/>
      <c r="Y53" s="55"/>
      <c r="Z53" s="55"/>
    </row>
    <row r="54" spans="1:26" ht="12.75" x14ac:dyDescent="0.2">
      <c r="A54" s="42" t="s">
        <v>38</v>
      </c>
      <c r="B54" s="27"/>
      <c r="C54" s="28"/>
      <c r="D54" s="28" t="s">
        <v>31</v>
      </c>
      <c r="E54" s="28">
        <v>106</v>
      </c>
      <c r="F54" s="28">
        <v>132</v>
      </c>
      <c r="G54" s="28">
        <v>157</v>
      </c>
      <c r="H54" s="29">
        <f t="shared" si="30"/>
        <v>395</v>
      </c>
      <c r="I54" s="28">
        <v>150</v>
      </c>
      <c r="J54" s="28">
        <v>120</v>
      </c>
      <c r="K54" s="28">
        <v>84</v>
      </c>
      <c r="L54" s="29">
        <f t="shared" si="31"/>
        <v>354</v>
      </c>
      <c r="M54" s="28">
        <v>60</v>
      </c>
      <c r="N54" s="28"/>
      <c r="O54" s="28"/>
      <c r="P54" s="29">
        <f t="shared" si="32"/>
        <v>60</v>
      </c>
      <c r="Q54" s="28"/>
      <c r="R54" s="28"/>
      <c r="S54" s="28"/>
      <c r="T54" s="29">
        <f t="shared" si="33"/>
        <v>0</v>
      </c>
      <c r="U54" s="30">
        <f>SUM(H54+L54+P54+T54)</f>
        <v>809</v>
      </c>
      <c r="V54" s="31">
        <f>U54*100/C53</f>
        <v>80.900000000000006</v>
      </c>
      <c r="W54" s="56">
        <f>C53-U54</f>
        <v>191</v>
      </c>
      <c r="X54" s="27"/>
      <c r="Y54" s="27"/>
      <c r="Z54" s="27"/>
    </row>
    <row r="55" spans="1:26" ht="12.75" x14ac:dyDescent="0.2">
      <c r="A55" s="62" t="s">
        <v>68</v>
      </c>
      <c r="B55" s="27"/>
      <c r="C55" s="28" t="s">
        <v>52</v>
      </c>
      <c r="D55" s="28" t="s">
        <v>31</v>
      </c>
      <c r="E55" s="5"/>
      <c r="F55" s="5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0"/>
      <c r="V55" s="38"/>
      <c r="W55" s="39"/>
      <c r="X55" s="55"/>
      <c r="Y55" s="55"/>
      <c r="Z55" s="55"/>
    </row>
    <row r="56" spans="1:26" ht="12.75" x14ac:dyDescent="0.2">
      <c r="A56" s="41" t="s">
        <v>69</v>
      </c>
      <c r="B56" s="63"/>
      <c r="C56" s="64">
        <f t="shared" ref="C56:C57" si="34">H56+L56+P56+T56</f>
        <v>150</v>
      </c>
      <c r="D56" s="64" t="s">
        <v>31</v>
      </c>
      <c r="E56" s="23">
        <v>18</v>
      </c>
      <c r="F56" s="23">
        <v>18</v>
      </c>
      <c r="G56" s="23">
        <v>18</v>
      </c>
      <c r="H56" s="23">
        <f t="shared" ref="H56:H61" si="35">SUM(E56:G56)</f>
        <v>54</v>
      </c>
      <c r="I56" s="23">
        <v>12</v>
      </c>
      <c r="J56" s="23">
        <v>12</v>
      </c>
      <c r="K56" s="23">
        <v>12</v>
      </c>
      <c r="L56" s="23">
        <f t="shared" ref="L56:L61" si="36">SUM(I56:K56)</f>
        <v>36</v>
      </c>
      <c r="M56" s="23">
        <v>10</v>
      </c>
      <c r="N56" s="23">
        <v>10</v>
      </c>
      <c r="O56" s="23">
        <v>10</v>
      </c>
      <c r="P56" s="23">
        <f t="shared" ref="P56:P61" si="37">SUM(M56:O56)</f>
        <v>30</v>
      </c>
      <c r="Q56" s="23">
        <v>10</v>
      </c>
      <c r="R56" s="23">
        <v>10</v>
      </c>
      <c r="S56" s="23">
        <v>10</v>
      </c>
      <c r="T56" s="23">
        <f t="shared" ref="T56:T61" si="38">SUM(Q56:S56)</f>
        <v>30</v>
      </c>
      <c r="U56" s="64"/>
      <c r="V56" s="25"/>
      <c r="W56" s="23"/>
      <c r="X56" s="22"/>
      <c r="Y56" s="22"/>
      <c r="Z56" s="22"/>
    </row>
    <row r="57" spans="1:26" ht="12.75" x14ac:dyDescent="0.2">
      <c r="A57" s="65"/>
      <c r="B57" s="63"/>
      <c r="C57" s="64">
        <f t="shared" si="34"/>
        <v>50</v>
      </c>
      <c r="D57" s="64" t="s">
        <v>43</v>
      </c>
      <c r="E57" s="64">
        <v>6</v>
      </c>
      <c r="F57" s="64">
        <v>7</v>
      </c>
      <c r="G57" s="64">
        <v>7</v>
      </c>
      <c r="H57" s="23">
        <f t="shared" si="35"/>
        <v>20</v>
      </c>
      <c r="I57" s="64">
        <v>4</v>
      </c>
      <c r="J57" s="64">
        <v>4</v>
      </c>
      <c r="K57" s="64">
        <v>4</v>
      </c>
      <c r="L57" s="23">
        <f t="shared" si="36"/>
        <v>12</v>
      </c>
      <c r="M57" s="64">
        <v>3</v>
      </c>
      <c r="N57" s="64">
        <v>3</v>
      </c>
      <c r="O57" s="64">
        <v>3</v>
      </c>
      <c r="P57" s="23">
        <f t="shared" si="37"/>
        <v>9</v>
      </c>
      <c r="Q57" s="64">
        <v>3</v>
      </c>
      <c r="R57" s="64">
        <v>3</v>
      </c>
      <c r="S57" s="64">
        <v>3</v>
      </c>
      <c r="T57" s="23">
        <f t="shared" si="38"/>
        <v>9</v>
      </c>
      <c r="U57" s="64"/>
      <c r="V57" s="25"/>
      <c r="W57" s="23"/>
      <c r="X57" s="63"/>
      <c r="Y57" s="63"/>
      <c r="Z57" s="63"/>
    </row>
    <row r="58" spans="1:26" ht="12.75" x14ac:dyDescent="0.2">
      <c r="A58" s="42" t="s">
        <v>38</v>
      </c>
      <c r="B58" s="27"/>
      <c r="C58" s="28"/>
      <c r="D58" s="28" t="s">
        <v>31</v>
      </c>
      <c r="E58" s="28">
        <v>7</v>
      </c>
      <c r="F58" s="28">
        <v>12</v>
      </c>
      <c r="G58" s="30">
        <v>12</v>
      </c>
      <c r="H58" s="29">
        <f t="shared" si="35"/>
        <v>31</v>
      </c>
      <c r="I58" s="30">
        <v>16</v>
      </c>
      <c r="J58" s="30">
        <v>25</v>
      </c>
      <c r="K58" s="30">
        <v>43</v>
      </c>
      <c r="L58" s="29">
        <f t="shared" si="36"/>
        <v>84</v>
      </c>
      <c r="M58" s="30">
        <v>37</v>
      </c>
      <c r="N58" s="30"/>
      <c r="O58" s="30"/>
      <c r="P58" s="29">
        <f t="shared" si="37"/>
        <v>37</v>
      </c>
      <c r="Q58" s="30"/>
      <c r="R58" s="30"/>
      <c r="S58" s="30"/>
      <c r="T58" s="29">
        <f t="shared" si="38"/>
        <v>0</v>
      </c>
      <c r="U58" s="30">
        <f t="shared" ref="U58:U59" si="39">SUM(H58+L58+P58+T58)</f>
        <v>152</v>
      </c>
      <c r="V58" s="31">
        <f t="shared" ref="V58:V59" si="40">U58*100/C56</f>
        <v>101.33333333333333</v>
      </c>
      <c r="W58" s="30">
        <f t="shared" ref="W58:W59" si="41">C56-U58</f>
        <v>-2</v>
      </c>
      <c r="X58" s="27"/>
      <c r="Y58" s="27"/>
      <c r="Z58" s="27"/>
    </row>
    <row r="59" spans="1:26" ht="12.75" x14ac:dyDescent="0.2">
      <c r="A59" s="42" t="s">
        <v>38</v>
      </c>
      <c r="B59" s="27"/>
      <c r="C59" s="28"/>
      <c r="D59" s="28" t="s">
        <v>43</v>
      </c>
      <c r="E59" s="28">
        <v>5</v>
      </c>
      <c r="F59" s="28">
        <v>8</v>
      </c>
      <c r="G59" s="30">
        <v>8</v>
      </c>
      <c r="H59" s="29">
        <f t="shared" si="35"/>
        <v>21</v>
      </c>
      <c r="I59" s="30">
        <v>10</v>
      </c>
      <c r="J59" s="30">
        <v>16</v>
      </c>
      <c r="K59" s="30">
        <v>5</v>
      </c>
      <c r="L59" s="29">
        <f t="shared" si="36"/>
        <v>31</v>
      </c>
      <c r="M59" s="30">
        <v>5</v>
      </c>
      <c r="N59" s="30"/>
      <c r="O59" s="30"/>
      <c r="P59" s="29">
        <f t="shared" si="37"/>
        <v>5</v>
      </c>
      <c r="Q59" s="30"/>
      <c r="R59" s="30"/>
      <c r="S59" s="30"/>
      <c r="T59" s="29">
        <f t="shared" si="38"/>
        <v>0</v>
      </c>
      <c r="U59" s="30">
        <f t="shared" si="39"/>
        <v>57</v>
      </c>
      <c r="V59" s="31">
        <f t="shared" si="40"/>
        <v>114</v>
      </c>
      <c r="W59" s="30">
        <f t="shared" si="41"/>
        <v>-7</v>
      </c>
      <c r="X59" s="27"/>
      <c r="Y59" s="27"/>
      <c r="Z59" s="27"/>
    </row>
    <row r="60" spans="1:26" ht="12.75" x14ac:dyDescent="0.2">
      <c r="A60" s="60" t="s">
        <v>70</v>
      </c>
      <c r="B60" s="55"/>
      <c r="C60" s="5">
        <f>H60+L60+P60+T60</f>
        <v>180</v>
      </c>
      <c r="D60" s="5" t="s">
        <v>31</v>
      </c>
      <c r="E60" s="5">
        <v>18</v>
      </c>
      <c r="F60" s="5">
        <v>18</v>
      </c>
      <c r="G60" s="39">
        <v>18</v>
      </c>
      <c r="H60" s="39">
        <f t="shared" si="35"/>
        <v>54</v>
      </c>
      <c r="I60" s="39">
        <v>18</v>
      </c>
      <c r="J60" s="39">
        <v>18</v>
      </c>
      <c r="K60" s="39">
        <v>18</v>
      </c>
      <c r="L60" s="39">
        <f t="shared" si="36"/>
        <v>54</v>
      </c>
      <c r="M60" s="39">
        <v>18</v>
      </c>
      <c r="N60" s="39">
        <v>18</v>
      </c>
      <c r="O60" s="39">
        <v>18</v>
      </c>
      <c r="P60" s="39">
        <f t="shared" si="37"/>
        <v>54</v>
      </c>
      <c r="Q60" s="39">
        <v>18</v>
      </c>
      <c r="R60" s="39">
        <v>0</v>
      </c>
      <c r="S60" s="39">
        <v>0</v>
      </c>
      <c r="T60" s="39">
        <f t="shared" si="38"/>
        <v>18</v>
      </c>
      <c r="U60" s="30"/>
      <c r="V60" s="38"/>
      <c r="W60" s="39"/>
      <c r="X60" s="55"/>
      <c r="Y60" s="55"/>
      <c r="Z60" s="55"/>
    </row>
    <row r="61" spans="1:26" ht="12.75" x14ac:dyDescent="0.2">
      <c r="A61" s="42" t="s">
        <v>38</v>
      </c>
      <c r="B61" s="27"/>
      <c r="C61" s="28"/>
      <c r="D61" s="28" t="s">
        <v>31</v>
      </c>
      <c r="E61" s="28">
        <v>18</v>
      </c>
      <c r="F61" s="28">
        <v>20</v>
      </c>
      <c r="G61" s="28">
        <v>20</v>
      </c>
      <c r="H61" s="29">
        <f t="shared" si="35"/>
        <v>58</v>
      </c>
      <c r="I61" s="28">
        <v>23</v>
      </c>
      <c r="J61" s="28">
        <v>19</v>
      </c>
      <c r="K61" s="28">
        <v>80</v>
      </c>
      <c r="L61" s="29">
        <f t="shared" si="36"/>
        <v>122</v>
      </c>
      <c r="M61" s="28">
        <v>0</v>
      </c>
      <c r="N61" s="28"/>
      <c r="O61" s="28"/>
      <c r="P61" s="29">
        <f t="shared" si="37"/>
        <v>0</v>
      </c>
      <c r="Q61" s="28"/>
      <c r="R61" s="28"/>
      <c r="S61" s="28"/>
      <c r="T61" s="29">
        <f t="shared" si="38"/>
        <v>0</v>
      </c>
      <c r="U61" s="30">
        <f>SUM(H61+L61+P61+T61)</f>
        <v>180</v>
      </c>
      <c r="V61" s="31">
        <f>U61*100/C60</f>
        <v>100</v>
      </c>
      <c r="W61" s="30">
        <f>C60-U61</f>
        <v>0</v>
      </c>
      <c r="X61" s="27"/>
      <c r="Y61" s="27"/>
      <c r="Z61" s="27"/>
    </row>
    <row r="62" spans="1:26" ht="12.75" x14ac:dyDescent="0.2">
      <c r="A62" s="60" t="s">
        <v>71</v>
      </c>
      <c r="B62" s="55"/>
      <c r="C62" s="5" t="s">
        <v>52</v>
      </c>
      <c r="D62" s="5" t="s">
        <v>31</v>
      </c>
      <c r="E62" s="5"/>
      <c r="F62" s="5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0"/>
      <c r="V62" s="38"/>
      <c r="W62" s="39"/>
      <c r="X62" s="55"/>
      <c r="Y62" s="55"/>
      <c r="Z62" s="55"/>
    </row>
    <row r="63" spans="1:26" ht="12.75" x14ac:dyDescent="0.2">
      <c r="A63" s="11" t="s">
        <v>72</v>
      </c>
      <c r="B63" s="12"/>
      <c r="C63" s="13">
        <f t="shared" ref="C63:C64" si="42">C64</f>
        <v>2</v>
      </c>
      <c r="D63" s="13" t="s">
        <v>31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4"/>
      <c r="V63" s="15"/>
      <c r="W63" s="13"/>
      <c r="X63" s="12"/>
      <c r="Y63" s="12"/>
      <c r="Z63" s="12"/>
    </row>
    <row r="64" spans="1:26" ht="12.75" x14ac:dyDescent="0.2">
      <c r="A64" s="47" t="s">
        <v>73</v>
      </c>
      <c r="B64" s="48"/>
      <c r="C64" s="50">
        <f t="shared" si="42"/>
        <v>2</v>
      </c>
      <c r="D64" s="50" t="s">
        <v>31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1"/>
      <c r="V64" s="52"/>
      <c r="W64" s="50"/>
      <c r="X64" s="48"/>
      <c r="Y64" s="48"/>
      <c r="Z64" s="48"/>
    </row>
    <row r="65" spans="1:26" ht="12.75" x14ac:dyDescent="0.2">
      <c r="A65" s="60" t="s">
        <v>74</v>
      </c>
      <c r="B65" s="55"/>
      <c r="C65" s="5">
        <f>H65+L65+P65+T65</f>
        <v>2</v>
      </c>
      <c r="D65" s="5" t="s">
        <v>31</v>
      </c>
      <c r="E65" s="5" t="s">
        <v>52</v>
      </c>
      <c r="F65" s="5" t="s">
        <v>52</v>
      </c>
      <c r="G65" s="39" t="s">
        <v>52</v>
      </c>
      <c r="H65" s="39">
        <f t="shared" ref="H65:H68" si="43">SUM(E65:G65)</f>
        <v>0</v>
      </c>
      <c r="I65" s="39" t="s">
        <v>52</v>
      </c>
      <c r="J65" s="39">
        <v>2</v>
      </c>
      <c r="K65" s="39" t="s">
        <v>52</v>
      </c>
      <c r="L65" s="39">
        <f t="shared" ref="L65:L68" si="44">SUM(I65:K65)</f>
        <v>2</v>
      </c>
      <c r="M65" s="39" t="s">
        <v>52</v>
      </c>
      <c r="N65" s="39" t="s">
        <v>52</v>
      </c>
      <c r="O65" s="39" t="s">
        <v>52</v>
      </c>
      <c r="P65" s="39">
        <f t="shared" ref="P65:P68" si="45">SUM(M65:O65)</f>
        <v>0</v>
      </c>
      <c r="Q65" s="39" t="s">
        <v>52</v>
      </c>
      <c r="R65" s="39" t="s">
        <v>52</v>
      </c>
      <c r="S65" s="39" t="s">
        <v>52</v>
      </c>
      <c r="T65" s="39">
        <f t="shared" ref="T65:T68" si="46">SUM(Q65:S65)</f>
        <v>0</v>
      </c>
      <c r="U65" s="37"/>
      <c r="V65" s="38"/>
      <c r="W65" s="39"/>
      <c r="X65" s="55"/>
      <c r="Y65" s="55"/>
      <c r="Z65" s="55"/>
    </row>
    <row r="66" spans="1:26" ht="12.75" x14ac:dyDescent="0.2">
      <c r="A66" s="42" t="s">
        <v>38</v>
      </c>
      <c r="B66" s="27"/>
      <c r="C66" s="28"/>
      <c r="D66" s="28" t="s">
        <v>31</v>
      </c>
      <c r="E66" s="28">
        <v>0</v>
      </c>
      <c r="F66" s="28">
        <v>0</v>
      </c>
      <c r="G66" s="28">
        <v>0</v>
      </c>
      <c r="H66" s="29">
        <f t="shared" si="43"/>
        <v>0</v>
      </c>
      <c r="I66" s="28">
        <v>0</v>
      </c>
      <c r="J66" s="28">
        <v>2</v>
      </c>
      <c r="K66" s="28">
        <v>0</v>
      </c>
      <c r="L66" s="29">
        <f t="shared" si="44"/>
        <v>2</v>
      </c>
      <c r="M66" s="28">
        <v>0</v>
      </c>
      <c r="N66" s="28"/>
      <c r="O66" s="28"/>
      <c r="P66" s="29">
        <f t="shared" si="45"/>
        <v>0</v>
      </c>
      <c r="Q66" s="28"/>
      <c r="R66" s="28"/>
      <c r="S66" s="28"/>
      <c r="T66" s="29">
        <f t="shared" si="46"/>
        <v>0</v>
      </c>
      <c r="U66" s="30">
        <f>SUM(H66+L66+P66+T66)</f>
        <v>2</v>
      </c>
      <c r="V66" s="31">
        <f>U66*100/C65</f>
        <v>100</v>
      </c>
      <c r="W66" s="30">
        <f>C65-U66</f>
        <v>0</v>
      </c>
      <c r="X66" s="27"/>
      <c r="Y66" s="27"/>
      <c r="Z66" s="27"/>
    </row>
    <row r="67" spans="1:26" ht="12.75" x14ac:dyDescent="0.2">
      <c r="A67" s="32" t="s">
        <v>39</v>
      </c>
      <c r="B67" s="59">
        <v>3000</v>
      </c>
      <c r="C67" s="23"/>
      <c r="D67" s="23" t="s">
        <v>40</v>
      </c>
      <c r="E67" s="5"/>
      <c r="F67" s="5"/>
      <c r="G67" s="39"/>
      <c r="H67" s="23">
        <f t="shared" si="43"/>
        <v>0</v>
      </c>
      <c r="I67" s="23">
        <v>2000</v>
      </c>
      <c r="J67" s="23">
        <v>0</v>
      </c>
      <c r="K67" s="23">
        <v>0</v>
      </c>
      <c r="L67" s="23">
        <f t="shared" si="44"/>
        <v>2000</v>
      </c>
      <c r="M67" s="23">
        <v>0</v>
      </c>
      <c r="N67" s="23">
        <v>0</v>
      </c>
      <c r="O67" s="23">
        <v>1000</v>
      </c>
      <c r="P67" s="23">
        <f t="shared" si="45"/>
        <v>1000</v>
      </c>
      <c r="Q67" s="23"/>
      <c r="R67" s="23"/>
      <c r="S67" s="23"/>
      <c r="T67" s="23">
        <f t="shared" si="46"/>
        <v>0</v>
      </c>
      <c r="U67" s="30"/>
      <c r="V67" s="38"/>
      <c r="W67" s="39"/>
      <c r="X67" s="55"/>
      <c r="Y67" s="55"/>
      <c r="Z67" s="55"/>
    </row>
    <row r="68" spans="1:26" ht="12.75" x14ac:dyDescent="0.2">
      <c r="A68" s="34" t="s">
        <v>41</v>
      </c>
      <c r="B68" s="58"/>
      <c r="C68" s="5"/>
      <c r="D68" s="5" t="s">
        <v>40</v>
      </c>
      <c r="E68" s="5">
        <v>0</v>
      </c>
      <c r="F68" s="5">
        <v>0</v>
      </c>
      <c r="G68" s="39">
        <v>0</v>
      </c>
      <c r="H68" s="8">
        <f t="shared" si="43"/>
        <v>0</v>
      </c>
      <c r="I68" s="39">
        <v>2000</v>
      </c>
      <c r="J68" s="39">
        <v>0</v>
      </c>
      <c r="K68" s="39">
        <v>0</v>
      </c>
      <c r="L68" s="8">
        <f t="shared" si="44"/>
        <v>2000</v>
      </c>
      <c r="M68" s="39">
        <v>0</v>
      </c>
      <c r="N68" s="39">
        <v>0</v>
      </c>
      <c r="O68" s="39">
        <v>0</v>
      </c>
      <c r="P68" s="8">
        <f t="shared" si="45"/>
        <v>0</v>
      </c>
      <c r="Q68" s="39">
        <v>0</v>
      </c>
      <c r="R68" s="39">
        <v>0</v>
      </c>
      <c r="S68" s="39">
        <v>0</v>
      </c>
      <c r="T68" s="8">
        <f t="shared" si="46"/>
        <v>0</v>
      </c>
      <c r="U68" s="30"/>
      <c r="V68" s="38"/>
      <c r="W68" s="39"/>
      <c r="X68" s="5">
        <v>2000</v>
      </c>
      <c r="Y68" s="5">
        <f>X68*100/B67</f>
        <v>66.666666666666671</v>
      </c>
      <c r="Z68" s="40">
        <f>B67-X68</f>
        <v>1000</v>
      </c>
    </row>
    <row r="69" spans="1:26" ht="12.75" x14ac:dyDescent="0.2">
      <c r="A69" s="60" t="s">
        <v>75</v>
      </c>
      <c r="B69" s="55"/>
      <c r="C69" s="5" t="s">
        <v>52</v>
      </c>
      <c r="D69" s="5"/>
      <c r="E69" s="5"/>
      <c r="F69" s="5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0"/>
      <c r="V69" s="38"/>
      <c r="W69" s="39"/>
      <c r="X69" s="55"/>
      <c r="Y69" s="55"/>
      <c r="Z69" s="55"/>
    </row>
    <row r="70" spans="1:26" ht="12.75" x14ac:dyDescent="0.2">
      <c r="A70" s="6" t="s">
        <v>76</v>
      </c>
      <c r="B70" s="7"/>
      <c r="C70" s="8" t="s">
        <v>52</v>
      </c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9"/>
      <c r="V70" s="10"/>
      <c r="W70" s="8"/>
      <c r="X70" s="7"/>
      <c r="Y70" s="7"/>
      <c r="Z70" s="7"/>
    </row>
    <row r="71" spans="1:26" ht="12.75" x14ac:dyDescent="0.2">
      <c r="A71" s="11" t="s">
        <v>77</v>
      </c>
      <c r="B71" s="12"/>
      <c r="C71" s="13" t="s">
        <v>52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4"/>
      <c r="V71" s="15"/>
      <c r="W71" s="13"/>
      <c r="X71" s="12"/>
      <c r="Y71" s="12"/>
      <c r="Z71" s="12"/>
    </row>
    <row r="72" spans="1:26" ht="12.75" x14ac:dyDescent="0.2">
      <c r="A72" s="47" t="s">
        <v>78</v>
      </c>
      <c r="B72" s="48"/>
      <c r="C72" s="50" t="s">
        <v>52</v>
      </c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1"/>
      <c r="V72" s="52"/>
      <c r="W72" s="50"/>
      <c r="X72" s="48"/>
      <c r="Y72" s="48"/>
      <c r="Z72" s="48"/>
    </row>
    <row r="73" spans="1:26" ht="12.75" x14ac:dyDescent="0.2">
      <c r="A73" s="60" t="s">
        <v>79</v>
      </c>
      <c r="B73" s="55"/>
      <c r="C73" s="5" t="s">
        <v>52</v>
      </c>
      <c r="D73" s="5"/>
      <c r="E73" s="5"/>
      <c r="F73" s="5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7"/>
      <c r="V73" s="38"/>
      <c r="W73" s="39"/>
      <c r="X73" s="55"/>
      <c r="Y73" s="55"/>
      <c r="Z73" s="55"/>
    </row>
    <row r="74" spans="1:26" ht="12.75" x14ac:dyDescent="0.2">
      <c r="A74" s="6" t="s">
        <v>80</v>
      </c>
      <c r="B74" s="7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9"/>
      <c r="V74" s="10"/>
      <c r="W74" s="8"/>
      <c r="X74" s="7"/>
      <c r="Y74" s="7"/>
      <c r="Z74" s="7"/>
    </row>
    <row r="75" spans="1:26" ht="12.75" x14ac:dyDescent="0.2">
      <c r="A75" s="11" t="s">
        <v>81</v>
      </c>
      <c r="B75" s="12"/>
      <c r="C75" s="46">
        <f>C76+C83+C118</f>
        <v>106082</v>
      </c>
      <c r="D75" s="13" t="s">
        <v>31</v>
      </c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4"/>
      <c r="V75" s="15"/>
      <c r="W75" s="13"/>
      <c r="X75" s="12"/>
      <c r="Y75" s="12"/>
      <c r="Z75" s="12"/>
    </row>
    <row r="76" spans="1:26" ht="12.75" x14ac:dyDescent="0.2">
      <c r="A76" s="47" t="s">
        <v>82</v>
      </c>
      <c r="B76" s="48"/>
      <c r="C76" s="49">
        <f>C77</f>
        <v>100000</v>
      </c>
      <c r="D76" s="50" t="s">
        <v>31</v>
      </c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66"/>
      <c r="V76" s="52"/>
      <c r="W76" s="50"/>
      <c r="X76" s="48"/>
      <c r="Y76" s="48"/>
      <c r="Z76" s="48"/>
    </row>
    <row r="77" spans="1:26" ht="12.75" x14ac:dyDescent="0.2">
      <c r="A77" s="67" t="s">
        <v>83</v>
      </c>
      <c r="B77" s="68"/>
      <c r="C77" s="54">
        <v>100000</v>
      </c>
      <c r="D77" s="39" t="s">
        <v>31</v>
      </c>
      <c r="E77" s="54">
        <f t="shared" ref="E77:T77" si="47">E79</f>
        <v>7566</v>
      </c>
      <c r="F77" s="39">
        <f t="shared" si="47"/>
        <v>9019</v>
      </c>
      <c r="G77" s="54">
        <f t="shared" si="47"/>
        <v>21056</v>
      </c>
      <c r="H77" s="54">
        <f t="shared" si="47"/>
        <v>37641</v>
      </c>
      <c r="I77" s="54">
        <f t="shared" si="47"/>
        <v>9654</v>
      </c>
      <c r="J77" s="54">
        <f t="shared" si="47"/>
        <v>12441</v>
      </c>
      <c r="K77" s="39">
        <f t="shared" si="47"/>
        <v>9575</v>
      </c>
      <c r="L77" s="54">
        <f t="shared" si="47"/>
        <v>31670</v>
      </c>
      <c r="M77" s="39">
        <f t="shared" si="47"/>
        <v>9280</v>
      </c>
      <c r="N77" s="39">
        <f t="shared" si="47"/>
        <v>0</v>
      </c>
      <c r="O77" s="39">
        <f t="shared" si="47"/>
        <v>0</v>
      </c>
      <c r="P77" s="39">
        <f t="shared" si="47"/>
        <v>9280</v>
      </c>
      <c r="Q77" s="39">
        <f t="shared" si="47"/>
        <v>0</v>
      </c>
      <c r="R77" s="39">
        <f t="shared" si="47"/>
        <v>0</v>
      </c>
      <c r="S77" s="39">
        <f t="shared" si="47"/>
        <v>0</v>
      </c>
      <c r="T77" s="39">
        <f t="shared" si="47"/>
        <v>0</v>
      </c>
      <c r="U77" s="56">
        <f>H77+L77+P77+T77</f>
        <v>78591</v>
      </c>
      <c r="V77" s="38">
        <f>U77*100/C77</f>
        <v>78.590999999999994</v>
      </c>
      <c r="W77" s="39"/>
      <c r="X77" s="68"/>
      <c r="Y77" s="68"/>
      <c r="Z77" s="68"/>
    </row>
    <row r="78" spans="1:26" ht="12.75" x14ac:dyDescent="0.2">
      <c r="A78" s="60" t="s">
        <v>84</v>
      </c>
      <c r="B78" s="55"/>
      <c r="C78" s="53">
        <f>H78+L78+P78+T78</f>
        <v>100000</v>
      </c>
      <c r="D78" s="5" t="s">
        <v>31</v>
      </c>
      <c r="E78" s="53">
        <v>9000</v>
      </c>
      <c r="F78" s="53">
        <v>9000</v>
      </c>
      <c r="G78" s="53">
        <v>9000</v>
      </c>
      <c r="H78" s="54">
        <f t="shared" ref="H78:H79" si="48">SUM(E78:G78)</f>
        <v>27000</v>
      </c>
      <c r="I78" s="53">
        <v>9000</v>
      </c>
      <c r="J78" s="53">
        <v>10000</v>
      </c>
      <c r="K78" s="53">
        <v>9000</v>
      </c>
      <c r="L78" s="54">
        <f t="shared" ref="L78:L79" si="49">SUM(I78:K78)</f>
        <v>28000</v>
      </c>
      <c r="M78" s="53">
        <v>9000</v>
      </c>
      <c r="N78" s="53">
        <v>9000</v>
      </c>
      <c r="O78" s="53">
        <v>9000</v>
      </c>
      <c r="P78" s="54">
        <f t="shared" ref="P78:P79" si="50">SUM(M78:O78)</f>
        <v>27000</v>
      </c>
      <c r="Q78" s="53">
        <v>9000</v>
      </c>
      <c r="R78" s="53">
        <v>9000</v>
      </c>
      <c r="S78" s="53"/>
      <c r="T78" s="54">
        <f t="shared" ref="T78:T79" si="51">SUM(Q78:S78)</f>
        <v>18000</v>
      </c>
      <c r="U78" s="30"/>
      <c r="V78" s="38"/>
      <c r="W78" s="39"/>
      <c r="X78" s="55"/>
      <c r="Y78" s="55"/>
      <c r="Z78" s="55"/>
    </row>
    <row r="79" spans="1:26" ht="12.75" x14ac:dyDescent="0.2">
      <c r="A79" s="42" t="s">
        <v>38</v>
      </c>
      <c r="B79" s="27"/>
      <c r="C79" s="28"/>
      <c r="D79" s="28" t="s">
        <v>31</v>
      </c>
      <c r="E79" s="69">
        <v>7566</v>
      </c>
      <c r="F79" s="28">
        <v>9019</v>
      </c>
      <c r="G79" s="69">
        <v>21056</v>
      </c>
      <c r="H79" s="70">
        <f t="shared" si="48"/>
        <v>37641</v>
      </c>
      <c r="I79" s="69">
        <v>9654</v>
      </c>
      <c r="J79" s="69">
        <v>12441</v>
      </c>
      <c r="K79" s="28">
        <v>9575</v>
      </c>
      <c r="L79" s="70">
        <f t="shared" si="49"/>
        <v>31670</v>
      </c>
      <c r="M79" s="28">
        <v>9280</v>
      </c>
      <c r="N79" s="28"/>
      <c r="O79" s="28"/>
      <c r="P79" s="29">
        <f t="shared" si="50"/>
        <v>9280</v>
      </c>
      <c r="Q79" s="28"/>
      <c r="R79" s="28"/>
      <c r="S79" s="28"/>
      <c r="T79" s="29">
        <f t="shared" si="51"/>
        <v>0</v>
      </c>
      <c r="U79" s="56">
        <f>SUM(H79+L79+P79+T79)</f>
        <v>78591</v>
      </c>
      <c r="V79" s="31">
        <f>U79*100/C78</f>
        <v>78.590999999999994</v>
      </c>
      <c r="W79" s="56">
        <f>C78-U79</f>
        <v>21409</v>
      </c>
      <c r="X79" s="27"/>
      <c r="Y79" s="27"/>
      <c r="Z79" s="27"/>
    </row>
    <row r="80" spans="1:26" ht="12.75" x14ac:dyDescent="0.2">
      <c r="A80" s="60" t="s">
        <v>85</v>
      </c>
      <c r="B80" s="55"/>
      <c r="C80" s="5" t="s">
        <v>52</v>
      </c>
      <c r="D80" s="5" t="s">
        <v>31</v>
      </c>
      <c r="E80" s="5"/>
      <c r="F80" s="5"/>
      <c r="G80" s="5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0"/>
      <c r="V80" s="38"/>
      <c r="W80" s="39"/>
      <c r="X80" s="55"/>
      <c r="Y80" s="55"/>
      <c r="Z80" s="55"/>
    </row>
    <row r="81" spans="1:26" ht="12.75" x14ac:dyDescent="0.2">
      <c r="A81" s="60" t="s">
        <v>86</v>
      </c>
      <c r="B81" s="55"/>
      <c r="C81" s="5" t="s">
        <v>52</v>
      </c>
      <c r="D81" s="5" t="s">
        <v>87</v>
      </c>
      <c r="E81" s="5"/>
      <c r="F81" s="5"/>
      <c r="G81" s="5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0"/>
      <c r="V81" s="38"/>
      <c r="W81" s="39"/>
      <c r="X81" s="55"/>
      <c r="Y81" s="55"/>
      <c r="Z81" s="55"/>
    </row>
    <row r="82" spans="1:26" ht="12.75" x14ac:dyDescent="0.2">
      <c r="A82" s="60" t="s">
        <v>88</v>
      </c>
      <c r="B82" s="55"/>
      <c r="C82" s="5" t="s">
        <v>52</v>
      </c>
      <c r="D82" s="5" t="s">
        <v>89</v>
      </c>
      <c r="E82" s="5"/>
      <c r="F82" s="5"/>
      <c r="G82" s="5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0"/>
      <c r="V82" s="38"/>
      <c r="W82" s="39"/>
      <c r="X82" s="55"/>
      <c r="Y82" s="55"/>
      <c r="Z82" s="55"/>
    </row>
    <row r="83" spans="1:26" ht="12.75" x14ac:dyDescent="0.2">
      <c r="A83" s="47" t="s">
        <v>90</v>
      </c>
      <c r="B83" s="48"/>
      <c r="C83" s="49">
        <f>SUM(C84+C89+C100+C105)</f>
        <v>6022</v>
      </c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66"/>
      <c r="V83" s="52"/>
      <c r="W83" s="50"/>
      <c r="X83" s="48"/>
      <c r="Y83" s="48"/>
      <c r="Z83" s="48"/>
    </row>
    <row r="84" spans="1:26" ht="12.75" x14ac:dyDescent="0.2">
      <c r="A84" s="60" t="s">
        <v>91</v>
      </c>
      <c r="B84" s="55"/>
      <c r="C84" s="53">
        <v>3000</v>
      </c>
      <c r="D84" s="5" t="s">
        <v>31</v>
      </c>
      <c r="E84" s="23">
        <f t="shared" ref="E84:T84" si="52">E86</f>
        <v>0</v>
      </c>
      <c r="F84" s="23">
        <f t="shared" si="52"/>
        <v>0</v>
      </c>
      <c r="G84" s="23">
        <f t="shared" si="52"/>
        <v>0</v>
      </c>
      <c r="H84" s="23">
        <f t="shared" si="52"/>
        <v>0</v>
      </c>
      <c r="I84" s="23">
        <f t="shared" si="52"/>
        <v>1632</v>
      </c>
      <c r="J84" s="23">
        <f t="shared" si="52"/>
        <v>0</v>
      </c>
      <c r="K84" s="23">
        <f t="shared" si="52"/>
        <v>0</v>
      </c>
      <c r="L84" s="23">
        <f t="shared" si="52"/>
        <v>1632</v>
      </c>
      <c r="M84" s="23">
        <f t="shared" si="52"/>
        <v>0</v>
      </c>
      <c r="N84" s="23">
        <f t="shared" si="52"/>
        <v>0</v>
      </c>
      <c r="O84" s="23">
        <f t="shared" si="52"/>
        <v>0</v>
      </c>
      <c r="P84" s="23">
        <f t="shared" si="52"/>
        <v>0</v>
      </c>
      <c r="Q84" s="23">
        <f t="shared" si="52"/>
        <v>0</v>
      </c>
      <c r="R84" s="23">
        <f t="shared" si="52"/>
        <v>0</v>
      </c>
      <c r="S84" s="23">
        <f t="shared" si="52"/>
        <v>0</v>
      </c>
      <c r="T84" s="23">
        <f t="shared" si="52"/>
        <v>0</v>
      </c>
      <c r="U84" s="5">
        <f>H84+L84+P84+T84</f>
        <v>1632</v>
      </c>
      <c r="V84" s="38">
        <f>U84*100/C84</f>
        <v>54.4</v>
      </c>
      <c r="W84" s="39"/>
      <c r="X84" s="55"/>
      <c r="Y84" s="55"/>
      <c r="Z84" s="55"/>
    </row>
    <row r="85" spans="1:26" ht="12.75" x14ac:dyDescent="0.2">
      <c r="A85" s="21" t="s">
        <v>92</v>
      </c>
      <c r="B85" s="45">
        <v>24000</v>
      </c>
      <c r="C85" s="44">
        <f>H85+L85+P85+T85</f>
        <v>3000</v>
      </c>
      <c r="D85" s="23" t="s">
        <v>31</v>
      </c>
      <c r="E85" s="23">
        <v>0</v>
      </c>
      <c r="F85" s="23">
        <v>500</v>
      </c>
      <c r="G85" s="23">
        <v>400</v>
      </c>
      <c r="H85" s="23">
        <f t="shared" ref="H85:H88" si="53">SUM(E85:G85)</f>
        <v>900</v>
      </c>
      <c r="I85" s="23">
        <v>300</v>
      </c>
      <c r="J85" s="23">
        <v>400</v>
      </c>
      <c r="K85" s="23">
        <v>0</v>
      </c>
      <c r="L85" s="23">
        <f t="shared" ref="L85:L88" si="54">SUM(I85:K85)</f>
        <v>700</v>
      </c>
      <c r="M85" s="23">
        <v>0</v>
      </c>
      <c r="N85" s="23">
        <v>200</v>
      </c>
      <c r="O85" s="23">
        <v>400</v>
      </c>
      <c r="P85" s="23">
        <f t="shared" ref="P85:P88" si="55">SUM(M85:O85)</f>
        <v>600</v>
      </c>
      <c r="Q85" s="23">
        <v>400</v>
      </c>
      <c r="R85" s="23">
        <v>400</v>
      </c>
      <c r="S85" s="23">
        <v>0</v>
      </c>
      <c r="T85" s="23">
        <f t="shared" ref="T85:T88" si="56">SUM(Q85:S85)</f>
        <v>800</v>
      </c>
      <c r="U85" s="64"/>
      <c r="V85" s="25"/>
      <c r="W85" s="23"/>
      <c r="X85" s="22"/>
      <c r="Y85" s="22"/>
      <c r="Z85" s="22"/>
    </row>
    <row r="86" spans="1:26" ht="12.75" x14ac:dyDescent="0.2">
      <c r="A86" s="42" t="s">
        <v>38</v>
      </c>
      <c r="B86" s="27"/>
      <c r="C86" s="28"/>
      <c r="D86" s="28" t="s">
        <v>31</v>
      </c>
      <c r="E86" s="28">
        <v>0</v>
      </c>
      <c r="F86" s="28">
        <v>0</v>
      </c>
      <c r="G86" s="28">
        <v>0</v>
      </c>
      <c r="H86" s="29">
        <f t="shared" si="53"/>
        <v>0</v>
      </c>
      <c r="I86" s="28">
        <v>1632</v>
      </c>
      <c r="J86" s="28">
        <v>0</v>
      </c>
      <c r="K86" s="28">
        <v>0</v>
      </c>
      <c r="L86" s="29">
        <f t="shared" si="54"/>
        <v>1632</v>
      </c>
      <c r="M86" s="28">
        <v>0</v>
      </c>
      <c r="N86" s="28"/>
      <c r="O86" s="28"/>
      <c r="P86" s="29">
        <f t="shared" si="55"/>
        <v>0</v>
      </c>
      <c r="Q86" s="28"/>
      <c r="R86" s="28"/>
      <c r="S86" s="28"/>
      <c r="T86" s="29">
        <f t="shared" si="56"/>
        <v>0</v>
      </c>
      <c r="U86" s="30">
        <f>SUM(H86+L86+P86+T86)</f>
        <v>1632</v>
      </c>
      <c r="V86" s="31">
        <f>U86*100/C85</f>
        <v>54.4</v>
      </c>
      <c r="W86" s="56">
        <f>C85-U86</f>
        <v>1368</v>
      </c>
      <c r="X86" s="27"/>
      <c r="Y86" s="27"/>
      <c r="Z86" s="27"/>
    </row>
    <row r="87" spans="1:26" ht="12.75" x14ac:dyDescent="0.2">
      <c r="A87" s="32" t="s">
        <v>39</v>
      </c>
      <c r="B87" s="59">
        <v>24000</v>
      </c>
      <c r="C87" s="23"/>
      <c r="D87" s="23" t="s">
        <v>40</v>
      </c>
      <c r="E87" s="23">
        <v>0</v>
      </c>
      <c r="F87" s="23">
        <v>0</v>
      </c>
      <c r="G87" s="23">
        <v>4000</v>
      </c>
      <c r="H87" s="23">
        <f t="shared" si="53"/>
        <v>4000</v>
      </c>
      <c r="I87" s="23">
        <v>3600</v>
      </c>
      <c r="J87" s="23">
        <v>5000</v>
      </c>
      <c r="K87" s="23">
        <v>0</v>
      </c>
      <c r="L87" s="23">
        <f t="shared" si="54"/>
        <v>8600</v>
      </c>
      <c r="M87" s="23">
        <v>0</v>
      </c>
      <c r="N87" s="23">
        <v>200</v>
      </c>
      <c r="O87" s="23">
        <v>0</v>
      </c>
      <c r="P87" s="23">
        <f t="shared" si="55"/>
        <v>200</v>
      </c>
      <c r="Q87" s="23">
        <v>0</v>
      </c>
      <c r="R87" s="23">
        <v>0</v>
      </c>
      <c r="S87" s="23">
        <v>0</v>
      </c>
      <c r="T87" s="23">
        <f t="shared" si="56"/>
        <v>0</v>
      </c>
      <c r="U87" s="64"/>
      <c r="V87" s="25"/>
      <c r="W87" s="23"/>
      <c r="X87" s="22"/>
      <c r="Y87" s="22"/>
      <c r="Z87" s="22"/>
    </row>
    <row r="88" spans="1:26" ht="12.75" x14ac:dyDescent="0.2">
      <c r="A88" s="34" t="s">
        <v>41</v>
      </c>
      <c r="B88" s="58"/>
      <c r="C88" s="5"/>
      <c r="D88" s="5" t="s">
        <v>40</v>
      </c>
      <c r="E88" s="5">
        <v>0</v>
      </c>
      <c r="F88" s="5">
        <v>0</v>
      </c>
      <c r="G88" s="5">
        <v>4000</v>
      </c>
      <c r="H88" s="8">
        <f t="shared" si="53"/>
        <v>4000</v>
      </c>
      <c r="I88" s="5">
        <v>3600</v>
      </c>
      <c r="J88" s="5">
        <v>5000</v>
      </c>
      <c r="K88" s="5">
        <v>0</v>
      </c>
      <c r="L88" s="8">
        <f t="shared" si="54"/>
        <v>8600</v>
      </c>
      <c r="M88" s="5">
        <v>0</v>
      </c>
      <c r="N88" s="5">
        <v>200</v>
      </c>
      <c r="O88" s="5">
        <v>0</v>
      </c>
      <c r="P88" s="8">
        <f t="shared" si="55"/>
        <v>200</v>
      </c>
      <c r="Q88" s="5">
        <v>0</v>
      </c>
      <c r="R88" s="5">
        <v>0</v>
      </c>
      <c r="S88" s="5">
        <v>0</v>
      </c>
      <c r="T88" s="8">
        <f t="shared" si="56"/>
        <v>0</v>
      </c>
      <c r="U88" s="30"/>
      <c r="V88" s="38"/>
      <c r="W88" s="39"/>
      <c r="X88" s="5">
        <v>12800</v>
      </c>
      <c r="Y88" s="5">
        <f>X88*100/B87</f>
        <v>53.333333333333336</v>
      </c>
      <c r="Z88" s="40">
        <f>B87-X88</f>
        <v>11200</v>
      </c>
    </row>
    <row r="89" spans="1:26" ht="12.75" x14ac:dyDescent="0.2">
      <c r="A89" s="60" t="s">
        <v>93</v>
      </c>
      <c r="B89" s="55"/>
      <c r="C89" s="53">
        <v>2000</v>
      </c>
      <c r="D89" s="5" t="s">
        <v>31</v>
      </c>
      <c r="E89" s="23">
        <f t="shared" ref="E89:T89" si="57">E91+E93+E97</f>
        <v>345</v>
      </c>
      <c r="F89" s="23">
        <f t="shared" si="57"/>
        <v>146</v>
      </c>
      <c r="G89" s="23">
        <f t="shared" si="57"/>
        <v>139</v>
      </c>
      <c r="H89" s="23">
        <f t="shared" si="57"/>
        <v>630</v>
      </c>
      <c r="I89" s="23">
        <f t="shared" si="57"/>
        <v>176</v>
      </c>
      <c r="J89" s="23">
        <f t="shared" si="57"/>
        <v>180</v>
      </c>
      <c r="K89" s="23">
        <f t="shared" si="57"/>
        <v>173</v>
      </c>
      <c r="L89" s="23">
        <f t="shared" si="57"/>
        <v>529</v>
      </c>
      <c r="M89" s="23">
        <f t="shared" si="57"/>
        <v>179</v>
      </c>
      <c r="N89" s="23">
        <f t="shared" si="57"/>
        <v>0</v>
      </c>
      <c r="O89" s="23">
        <f t="shared" si="57"/>
        <v>0</v>
      </c>
      <c r="P89" s="23">
        <f t="shared" si="57"/>
        <v>179</v>
      </c>
      <c r="Q89" s="23">
        <f t="shared" si="57"/>
        <v>0</v>
      </c>
      <c r="R89" s="23">
        <f t="shared" si="57"/>
        <v>0</v>
      </c>
      <c r="S89" s="23">
        <f t="shared" si="57"/>
        <v>0</v>
      </c>
      <c r="T89" s="23">
        <f t="shared" si="57"/>
        <v>0</v>
      </c>
      <c r="U89" s="30">
        <f>H89+L89+P89+T89</f>
        <v>1338</v>
      </c>
      <c r="V89" s="38">
        <f>U89*100/C89</f>
        <v>66.900000000000006</v>
      </c>
      <c r="W89" s="39"/>
      <c r="X89" s="55"/>
      <c r="Y89" s="55"/>
      <c r="Z89" s="55"/>
    </row>
    <row r="90" spans="1:26" ht="12.75" x14ac:dyDescent="0.2">
      <c r="A90" s="21" t="s">
        <v>94</v>
      </c>
      <c r="B90" s="22" t="s">
        <v>52</v>
      </c>
      <c r="C90" s="44">
        <f>H90+L90+P90+T90</f>
        <v>1300</v>
      </c>
      <c r="D90" s="23" t="s">
        <v>31</v>
      </c>
      <c r="E90" s="23">
        <v>90</v>
      </c>
      <c r="F90" s="23">
        <v>90</v>
      </c>
      <c r="G90" s="23">
        <v>75</v>
      </c>
      <c r="H90" s="23">
        <f t="shared" ref="H90:H99" si="58">SUM(E90:G90)</f>
        <v>255</v>
      </c>
      <c r="I90" s="23">
        <v>130</v>
      </c>
      <c r="J90" s="23">
        <v>130</v>
      </c>
      <c r="K90" s="23">
        <v>125</v>
      </c>
      <c r="L90" s="23">
        <f t="shared" ref="L90:L99" si="59">SUM(I90:K90)</f>
        <v>385</v>
      </c>
      <c r="M90" s="23">
        <v>135</v>
      </c>
      <c r="N90" s="23">
        <v>135</v>
      </c>
      <c r="O90" s="23">
        <v>135</v>
      </c>
      <c r="P90" s="23">
        <f t="shared" ref="P90:P99" si="60">SUM(M90:O90)</f>
        <v>405</v>
      </c>
      <c r="Q90" s="23">
        <v>130</v>
      </c>
      <c r="R90" s="23">
        <v>125</v>
      </c>
      <c r="S90" s="23">
        <v>0</v>
      </c>
      <c r="T90" s="23">
        <f t="shared" ref="T90:T93" si="61">SUM(Q90:S90)</f>
        <v>255</v>
      </c>
      <c r="U90" s="64"/>
      <c r="V90" s="25"/>
      <c r="W90" s="23"/>
      <c r="X90" s="22"/>
      <c r="Y90" s="22"/>
      <c r="Z90" s="22"/>
    </row>
    <row r="91" spans="1:26" ht="12.75" x14ac:dyDescent="0.2">
      <c r="A91" s="42" t="s">
        <v>38</v>
      </c>
      <c r="B91" s="27"/>
      <c r="C91" s="28"/>
      <c r="D91" s="28" t="s">
        <v>31</v>
      </c>
      <c r="E91" s="28">
        <v>93</v>
      </c>
      <c r="F91" s="28">
        <v>95</v>
      </c>
      <c r="G91" s="28">
        <v>80</v>
      </c>
      <c r="H91" s="29">
        <f t="shared" si="58"/>
        <v>268</v>
      </c>
      <c r="I91" s="28">
        <v>135</v>
      </c>
      <c r="J91" s="28">
        <v>138</v>
      </c>
      <c r="K91" s="28">
        <v>133</v>
      </c>
      <c r="L91" s="29">
        <f t="shared" si="59"/>
        <v>406</v>
      </c>
      <c r="M91" s="28">
        <v>139</v>
      </c>
      <c r="N91" s="28"/>
      <c r="O91" s="28"/>
      <c r="P91" s="29">
        <f t="shared" si="60"/>
        <v>139</v>
      </c>
      <c r="Q91" s="28"/>
      <c r="R91" s="28"/>
      <c r="S91" s="28"/>
      <c r="T91" s="29">
        <f t="shared" si="61"/>
        <v>0</v>
      </c>
      <c r="U91" s="30">
        <f>SUM(H91+L91+P91+T91)</f>
        <v>813</v>
      </c>
      <c r="V91" s="31">
        <f>U91*100/C90</f>
        <v>62.53846153846154</v>
      </c>
      <c r="W91" s="56">
        <f>C90-U91</f>
        <v>487</v>
      </c>
      <c r="X91" s="27"/>
      <c r="Y91" s="27"/>
      <c r="Z91" s="27"/>
    </row>
    <row r="92" spans="1:26" ht="12.75" x14ac:dyDescent="0.2">
      <c r="A92" s="21" t="s">
        <v>95</v>
      </c>
      <c r="B92" s="45">
        <v>385000</v>
      </c>
      <c r="C92" s="23">
        <f>H92+L92+P92+T92</f>
        <v>500</v>
      </c>
      <c r="D92" s="23" t="s">
        <v>31</v>
      </c>
      <c r="E92" s="23">
        <v>50</v>
      </c>
      <c r="F92" s="23">
        <v>50</v>
      </c>
      <c r="G92" s="23">
        <v>50</v>
      </c>
      <c r="H92" s="23">
        <f t="shared" si="58"/>
        <v>150</v>
      </c>
      <c r="I92" s="23">
        <v>40</v>
      </c>
      <c r="J92" s="23">
        <v>40</v>
      </c>
      <c r="K92" s="23">
        <v>40</v>
      </c>
      <c r="L92" s="23">
        <f t="shared" si="59"/>
        <v>120</v>
      </c>
      <c r="M92" s="23">
        <v>40</v>
      </c>
      <c r="N92" s="23">
        <v>40</v>
      </c>
      <c r="O92" s="23">
        <v>50</v>
      </c>
      <c r="P92" s="23">
        <f t="shared" si="60"/>
        <v>130</v>
      </c>
      <c r="Q92" s="23">
        <v>50</v>
      </c>
      <c r="R92" s="23">
        <v>50</v>
      </c>
      <c r="S92" s="23">
        <v>0</v>
      </c>
      <c r="T92" s="23">
        <f t="shared" si="61"/>
        <v>100</v>
      </c>
      <c r="U92" s="64"/>
      <c r="V92" s="25"/>
      <c r="W92" s="23"/>
      <c r="X92" s="22"/>
      <c r="Y92" s="22"/>
      <c r="Z92" s="22"/>
    </row>
    <row r="93" spans="1:26" ht="12.75" x14ac:dyDescent="0.2">
      <c r="A93" s="42" t="s">
        <v>38</v>
      </c>
      <c r="B93" s="27"/>
      <c r="C93" s="28"/>
      <c r="D93" s="28" t="s">
        <v>31</v>
      </c>
      <c r="E93" s="28">
        <v>52</v>
      </c>
      <c r="F93" s="28">
        <v>51</v>
      </c>
      <c r="G93" s="28">
        <v>59</v>
      </c>
      <c r="H93" s="29">
        <f t="shared" si="58"/>
        <v>162</v>
      </c>
      <c r="I93" s="28">
        <v>41</v>
      </c>
      <c r="J93" s="28">
        <v>42</v>
      </c>
      <c r="K93" s="28">
        <v>40</v>
      </c>
      <c r="L93" s="29">
        <f t="shared" si="59"/>
        <v>123</v>
      </c>
      <c r="M93" s="28">
        <v>40</v>
      </c>
      <c r="N93" s="28"/>
      <c r="O93" s="28"/>
      <c r="P93" s="29">
        <f t="shared" si="60"/>
        <v>40</v>
      </c>
      <c r="Q93" s="28"/>
      <c r="R93" s="28"/>
      <c r="S93" s="28"/>
      <c r="T93" s="29">
        <f t="shared" si="61"/>
        <v>0</v>
      </c>
      <c r="U93" s="30">
        <f>SUM(H93+L93+P93+T93)</f>
        <v>325</v>
      </c>
      <c r="V93" s="31">
        <f>U93*100/C92</f>
        <v>65</v>
      </c>
      <c r="W93" s="30">
        <f>C92-U93</f>
        <v>175</v>
      </c>
      <c r="X93" s="27"/>
      <c r="Y93" s="27"/>
      <c r="Z93" s="27"/>
    </row>
    <row r="94" spans="1:26" ht="12.75" x14ac:dyDescent="0.2">
      <c r="A94" s="32" t="s">
        <v>39</v>
      </c>
      <c r="B94" s="59">
        <v>385000</v>
      </c>
      <c r="C94" s="23"/>
      <c r="D94" s="23" t="s">
        <v>40</v>
      </c>
      <c r="E94" s="23">
        <v>30000</v>
      </c>
      <c r="F94" s="23">
        <v>42410</v>
      </c>
      <c r="G94" s="23">
        <v>30000</v>
      </c>
      <c r="H94" s="23">
        <f t="shared" si="58"/>
        <v>102410</v>
      </c>
      <c r="I94" s="23">
        <v>30000</v>
      </c>
      <c r="J94" s="23">
        <v>30000</v>
      </c>
      <c r="K94" s="23">
        <v>30000</v>
      </c>
      <c r="L94" s="23">
        <f t="shared" si="59"/>
        <v>90000</v>
      </c>
      <c r="M94" s="23">
        <v>30000</v>
      </c>
      <c r="N94" s="23">
        <v>30200</v>
      </c>
      <c r="O94" s="23">
        <v>30000</v>
      </c>
      <c r="P94" s="23">
        <f t="shared" si="60"/>
        <v>90200</v>
      </c>
      <c r="Q94" s="23">
        <v>30000</v>
      </c>
      <c r="R94" s="23">
        <v>300000</v>
      </c>
      <c r="S94" s="23">
        <v>102390</v>
      </c>
      <c r="T94" s="23">
        <v>162390</v>
      </c>
      <c r="U94" s="64"/>
      <c r="V94" s="25"/>
      <c r="W94" s="23"/>
      <c r="X94" s="22"/>
      <c r="Y94" s="22"/>
      <c r="Z94" s="22"/>
    </row>
    <row r="95" spans="1:26" ht="12.75" x14ac:dyDescent="0.2">
      <c r="A95" s="34" t="s">
        <v>41</v>
      </c>
      <c r="B95" s="58"/>
      <c r="C95" s="5"/>
      <c r="D95" s="5" t="s">
        <v>40</v>
      </c>
      <c r="E95" s="5">
        <v>30000</v>
      </c>
      <c r="F95" s="39">
        <v>42410</v>
      </c>
      <c r="G95" s="39">
        <v>30000</v>
      </c>
      <c r="H95" s="8">
        <f t="shared" si="58"/>
        <v>102410</v>
      </c>
      <c r="I95" s="39">
        <v>30000</v>
      </c>
      <c r="J95" s="39">
        <v>30000</v>
      </c>
      <c r="K95" s="39">
        <v>30000</v>
      </c>
      <c r="L95" s="8">
        <f t="shared" si="59"/>
        <v>90000</v>
      </c>
      <c r="M95" s="39">
        <v>30000</v>
      </c>
      <c r="N95" s="39">
        <v>200</v>
      </c>
      <c r="O95" s="39">
        <v>0</v>
      </c>
      <c r="P95" s="8">
        <f t="shared" si="60"/>
        <v>30200</v>
      </c>
      <c r="Q95" s="39">
        <v>0</v>
      </c>
      <c r="R95" s="39">
        <v>0</v>
      </c>
      <c r="S95" s="39">
        <v>0</v>
      </c>
      <c r="T95" s="8">
        <f t="shared" ref="T95:T99" si="62">SUM(Q95:S95)</f>
        <v>0</v>
      </c>
      <c r="U95" s="30"/>
      <c r="V95" s="38"/>
      <c r="W95" s="39"/>
      <c r="X95" s="5">
        <v>222710</v>
      </c>
      <c r="Y95" s="5">
        <f>X95*100/B94</f>
        <v>57.846753246753245</v>
      </c>
      <c r="Z95" s="40">
        <f>B94-X95</f>
        <v>162290</v>
      </c>
    </row>
    <row r="96" spans="1:26" ht="12.75" x14ac:dyDescent="0.2">
      <c r="A96" s="21" t="s">
        <v>96</v>
      </c>
      <c r="B96" s="45">
        <v>10000</v>
      </c>
      <c r="C96" s="23">
        <f>H96+L96+P96+T96</f>
        <v>200</v>
      </c>
      <c r="D96" s="23" t="s">
        <v>31</v>
      </c>
      <c r="E96" s="23">
        <v>200</v>
      </c>
      <c r="F96" s="23">
        <v>0</v>
      </c>
      <c r="G96" s="23">
        <v>0</v>
      </c>
      <c r="H96" s="23">
        <f t="shared" si="58"/>
        <v>200</v>
      </c>
      <c r="I96" s="23">
        <v>0</v>
      </c>
      <c r="J96" s="23">
        <v>0</v>
      </c>
      <c r="K96" s="23">
        <v>0</v>
      </c>
      <c r="L96" s="23">
        <f t="shared" si="59"/>
        <v>0</v>
      </c>
      <c r="M96" s="23">
        <v>0</v>
      </c>
      <c r="N96" s="23">
        <v>0</v>
      </c>
      <c r="O96" s="23">
        <v>0</v>
      </c>
      <c r="P96" s="23">
        <f t="shared" si="60"/>
        <v>0</v>
      </c>
      <c r="Q96" s="23">
        <v>0</v>
      </c>
      <c r="R96" s="23">
        <v>0</v>
      </c>
      <c r="S96" s="23">
        <v>0</v>
      </c>
      <c r="T96" s="23">
        <f t="shared" si="62"/>
        <v>0</v>
      </c>
      <c r="U96" s="64"/>
      <c r="V96" s="25"/>
      <c r="W96" s="23"/>
      <c r="X96" s="22"/>
      <c r="Y96" s="22"/>
      <c r="Z96" s="22"/>
    </row>
    <row r="97" spans="1:26" ht="12.75" x14ac:dyDescent="0.2">
      <c r="A97" s="42" t="s">
        <v>38</v>
      </c>
      <c r="B97" s="27"/>
      <c r="C97" s="28"/>
      <c r="D97" s="28" t="s">
        <v>31</v>
      </c>
      <c r="E97" s="28">
        <v>200</v>
      </c>
      <c r="F97" s="28">
        <v>0</v>
      </c>
      <c r="G97" s="28">
        <v>0</v>
      </c>
      <c r="H97" s="29">
        <f t="shared" si="58"/>
        <v>200</v>
      </c>
      <c r="I97" s="28">
        <v>0</v>
      </c>
      <c r="J97" s="28">
        <v>0</v>
      </c>
      <c r="K97" s="28">
        <v>0</v>
      </c>
      <c r="L97" s="29">
        <f t="shared" si="59"/>
        <v>0</v>
      </c>
      <c r="M97" s="28">
        <v>0</v>
      </c>
      <c r="N97" s="28"/>
      <c r="O97" s="28"/>
      <c r="P97" s="29">
        <f t="shared" si="60"/>
        <v>0</v>
      </c>
      <c r="Q97" s="28"/>
      <c r="R97" s="28"/>
      <c r="S97" s="28"/>
      <c r="T97" s="29">
        <f t="shared" si="62"/>
        <v>0</v>
      </c>
      <c r="U97" s="30">
        <f>SUM(H97+L97+P97+T97)</f>
        <v>200</v>
      </c>
      <c r="V97" s="31">
        <f>U97*100/C96</f>
        <v>100</v>
      </c>
      <c r="W97" s="30">
        <f>C96-U97</f>
        <v>0</v>
      </c>
      <c r="X97" s="27"/>
      <c r="Y97" s="27"/>
      <c r="Z97" s="27"/>
    </row>
    <row r="98" spans="1:26" ht="12.75" x14ac:dyDescent="0.2">
      <c r="A98" s="32" t="s">
        <v>39</v>
      </c>
      <c r="B98" s="59">
        <v>10000</v>
      </c>
      <c r="C98" s="23"/>
      <c r="D98" s="23" t="s">
        <v>40</v>
      </c>
      <c r="E98" s="23">
        <v>9000</v>
      </c>
      <c r="F98" s="23">
        <v>1000</v>
      </c>
      <c r="G98" s="23">
        <v>0</v>
      </c>
      <c r="H98" s="23">
        <f t="shared" si="58"/>
        <v>10000</v>
      </c>
      <c r="I98" s="23">
        <v>0</v>
      </c>
      <c r="J98" s="23">
        <v>0</v>
      </c>
      <c r="K98" s="23">
        <v>0</v>
      </c>
      <c r="L98" s="23">
        <f t="shared" si="59"/>
        <v>0</v>
      </c>
      <c r="M98" s="23">
        <v>0</v>
      </c>
      <c r="N98" s="23">
        <v>0</v>
      </c>
      <c r="O98" s="23">
        <v>0</v>
      </c>
      <c r="P98" s="23">
        <f t="shared" si="60"/>
        <v>0</v>
      </c>
      <c r="Q98" s="23">
        <v>0</v>
      </c>
      <c r="R98" s="23">
        <v>0</v>
      </c>
      <c r="S98" s="23">
        <v>0</v>
      </c>
      <c r="T98" s="23">
        <f t="shared" si="62"/>
        <v>0</v>
      </c>
      <c r="U98" s="64"/>
      <c r="V98" s="25"/>
      <c r="W98" s="23"/>
      <c r="X98" s="22"/>
      <c r="Y98" s="22"/>
      <c r="Z98" s="22"/>
    </row>
    <row r="99" spans="1:26" ht="12.75" x14ac:dyDescent="0.2">
      <c r="A99" s="34" t="s">
        <v>41</v>
      </c>
      <c r="B99" s="58"/>
      <c r="C99" s="5"/>
      <c r="D99" s="5" t="s">
        <v>40</v>
      </c>
      <c r="E99" s="5">
        <v>9000</v>
      </c>
      <c r="F99" s="5">
        <v>1000</v>
      </c>
      <c r="G99" s="5">
        <v>0</v>
      </c>
      <c r="H99" s="8">
        <f t="shared" si="58"/>
        <v>10000</v>
      </c>
      <c r="I99" s="5">
        <v>0</v>
      </c>
      <c r="J99" s="5">
        <v>0</v>
      </c>
      <c r="K99" s="5">
        <v>0</v>
      </c>
      <c r="L99" s="8">
        <f t="shared" si="59"/>
        <v>0</v>
      </c>
      <c r="M99" s="5">
        <v>0</v>
      </c>
      <c r="N99" s="5">
        <v>0</v>
      </c>
      <c r="O99" s="5">
        <v>0</v>
      </c>
      <c r="P99" s="8">
        <f t="shared" si="60"/>
        <v>0</v>
      </c>
      <c r="Q99" s="5">
        <v>0</v>
      </c>
      <c r="R99" s="5">
        <v>0</v>
      </c>
      <c r="S99" s="5">
        <v>0</v>
      </c>
      <c r="T99" s="8">
        <f t="shared" si="62"/>
        <v>0</v>
      </c>
      <c r="U99" s="30"/>
      <c r="V99" s="38"/>
      <c r="W99" s="39"/>
      <c r="X99" s="5">
        <v>10000</v>
      </c>
      <c r="Y99" s="5">
        <f>X99*100/B98</f>
        <v>100</v>
      </c>
      <c r="Z99" s="40">
        <f>B98-X99</f>
        <v>0</v>
      </c>
    </row>
    <row r="100" spans="1:26" ht="12.75" x14ac:dyDescent="0.2">
      <c r="A100" s="60" t="s">
        <v>97</v>
      </c>
      <c r="B100" s="55"/>
      <c r="C100" s="5">
        <v>100</v>
      </c>
      <c r="D100" s="5" t="s">
        <v>31</v>
      </c>
      <c r="E100" s="5">
        <f t="shared" ref="E100:T100" si="63">E102</f>
        <v>0</v>
      </c>
      <c r="F100" s="5">
        <f t="shared" si="63"/>
        <v>0</v>
      </c>
      <c r="G100" s="5">
        <f t="shared" si="63"/>
        <v>0</v>
      </c>
      <c r="H100" s="5">
        <f t="shared" si="63"/>
        <v>0</v>
      </c>
      <c r="I100" s="5">
        <f t="shared" si="63"/>
        <v>0</v>
      </c>
      <c r="J100" s="5">
        <f t="shared" si="63"/>
        <v>0</v>
      </c>
      <c r="K100" s="5">
        <f t="shared" si="63"/>
        <v>100</v>
      </c>
      <c r="L100" s="5">
        <f t="shared" si="63"/>
        <v>100</v>
      </c>
      <c r="M100" s="5">
        <f t="shared" si="63"/>
        <v>0</v>
      </c>
      <c r="N100" s="5">
        <f t="shared" si="63"/>
        <v>0</v>
      </c>
      <c r="O100" s="5">
        <f t="shared" si="63"/>
        <v>0</v>
      </c>
      <c r="P100" s="5">
        <f t="shared" si="63"/>
        <v>0</v>
      </c>
      <c r="Q100" s="5">
        <f t="shared" si="63"/>
        <v>0</v>
      </c>
      <c r="R100" s="5">
        <f t="shared" si="63"/>
        <v>0</v>
      </c>
      <c r="S100" s="5">
        <f t="shared" si="63"/>
        <v>0</v>
      </c>
      <c r="T100" s="5">
        <f t="shared" si="63"/>
        <v>0</v>
      </c>
      <c r="U100" s="30">
        <f>SUM(H100+L100+P100+T100)</f>
        <v>100</v>
      </c>
      <c r="V100" s="38">
        <f>U100*100/C100</f>
        <v>100</v>
      </c>
      <c r="W100" s="39"/>
      <c r="X100" s="55"/>
      <c r="Y100" s="55"/>
      <c r="Z100" s="55"/>
    </row>
    <row r="101" spans="1:26" ht="12.75" x14ac:dyDescent="0.2">
      <c r="A101" s="21" t="s">
        <v>98</v>
      </c>
      <c r="B101" s="45">
        <v>6000</v>
      </c>
      <c r="C101" s="23">
        <f>H101+L101+P101+T101</f>
        <v>100</v>
      </c>
      <c r="D101" s="23" t="s">
        <v>31</v>
      </c>
      <c r="E101" s="23">
        <v>0</v>
      </c>
      <c r="F101" s="23">
        <v>0</v>
      </c>
      <c r="G101" s="23">
        <v>0</v>
      </c>
      <c r="H101" s="23">
        <f t="shared" ref="H101:H104" si="64">SUM(E101:G101)</f>
        <v>0</v>
      </c>
      <c r="I101" s="23">
        <v>0</v>
      </c>
      <c r="J101" s="23">
        <v>0</v>
      </c>
      <c r="K101" s="23">
        <v>100</v>
      </c>
      <c r="L101" s="23">
        <f t="shared" ref="L101:L104" si="65">SUM(I101:K101)</f>
        <v>100</v>
      </c>
      <c r="M101" s="23">
        <v>0</v>
      </c>
      <c r="N101" s="23">
        <v>0</v>
      </c>
      <c r="O101" s="23">
        <v>0</v>
      </c>
      <c r="P101" s="23">
        <f t="shared" ref="P101:P104" si="66">SUM(M101:O101)</f>
        <v>0</v>
      </c>
      <c r="Q101" s="23">
        <v>0</v>
      </c>
      <c r="R101" s="23">
        <v>0</v>
      </c>
      <c r="S101" s="23">
        <v>0</v>
      </c>
      <c r="T101" s="23">
        <f t="shared" ref="T101:T104" si="67">SUM(Q101:S101)</f>
        <v>0</v>
      </c>
      <c r="U101" s="64"/>
      <c r="V101" s="25"/>
      <c r="W101" s="23"/>
      <c r="X101" s="22"/>
      <c r="Y101" s="22"/>
      <c r="Z101" s="22"/>
    </row>
    <row r="102" spans="1:26" ht="12.75" x14ac:dyDescent="0.2">
      <c r="A102" s="42" t="s">
        <v>38</v>
      </c>
      <c r="B102" s="27"/>
      <c r="C102" s="28"/>
      <c r="D102" s="28" t="s">
        <v>31</v>
      </c>
      <c r="E102" s="28">
        <v>0</v>
      </c>
      <c r="F102" s="28">
        <v>0</v>
      </c>
      <c r="G102" s="28">
        <v>0</v>
      </c>
      <c r="H102" s="29">
        <f t="shared" si="64"/>
        <v>0</v>
      </c>
      <c r="I102" s="28">
        <v>0</v>
      </c>
      <c r="J102" s="28">
        <v>0</v>
      </c>
      <c r="K102" s="28">
        <v>100</v>
      </c>
      <c r="L102" s="29">
        <f t="shared" si="65"/>
        <v>100</v>
      </c>
      <c r="M102" s="28">
        <v>0</v>
      </c>
      <c r="N102" s="28"/>
      <c r="O102" s="28"/>
      <c r="P102" s="29">
        <f t="shared" si="66"/>
        <v>0</v>
      </c>
      <c r="Q102" s="28"/>
      <c r="R102" s="28"/>
      <c r="S102" s="28"/>
      <c r="T102" s="29">
        <f t="shared" si="67"/>
        <v>0</v>
      </c>
      <c r="U102" s="30">
        <f>SUM(H102+L102+P102+T102)</f>
        <v>100</v>
      </c>
      <c r="V102" s="31">
        <f>U102*100/C101</f>
        <v>100</v>
      </c>
      <c r="W102" s="30">
        <f>C101-U102</f>
        <v>0</v>
      </c>
      <c r="X102" s="27"/>
      <c r="Y102" s="27"/>
      <c r="Z102" s="27"/>
    </row>
    <row r="103" spans="1:26" ht="12.75" x14ac:dyDescent="0.2">
      <c r="A103" s="32" t="s">
        <v>39</v>
      </c>
      <c r="B103" s="59">
        <v>6000</v>
      </c>
      <c r="C103" s="23"/>
      <c r="D103" s="23" t="s">
        <v>40</v>
      </c>
      <c r="E103" s="23">
        <v>0</v>
      </c>
      <c r="F103" s="23">
        <v>0</v>
      </c>
      <c r="G103" s="23">
        <v>0</v>
      </c>
      <c r="H103" s="23">
        <f t="shared" si="64"/>
        <v>0</v>
      </c>
      <c r="I103" s="23">
        <v>0</v>
      </c>
      <c r="J103" s="23">
        <v>0</v>
      </c>
      <c r="K103" s="23">
        <v>0</v>
      </c>
      <c r="L103" s="23">
        <f t="shared" si="65"/>
        <v>0</v>
      </c>
      <c r="M103" s="23">
        <v>0</v>
      </c>
      <c r="N103" s="23">
        <v>0</v>
      </c>
      <c r="O103" s="23">
        <v>0</v>
      </c>
      <c r="P103" s="23">
        <f t="shared" si="66"/>
        <v>0</v>
      </c>
      <c r="Q103" s="23"/>
      <c r="R103" s="23"/>
      <c r="S103" s="23"/>
      <c r="T103" s="23">
        <f t="shared" si="67"/>
        <v>0</v>
      </c>
      <c r="U103" s="30"/>
      <c r="V103" s="38"/>
      <c r="W103" s="39"/>
      <c r="X103" s="55"/>
      <c r="Y103" s="55"/>
      <c r="Z103" s="55"/>
    </row>
    <row r="104" spans="1:26" ht="12.75" x14ac:dyDescent="0.2">
      <c r="A104" s="34" t="s">
        <v>41</v>
      </c>
      <c r="B104" s="58"/>
      <c r="C104" s="5"/>
      <c r="D104" s="5" t="s">
        <v>40</v>
      </c>
      <c r="E104" s="5">
        <v>0</v>
      </c>
      <c r="F104" s="5">
        <v>0</v>
      </c>
      <c r="G104" s="5">
        <v>0</v>
      </c>
      <c r="H104" s="8">
        <f t="shared" si="64"/>
        <v>0</v>
      </c>
      <c r="I104" s="5">
        <v>500</v>
      </c>
      <c r="J104" s="5">
        <v>0</v>
      </c>
      <c r="K104" s="5">
        <v>5400</v>
      </c>
      <c r="L104" s="8">
        <f t="shared" si="65"/>
        <v>5900</v>
      </c>
      <c r="M104" s="5">
        <v>0</v>
      </c>
      <c r="N104" s="5">
        <v>0</v>
      </c>
      <c r="O104" s="5">
        <v>0</v>
      </c>
      <c r="P104" s="8">
        <f t="shared" si="66"/>
        <v>0</v>
      </c>
      <c r="Q104" s="5"/>
      <c r="R104" s="5"/>
      <c r="S104" s="5"/>
      <c r="T104" s="8">
        <f t="shared" si="67"/>
        <v>0</v>
      </c>
      <c r="U104" s="30"/>
      <c r="V104" s="38"/>
      <c r="W104" s="39"/>
      <c r="X104" s="5">
        <v>6000</v>
      </c>
      <c r="Y104" s="5">
        <f>X104*100/B103</f>
        <v>100</v>
      </c>
      <c r="Z104" s="40">
        <f>B103-X104</f>
        <v>0</v>
      </c>
    </row>
    <row r="105" spans="1:26" ht="12.75" x14ac:dyDescent="0.2">
      <c r="A105" s="60" t="s">
        <v>99</v>
      </c>
      <c r="B105" s="55"/>
      <c r="C105" s="5">
        <f>SUM(C106+C110)</f>
        <v>922</v>
      </c>
      <c r="D105" s="5" t="s">
        <v>31</v>
      </c>
      <c r="E105" s="5">
        <f t="shared" ref="E105:T105" si="68">E107+E111</f>
        <v>0</v>
      </c>
      <c r="F105" s="5">
        <f t="shared" si="68"/>
        <v>694</v>
      </c>
      <c r="G105" s="5">
        <f t="shared" si="68"/>
        <v>232</v>
      </c>
      <c r="H105" s="5">
        <f t="shared" si="68"/>
        <v>926</v>
      </c>
      <c r="I105" s="5">
        <f t="shared" si="68"/>
        <v>0</v>
      </c>
      <c r="J105" s="5">
        <f t="shared" si="68"/>
        <v>0</v>
      </c>
      <c r="K105" s="5">
        <f t="shared" si="68"/>
        <v>0</v>
      </c>
      <c r="L105" s="5">
        <f t="shared" si="68"/>
        <v>0</v>
      </c>
      <c r="M105" s="5">
        <f t="shared" si="68"/>
        <v>0</v>
      </c>
      <c r="N105" s="5">
        <f t="shared" si="68"/>
        <v>0</v>
      </c>
      <c r="O105" s="5">
        <f t="shared" si="68"/>
        <v>0</v>
      </c>
      <c r="P105" s="5">
        <f t="shared" si="68"/>
        <v>0</v>
      </c>
      <c r="Q105" s="5">
        <f t="shared" si="68"/>
        <v>0</v>
      </c>
      <c r="R105" s="5">
        <f t="shared" si="68"/>
        <v>0</v>
      </c>
      <c r="S105" s="5">
        <f t="shared" si="68"/>
        <v>0</v>
      </c>
      <c r="T105" s="5">
        <f t="shared" si="68"/>
        <v>0</v>
      </c>
      <c r="U105" s="30">
        <f>H105+L105+P105+T105</f>
        <v>926</v>
      </c>
      <c r="V105" s="38">
        <f>U105*100/C105</f>
        <v>100.43383947939263</v>
      </c>
      <c r="W105" s="39"/>
      <c r="X105" s="55"/>
      <c r="Y105" s="55"/>
      <c r="Z105" s="55"/>
    </row>
    <row r="106" spans="1:26" ht="12.75" x14ac:dyDescent="0.2">
      <c r="A106" s="21" t="s">
        <v>100</v>
      </c>
      <c r="B106" s="45">
        <v>140400</v>
      </c>
      <c r="C106" s="23">
        <f>H106+L106+P106+T106</f>
        <v>882</v>
      </c>
      <c r="D106" s="23" t="s">
        <v>31</v>
      </c>
      <c r="E106" s="23">
        <v>0</v>
      </c>
      <c r="F106" s="23">
        <v>882</v>
      </c>
      <c r="G106" s="23">
        <v>0</v>
      </c>
      <c r="H106" s="23">
        <f t="shared" ref="H106:H113" si="69">SUM(E106:G106)</f>
        <v>882</v>
      </c>
      <c r="I106" s="23">
        <v>0</v>
      </c>
      <c r="J106" s="23">
        <v>0</v>
      </c>
      <c r="K106" s="23">
        <v>0</v>
      </c>
      <c r="L106" s="23">
        <f t="shared" ref="L106:L113" si="70">SUM(I106:K106)</f>
        <v>0</v>
      </c>
      <c r="M106" s="23">
        <v>0</v>
      </c>
      <c r="N106" s="23">
        <v>0</v>
      </c>
      <c r="O106" s="23">
        <v>0</v>
      </c>
      <c r="P106" s="23">
        <f t="shared" ref="P106:P113" si="71">SUM(M106:O106)</f>
        <v>0</v>
      </c>
      <c r="Q106" s="23">
        <v>0</v>
      </c>
      <c r="R106" s="23">
        <v>0</v>
      </c>
      <c r="S106" s="23">
        <v>0</v>
      </c>
      <c r="T106" s="23">
        <f t="shared" ref="T106:T113" si="72">SUM(Q106:S106)</f>
        <v>0</v>
      </c>
      <c r="U106" s="64"/>
      <c r="V106" s="25"/>
      <c r="W106" s="23"/>
      <c r="X106" s="22"/>
      <c r="Y106" s="22"/>
      <c r="Z106" s="22"/>
    </row>
    <row r="107" spans="1:26" ht="12.75" x14ac:dyDescent="0.2">
      <c r="A107" s="42" t="s">
        <v>38</v>
      </c>
      <c r="B107" s="27"/>
      <c r="C107" s="28"/>
      <c r="D107" s="28" t="s">
        <v>31</v>
      </c>
      <c r="E107" s="28">
        <v>0</v>
      </c>
      <c r="F107" s="28">
        <v>694</v>
      </c>
      <c r="G107" s="28">
        <v>192</v>
      </c>
      <c r="H107" s="29">
        <f t="shared" si="69"/>
        <v>886</v>
      </c>
      <c r="I107" s="28">
        <v>0</v>
      </c>
      <c r="J107" s="28">
        <v>0</v>
      </c>
      <c r="K107" s="28">
        <v>0</v>
      </c>
      <c r="L107" s="29">
        <f t="shared" si="70"/>
        <v>0</v>
      </c>
      <c r="M107" s="28">
        <v>0</v>
      </c>
      <c r="N107" s="28"/>
      <c r="O107" s="28"/>
      <c r="P107" s="29">
        <f t="shared" si="71"/>
        <v>0</v>
      </c>
      <c r="Q107" s="28"/>
      <c r="R107" s="28"/>
      <c r="S107" s="28"/>
      <c r="T107" s="29">
        <f t="shared" si="72"/>
        <v>0</v>
      </c>
      <c r="U107" s="30">
        <f>SUM(H107+L107+P107+T107)</f>
        <v>886</v>
      </c>
      <c r="V107" s="31">
        <f>U107*100/C106</f>
        <v>100.45351473922902</v>
      </c>
      <c r="W107" s="30">
        <f>C106-U107</f>
        <v>-4</v>
      </c>
      <c r="X107" s="27"/>
      <c r="Y107" s="27"/>
      <c r="Z107" s="27"/>
    </row>
    <row r="108" spans="1:26" ht="12.75" x14ac:dyDescent="0.2">
      <c r="A108" s="32" t="s">
        <v>39</v>
      </c>
      <c r="B108" s="59">
        <v>140400</v>
      </c>
      <c r="C108" s="23"/>
      <c r="D108" s="23" t="s">
        <v>40</v>
      </c>
      <c r="E108" s="23">
        <v>0</v>
      </c>
      <c r="F108" s="23">
        <v>0</v>
      </c>
      <c r="G108" s="23">
        <v>0</v>
      </c>
      <c r="H108" s="23">
        <f t="shared" si="69"/>
        <v>0</v>
      </c>
      <c r="I108" s="23">
        <v>0</v>
      </c>
      <c r="J108" s="23">
        <v>0</v>
      </c>
      <c r="K108" s="23">
        <v>0</v>
      </c>
      <c r="L108" s="23">
        <f t="shared" si="70"/>
        <v>0</v>
      </c>
      <c r="M108" s="23">
        <v>0</v>
      </c>
      <c r="N108" s="23">
        <v>0</v>
      </c>
      <c r="O108" s="23">
        <v>0</v>
      </c>
      <c r="P108" s="23">
        <f t="shared" si="71"/>
        <v>0</v>
      </c>
      <c r="Q108" s="23">
        <v>0</v>
      </c>
      <c r="R108" s="23">
        <v>0</v>
      </c>
      <c r="S108" s="23">
        <v>0</v>
      </c>
      <c r="T108" s="23">
        <f t="shared" si="72"/>
        <v>0</v>
      </c>
      <c r="U108" s="64"/>
      <c r="V108" s="25"/>
      <c r="W108" s="23"/>
      <c r="X108" s="22"/>
      <c r="Y108" s="22"/>
      <c r="Z108" s="22"/>
    </row>
    <row r="109" spans="1:26" ht="12.75" x14ac:dyDescent="0.2">
      <c r="A109" s="34" t="s">
        <v>41</v>
      </c>
      <c r="B109" s="58"/>
      <c r="C109" s="5"/>
      <c r="D109" s="5" t="s">
        <v>40</v>
      </c>
      <c r="E109" s="5">
        <v>0</v>
      </c>
      <c r="F109" s="39">
        <v>120420</v>
      </c>
      <c r="G109" s="39">
        <v>16100</v>
      </c>
      <c r="H109" s="8">
        <f t="shared" si="69"/>
        <v>136520</v>
      </c>
      <c r="I109" s="39">
        <v>3880</v>
      </c>
      <c r="J109" s="39">
        <v>0</v>
      </c>
      <c r="K109" s="39">
        <v>0</v>
      </c>
      <c r="L109" s="8">
        <f t="shared" si="70"/>
        <v>3880</v>
      </c>
      <c r="M109" s="39">
        <v>0</v>
      </c>
      <c r="N109" s="39">
        <v>0</v>
      </c>
      <c r="O109" s="39">
        <v>0</v>
      </c>
      <c r="P109" s="8">
        <f t="shared" si="71"/>
        <v>0</v>
      </c>
      <c r="Q109" s="39">
        <v>0</v>
      </c>
      <c r="R109" s="39">
        <v>0</v>
      </c>
      <c r="S109" s="39">
        <v>0</v>
      </c>
      <c r="T109" s="8">
        <f t="shared" si="72"/>
        <v>0</v>
      </c>
      <c r="U109" s="30"/>
      <c r="V109" s="38"/>
      <c r="W109" s="39"/>
      <c r="X109" s="5">
        <v>140400</v>
      </c>
      <c r="Y109" s="5">
        <f>X109*100/B108</f>
        <v>100</v>
      </c>
      <c r="Z109" s="40">
        <f>B108-X109</f>
        <v>0</v>
      </c>
    </row>
    <row r="110" spans="1:26" ht="12.75" x14ac:dyDescent="0.2">
      <c r="A110" s="21" t="s">
        <v>101</v>
      </c>
      <c r="B110" s="45">
        <v>24000</v>
      </c>
      <c r="C110" s="23">
        <f>H110+L110+P110+T110</f>
        <v>40</v>
      </c>
      <c r="D110" s="23" t="s">
        <v>31</v>
      </c>
      <c r="E110" s="23">
        <v>0</v>
      </c>
      <c r="F110" s="23">
        <v>0</v>
      </c>
      <c r="G110" s="23">
        <v>40</v>
      </c>
      <c r="H110" s="23">
        <f t="shared" si="69"/>
        <v>40</v>
      </c>
      <c r="I110" s="23">
        <v>0</v>
      </c>
      <c r="J110" s="23">
        <v>0</v>
      </c>
      <c r="K110" s="23">
        <v>0</v>
      </c>
      <c r="L110" s="23">
        <f t="shared" si="70"/>
        <v>0</v>
      </c>
      <c r="M110" s="23">
        <v>0</v>
      </c>
      <c r="N110" s="23">
        <v>0</v>
      </c>
      <c r="O110" s="23">
        <v>0</v>
      </c>
      <c r="P110" s="23">
        <f t="shared" si="71"/>
        <v>0</v>
      </c>
      <c r="Q110" s="23">
        <v>0</v>
      </c>
      <c r="R110" s="23">
        <v>0</v>
      </c>
      <c r="S110" s="23">
        <v>0</v>
      </c>
      <c r="T110" s="23">
        <f t="shared" si="72"/>
        <v>0</v>
      </c>
      <c r="U110" s="64"/>
      <c r="V110" s="25"/>
      <c r="W110" s="23"/>
      <c r="X110" s="22"/>
      <c r="Y110" s="22"/>
      <c r="Z110" s="22"/>
    </row>
    <row r="111" spans="1:26" ht="12.75" x14ac:dyDescent="0.2">
      <c r="A111" s="42" t="s">
        <v>38</v>
      </c>
      <c r="B111" s="27"/>
      <c r="C111" s="28"/>
      <c r="D111" s="28" t="s">
        <v>31</v>
      </c>
      <c r="E111" s="28">
        <v>0</v>
      </c>
      <c r="F111" s="28">
        <v>0</v>
      </c>
      <c r="G111" s="28">
        <v>40</v>
      </c>
      <c r="H111" s="29">
        <f t="shared" si="69"/>
        <v>40</v>
      </c>
      <c r="I111" s="28">
        <v>0</v>
      </c>
      <c r="J111" s="28">
        <v>0</v>
      </c>
      <c r="K111" s="28">
        <v>0</v>
      </c>
      <c r="L111" s="29">
        <f t="shared" si="70"/>
        <v>0</v>
      </c>
      <c r="M111" s="28">
        <v>0</v>
      </c>
      <c r="N111" s="28"/>
      <c r="O111" s="28"/>
      <c r="P111" s="29">
        <f t="shared" si="71"/>
        <v>0</v>
      </c>
      <c r="Q111" s="28"/>
      <c r="R111" s="28"/>
      <c r="S111" s="28"/>
      <c r="T111" s="29">
        <f t="shared" si="72"/>
        <v>0</v>
      </c>
      <c r="U111" s="30">
        <f>SUM(H111+L111+P111+T111)</f>
        <v>40</v>
      </c>
      <c r="V111" s="31">
        <f>U111*100/C110</f>
        <v>100</v>
      </c>
      <c r="W111" s="30">
        <f>C110-U111</f>
        <v>0</v>
      </c>
      <c r="X111" s="27"/>
      <c r="Y111" s="27"/>
      <c r="Z111" s="27"/>
    </row>
    <row r="112" spans="1:26" ht="12.75" x14ac:dyDescent="0.2">
      <c r="A112" s="32" t="s">
        <v>39</v>
      </c>
      <c r="B112" s="59">
        <v>30000</v>
      </c>
      <c r="C112" s="23"/>
      <c r="D112" s="23" t="s">
        <v>40</v>
      </c>
      <c r="E112" s="5">
        <v>0</v>
      </c>
      <c r="F112" s="5">
        <v>0</v>
      </c>
      <c r="G112" s="39">
        <v>22600</v>
      </c>
      <c r="H112" s="23">
        <f t="shared" si="69"/>
        <v>22600</v>
      </c>
      <c r="I112" s="39">
        <v>1000</v>
      </c>
      <c r="J112" s="39">
        <v>1000</v>
      </c>
      <c r="K112" s="39">
        <v>1000</v>
      </c>
      <c r="L112" s="23">
        <f t="shared" si="70"/>
        <v>3000</v>
      </c>
      <c r="M112" s="39">
        <v>1000</v>
      </c>
      <c r="N112" s="39">
        <v>1000</v>
      </c>
      <c r="O112" s="39">
        <v>1000</v>
      </c>
      <c r="P112" s="23">
        <f t="shared" si="71"/>
        <v>3000</v>
      </c>
      <c r="Q112" s="39">
        <v>1000</v>
      </c>
      <c r="R112" s="39">
        <v>0</v>
      </c>
      <c r="S112" s="39">
        <v>1400</v>
      </c>
      <c r="T112" s="23">
        <f t="shared" si="72"/>
        <v>2400</v>
      </c>
      <c r="U112" s="37"/>
      <c r="V112" s="38"/>
      <c r="W112" s="39"/>
      <c r="X112" s="55"/>
      <c r="Y112" s="55"/>
      <c r="Z112" s="55"/>
    </row>
    <row r="113" spans="1:26" ht="12.75" x14ac:dyDescent="0.2">
      <c r="A113" s="34" t="s">
        <v>41</v>
      </c>
      <c r="B113" s="58"/>
      <c r="C113" s="5"/>
      <c r="D113" s="5" t="s">
        <v>40</v>
      </c>
      <c r="E113" s="5">
        <v>0</v>
      </c>
      <c r="F113" s="5">
        <v>0</v>
      </c>
      <c r="G113" s="39">
        <v>22600</v>
      </c>
      <c r="H113" s="8">
        <f t="shared" si="69"/>
        <v>22600</v>
      </c>
      <c r="I113" s="39">
        <v>0</v>
      </c>
      <c r="J113" s="39">
        <v>1800</v>
      </c>
      <c r="K113" s="39">
        <v>0</v>
      </c>
      <c r="L113" s="8">
        <f t="shared" si="70"/>
        <v>1800</v>
      </c>
      <c r="M113" s="39">
        <v>0</v>
      </c>
      <c r="N113" s="39">
        <v>1200</v>
      </c>
      <c r="O113" s="39">
        <v>0</v>
      </c>
      <c r="P113" s="8">
        <f t="shared" si="71"/>
        <v>1200</v>
      </c>
      <c r="Q113" s="39">
        <v>0</v>
      </c>
      <c r="R113" s="39">
        <v>0</v>
      </c>
      <c r="S113" s="39">
        <v>0</v>
      </c>
      <c r="T113" s="8">
        <f t="shared" si="72"/>
        <v>0</v>
      </c>
      <c r="U113" s="37"/>
      <c r="V113" s="38"/>
      <c r="W113" s="39"/>
      <c r="X113" s="5">
        <v>25600</v>
      </c>
      <c r="Y113" s="5">
        <f>X113*100/B112</f>
        <v>85.333333333333329</v>
      </c>
      <c r="Z113" s="40">
        <f>B112-X113</f>
        <v>4400</v>
      </c>
    </row>
    <row r="114" spans="1:26" ht="12.75" x14ac:dyDescent="0.2">
      <c r="A114" s="60" t="s">
        <v>102</v>
      </c>
      <c r="B114" s="55"/>
      <c r="C114" s="5" t="s">
        <v>52</v>
      </c>
      <c r="D114" s="5" t="s">
        <v>31</v>
      </c>
      <c r="E114" s="5"/>
      <c r="F114" s="5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7"/>
      <c r="V114" s="38"/>
      <c r="W114" s="39"/>
      <c r="X114" s="55"/>
      <c r="Y114" s="55"/>
      <c r="Z114" s="55"/>
    </row>
    <row r="115" spans="1:26" ht="12.75" x14ac:dyDescent="0.2">
      <c r="A115" s="60" t="s">
        <v>103</v>
      </c>
      <c r="B115" s="55"/>
      <c r="C115" s="5" t="s">
        <v>52</v>
      </c>
      <c r="D115" s="5" t="s">
        <v>104</v>
      </c>
      <c r="E115" s="5"/>
      <c r="F115" s="5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7"/>
      <c r="V115" s="38"/>
      <c r="W115" s="39"/>
      <c r="X115" s="55"/>
      <c r="Y115" s="55"/>
      <c r="Z115" s="55"/>
    </row>
    <row r="116" spans="1:26" ht="12.75" x14ac:dyDescent="0.2">
      <c r="A116" s="60" t="s">
        <v>105</v>
      </c>
      <c r="B116" s="55"/>
      <c r="C116" s="5" t="s">
        <v>52</v>
      </c>
      <c r="D116" s="5" t="s">
        <v>106</v>
      </c>
      <c r="E116" s="5"/>
      <c r="F116" s="5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7"/>
      <c r="V116" s="38"/>
      <c r="W116" s="39"/>
      <c r="X116" s="55"/>
      <c r="Y116" s="55"/>
      <c r="Z116" s="55"/>
    </row>
    <row r="117" spans="1:26" ht="12.75" x14ac:dyDescent="0.2">
      <c r="A117" s="60" t="s">
        <v>107</v>
      </c>
      <c r="B117" s="55"/>
      <c r="C117" s="5" t="s">
        <v>52</v>
      </c>
      <c r="D117" s="5" t="s">
        <v>31</v>
      </c>
      <c r="E117" s="5"/>
      <c r="F117" s="5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7"/>
      <c r="V117" s="38"/>
      <c r="W117" s="39"/>
      <c r="X117" s="55"/>
      <c r="Y117" s="55"/>
      <c r="Z117" s="55"/>
    </row>
    <row r="118" spans="1:26" ht="12.75" x14ac:dyDescent="0.2">
      <c r="A118" s="47" t="s">
        <v>108</v>
      </c>
      <c r="B118" s="48"/>
      <c r="C118" s="50">
        <f>SUM(C119)</f>
        <v>60</v>
      </c>
      <c r="D118" s="50" t="s">
        <v>31</v>
      </c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1"/>
      <c r="V118" s="52"/>
      <c r="W118" s="50"/>
      <c r="X118" s="48"/>
      <c r="Y118" s="48"/>
      <c r="Z118" s="48"/>
    </row>
    <row r="119" spans="1:26" ht="12.75" x14ac:dyDescent="0.2">
      <c r="A119" s="60" t="s">
        <v>109</v>
      </c>
      <c r="B119" s="55"/>
      <c r="C119" s="5">
        <f>SUM(C120+C124)</f>
        <v>60</v>
      </c>
      <c r="D119" s="39" t="s">
        <v>31</v>
      </c>
      <c r="E119" s="5">
        <f t="shared" ref="E119:T119" si="73">SUM(E120+E124)</f>
        <v>0</v>
      </c>
      <c r="F119" s="5">
        <f t="shared" si="73"/>
        <v>0</v>
      </c>
      <c r="G119" s="5">
        <f t="shared" si="73"/>
        <v>0</v>
      </c>
      <c r="H119" s="5">
        <f t="shared" si="73"/>
        <v>0</v>
      </c>
      <c r="I119" s="5">
        <f t="shared" si="73"/>
        <v>0</v>
      </c>
      <c r="J119" s="5">
        <f t="shared" si="73"/>
        <v>0</v>
      </c>
      <c r="K119" s="5">
        <f t="shared" si="73"/>
        <v>0</v>
      </c>
      <c r="L119" s="5">
        <f t="shared" si="73"/>
        <v>0</v>
      </c>
      <c r="M119" s="5">
        <f t="shared" si="73"/>
        <v>30</v>
      </c>
      <c r="N119" s="5">
        <f t="shared" si="73"/>
        <v>10</v>
      </c>
      <c r="O119" s="5">
        <f t="shared" si="73"/>
        <v>0</v>
      </c>
      <c r="P119" s="5">
        <f t="shared" si="73"/>
        <v>40</v>
      </c>
      <c r="Q119" s="5">
        <f t="shared" si="73"/>
        <v>20</v>
      </c>
      <c r="R119" s="5">
        <f t="shared" si="73"/>
        <v>0</v>
      </c>
      <c r="S119" s="5">
        <f t="shared" si="73"/>
        <v>0</v>
      </c>
      <c r="T119" s="5">
        <f t="shared" si="73"/>
        <v>20</v>
      </c>
      <c r="U119" s="30">
        <f>SUM(H119+L119+P119+T119)</f>
        <v>60</v>
      </c>
      <c r="V119" s="38">
        <f>U119*100/C119</f>
        <v>100</v>
      </c>
      <c r="W119" s="39"/>
      <c r="X119" s="55"/>
      <c r="Y119" s="55"/>
      <c r="Z119" s="55"/>
    </row>
    <row r="120" spans="1:26" ht="12.75" x14ac:dyDescent="0.2">
      <c r="A120" s="21" t="s">
        <v>110</v>
      </c>
      <c r="B120" s="45">
        <v>66600</v>
      </c>
      <c r="C120" s="23">
        <f>H120+L120+P120+T120</f>
        <v>40</v>
      </c>
      <c r="D120" s="23" t="s">
        <v>31</v>
      </c>
      <c r="E120" s="23">
        <v>0</v>
      </c>
      <c r="F120" s="23">
        <v>0</v>
      </c>
      <c r="G120" s="23">
        <v>0</v>
      </c>
      <c r="H120" s="23">
        <f t="shared" ref="H120:H127" si="74">SUM(E120:G120)</f>
        <v>0</v>
      </c>
      <c r="I120" s="23">
        <v>0</v>
      </c>
      <c r="J120" s="23">
        <v>0</v>
      </c>
      <c r="K120" s="23">
        <v>0</v>
      </c>
      <c r="L120" s="23">
        <f t="shared" ref="L120:L127" si="75">SUM(I120:K120)</f>
        <v>0</v>
      </c>
      <c r="M120" s="23">
        <v>20</v>
      </c>
      <c r="N120" s="23">
        <v>0</v>
      </c>
      <c r="O120" s="23">
        <v>0</v>
      </c>
      <c r="P120" s="23">
        <f t="shared" ref="P120:P127" si="76">SUM(M120:O120)</f>
        <v>20</v>
      </c>
      <c r="Q120" s="23">
        <v>20</v>
      </c>
      <c r="R120" s="23">
        <v>0</v>
      </c>
      <c r="S120" s="23">
        <v>0</v>
      </c>
      <c r="T120" s="23">
        <f t="shared" ref="T120:T127" si="77">SUM(Q120:S120)</f>
        <v>20</v>
      </c>
      <c r="U120" s="24"/>
      <c r="V120" s="25"/>
      <c r="W120" s="23"/>
      <c r="X120" s="22"/>
      <c r="Y120" s="22"/>
      <c r="Z120" s="22"/>
    </row>
    <row r="121" spans="1:26" ht="12.75" x14ac:dyDescent="0.2">
      <c r="A121" s="42" t="s">
        <v>38</v>
      </c>
      <c r="B121" s="27"/>
      <c r="C121" s="28"/>
      <c r="D121" s="28" t="s">
        <v>31</v>
      </c>
      <c r="E121" s="28">
        <v>0</v>
      </c>
      <c r="F121" s="28">
        <v>0</v>
      </c>
      <c r="G121" s="28">
        <v>0</v>
      </c>
      <c r="H121" s="29">
        <f t="shared" si="74"/>
        <v>0</v>
      </c>
      <c r="I121" s="28">
        <v>0</v>
      </c>
      <c r="J121" s="28">
        <v>0</v>
      </c>
      <c r="K121" s="28">
        <v>0</v>
      </c>
      <c r="L121" s="29">
        <f t="shared" si="75"/>
        <v>0</v>
      </c>
      <c r="M121" s="28">
        <v>0</v>
      </c>
      <c r="N121" s="28"/>
      <c r="O121" s="28"/>
      <c r="P121" s="29">
        <f t="shared" si="76"/>
        <v>0</v>
      </c>
      <c r="Q121" s="28"/>
      <c r="R121" s="28"/>
      <c r="S121" s="28"/>
      <c r="T121" s="29">
        <f t="shared" si="77"/>
        <v>0</v>
      </c>
      <c r="U121" s="30">
        <f>SUM(H121+L121+P121+T121)</f>
        <v>0</v>
      </c>
      <c r="V121" s="31">
        <f>U121*100/C120</f>
        <v>0</v>
      </c>
      <c r="W121" s="30">
        <f>C120-U121</f>
        <v>40</v>
      </c>
      <c r="X121" s="27"/>
      <c r="Y121" s="27"/>
      <c r="Z121" s="27"/>
    </row>
    <row r="122" spans="1:26" ht="12.75" x14ac:dyDescent="0.2">
      <c r="A122" s="32" t="s">
        <v>39</v>
      </c>
      <c r="B122" s="59">
        <v>66600</v>
      </c>
      <c r="C122" s="23"/>
      <c r="D122" s="23" t="s">
        <v>40</v>
      </c>
      <c r="E122" s="23">
        <v>0</v>
      </c>
      <c r="F122" s="23">
        <v>0</v>
      </c>
      <c r="G122" s="23">
        <v>0</v>
      </c>
      <c r="H122" s="23">
        <f t="shared" si="74"/>
        <v>0</v>
      </c>
      <c r="I122" s="23">
        <v>0</v>
      </c>
      <c r="J122" s="23">
        <v>0</v>
      </c>
      <c r="K122" s="23">
        <v>0</v>
      </c>
      <c r="L122" s="23">
        <f t="shared" si="75"/>
        <v>0</v>
      </c>
      <c r="M122" s="23">
        <v>0</v>
      </c>
      <c r="N122" s="23">
        <v>0</v>
      </c>
      <c r="O122" s="23">
        <v>0</v>
      </c>
      <c r="P122" s="23">
        <f t="shared" si="76"/>
        <v>0</v>
      </c>
      <c r="Q122" s="23">
        <v>30000</v>
      </c>
      <c r="R122" s="23">
        <v>36600</v>
      </c>
      <c r="S122" s="23"/>
      <c r="T122" s="23">
        <f t="shared" si="77"/>
        <v>66600</v>
      </c>
      <c r="U122" s="24"/>
      <c r="V122" s="25"/>
      <c r="W122" s="23"/>
      <c r="X122" s="22"/>
      <c r="Y122" s="22"/>
      <c r="Z122" s="22"/>
    </row>
    <row r="123" spans="1:26" ht="12.75" x14ac:dyDescent="0.2">
      <c r="A123" s="34" t="s">
        <v>41</v>
      </c>
      <c r="B123" s="58"/>
      <c r="C123" s="5"/>
      <c r="D123" s="5" t="s">
        <v>40</v>
      </c>
      <c r="E123" s="5">
        <v>0</v>
      </c>
      <c r="F123" s="5">
        <v>0</v>
      </c>
      <c r="G123" s="39">
        <v>0</v>
      </c>
      <c r="H123" s="8">
        <f t="shared" si="74"/>
        <v>0</v>
      </c>
      <c r="I123" s="39">
        <v>0</v>
      </c>
      <c r="J123" s="39">
        <v>0</v>
      </c>
      <c r="K123" s="39">
        <v>0</v>
      </c>
      <c r="L123" s="8">
        <f t="shared" si="75"/>
        <v>0</v>
      </c>
      <c r="M123" s="39">
        <v>0</v>
      </c>
      <c r="N123" s="39">
        <v>0</v>
      </c>
      <c r="O123" s="39">
        <v>0</v>
      </c>
      <c r="P123" s="8">
        <f t="shared" si="76"/>
        <v>0</v>
      </c>
      <c r="Q123" s="39"/>
      <c r="R123" s="39"/>
      <c r="S123" s="39"/>
      <c r="T123" s="8">
        <f t="shared" si="77"/>
        <v>0</v>
      </c>
      <c r="U123" s="37"/>
      <c r="V123" s="38"/>
      <c r="W123" s="39"/>
      <c r="X123" s="5">
        <f>H123+L123+P123+T123</f>
        <v>0</v>
      </c>
      <c r="Y123" s="5">
        <f>X123*100/B122</f>
        <v>0</v>
      </c>
      <c r="Z123" s="40">
        <f>B122-X123</f>
        <v>66600</v>
      </c>
    </row>
    <row r="124" spans="1:26" ht="12.75" x14ac:dyDescent="0.2">
      <c r="A124" s="21" t="s">
        <v>111</v>
      </c>
      <c r="B124" s="45">
        <v>20000</v>
      </c>
      <c r="C124" s="23">
        <f>H124+L124+P124+T124</f>
        <v>20</v>
      </c>
      <c r="D124" s="23" t="s">
        <v>31</v>
      </c>
      <c r="E124" s="23">
        <v>0</v>
      </c>
      <c r="F124" s="23">
        <v>0</v>
      </c>
      <c r="G124" s="23">
        <v>0</v>
      </c>
      <c r="H124" s="23">
        <f t="shared" si="74"/>
        <v>0</v>
      </c>
      <c r="I124" s="23">
        <v>0</v>
      </c>
      <c r="J124" s="23">
        <v>0</v>
      </c>
      <c r="K124" s="23">
        <v>0</v>
      </c>
      <c r="L124" s="23">
        <f t="shared" si="75"/>
        <v>0</v>
      </c>
      <c r="M124" s="23">
        <v>10</v>
      </c>
      <c r="N124" s="23">
        <v>10</v>
      </c>
      <c r="O124" s="23">
        <v>0</v>
      </c>
      <c r="P124" s="23">
        <f t="shared" si="76"/>
        <v>20</v>
      </c>
      <c r="Q124" s="23">
        <v>0</v>
      </c>
      <c r="R124" s="23">
        <v>0</v>
      </c>
      <c r="S124" s="23">
        <v>0</v>
      </c>
      <c r="T124" s="23">
        <f t="shared" si="77"/>
        <v>0</v>
      </c>
      <c r="U124" s="24"/>
      <c r="V124" s="25"/>
      <c r="W124" s="23"/>
      <c r="X124" s="22"/>
      <c r="Y124" s="22"/>
      <c r="Z124" s="22"/>
    </row>
    <row r="125" spans="1:26" ht="12.75" x14ac:dyDescent="0.2">
      <c r="A125" s="42" t="s">
        <v>38</v>
      </c>
      <c r="B125" s="27"/>
      <c r="C125" s="28"/>
      <c r="D125" s="28" t="s">
        <v>31</v>
      </c>
      <c r="E125" s="28">
        <v>0</v>
      </c>
      <c r="F125" s="28">
        <v>0</v>
      </c>
      <c r="G125" s="28">
        <v>0</v>
      </c>
      <c r="H125" s="29">
        <f t="shared" si="74"/>
        <v>0</v>
      </c>
      <c r="I125" s="28">
        <v>0</v>
      </c>
      <c r="J125" s="28">
        <v>0</v>
      </c>
      <c r="K125" s="28">
        <v>0</v>
      </c>
      <c r="L125" s="29">
        <f t="shared" si="75"/>
        <v>0</v>
      </c>
      <c r="M125" s="28">
        <v>0</v>
      </c>
      <c r="N125" s="28">
        <v>0</v>
      </c>
      <c r="O125" s="28">
        <v>0</v>
      </c>
      <c r="P125" s="29">
        <f t="shared" si="76"/>
        <v>0</v>
      </c>
      <c r="Q125" s="28">
        <v>0</v>
      </c>
      <c r="R125" s="28">
        <v>0</v>
      </c>
      <c r="S125" s="28"/>
      <c r="T125" s="29">
        <f t="shared" si="77"/>
        <v>0</v>
      </c>
      <c r="U125" s="30">
        <f>SUM(H125+L125+P125+T125)</f>
        <v>0</v>
      </c>
      <c r="V125" s="31">
        <f>U125*100/C124</f>
        <v>0</v>
      </c>
      <c r="W125" s="30">
        <f>C124-U125</f>
        <v>20</v>
      </c>
      <c r="X125" s="27"/>
      <c r="Y125" s="27"/>
      <c r="Z125" s="27"/>
    </row>
    <row r="126" spans="1:26" ht="12.75" x14ac:dyDescent="0.2">
      <c r="A126" s="32" t="s">
        <v>39</v>
      </c>
      <c r="B126" s="59">
        <v>20000</v>
      </c>
      <c r="C126" s="23"/>
      <c r="D126" s="23" t="s">
        <v>40</v>
      </c>
      <c r="E126" s="23">
        <v>0</v>
      </c>
      <c r="F126" s="23">
        <v>0</v>
      </c>
      <c r="G126" s="23">
        <v>0</v>
      </c>
      <c r="H126" s="23">
        <f t="shared" si="74"/>
        <v>0</v>
      </c>
      <c r="I126" s="23">
        <v>0</v>
      </c>
      <c r="J126" s="23">
        <v>0</v>
      </c>
      <c r="K126" s="23">
        <v>0</v>
      </c>
      <c r="L126" s="23">
        <f t="shared" si="75"/>
        <v>0</v>
      </c>
      <c r="M126" s="23">
        <v>20000</v>
      </c>
      <c r="N126" s="23">
        <v>0</v>
      </c>
      <c r="O126" s="23">
        <v>0</v>
      </c>
      <c r="P126" s="23">
        <f t="shared" si="76"/>
        <v>20000</v>
      </c>
      <c r="Q126" s="23">
        <v>0</v>
      </c>
      <c r="R126" s="23">
        <v>0</v>
      </c>
      <c r="S126" s="23">
        <v>0</v>
      </c>
      <c r="T126" s="23">
        <f t="shared" si="77"/>
        <v>0</v>
      </c>
      <c r="U126" s="24"/>
      <c r="V126" s="25"/>
      <c r="W126" s="23"/>
      <c r="X126" s="22"/>
      <c r="Y126" s="22"/>
      <c r="Z126" s="22"/>
    </row>
    <row r="127" spans="1:26" ht="12.75" x14ac:dyDescent="0.2">
      <c r="A127" s="34" t="s">
        <v>41</v>
      </c>
      <c r="B127" s="58"/>
      <c r="C127" s="5"/>
      <c r="D127" s="5" t="s">
        <v>40</v>
      </c>
      <c r="E127" s="23">
        <v>0</v>
      </c>
      <c r="F127" s="23">
        <v>0</v>
      </c>
      <c r="G127" s="23">
        <v>0</v>
      </c>
      <c r="H127" s="8">
        <f t="shared" si="74"/>
        <v>0</v>
      </c>
      <c r="I127" s="23">
        <v>0</v>
      </c>
      <c r="J127" s="23">
        <v>0</v>
      </c>
      <c r="K127" s="23">
        <v>0</v>
      </c>
      <c r="L127" s="8">
        <f t="shared" si="75"/>
        <v>0</v>
      </c>
      <c r="M127" s="23"/>
      <c r="N127" s="23"/>
      <c r="O127" s="23"/>
      <c r="P127" s="8">
        <f t="shared" si="76"/>
        <v>0</v>
      </c>
      <c r="Q127" s="23"/>
      <c r="R127" s="23"/>
      <c r="S127" s="23"/>
      <c r="T127" s="8">
        <f t="shared" si="77"/>
        <v>0</v>
      </c>
      <c r="U127" s="24"/>
      <c r="V127" s="25"/>
      <c r="W127" s="23"/>
      <c r="X127" s="23">
        <f>H127+L127+P127+T127</f>
        <v>0</v>
      </c>
      <c r="Y127" s="23">
        <f>X127*100/B126</f>
        <v>0</v>
      </c>
      <c r="Z127" s="45">
        <f>B126-X127</f>
        <v>20000</v>
      </c>
    </row>
    <row r="128" spans="1:26" ht="12.75" x14ac:dyDescent="0.2">
      <c r="A128" s="11" t="s">
        <v>112</v>
      </c>
      <c r="B128" s="12"/>
      <c r="C128" s="46">
        <f>C129+C161+C169+C190</f>
        <v>7350</v>
      </c>
      <c r="D128" s="13" t="s">
        <v>31</v>
      </c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4"/>
      <c r="V128" s="15"/>
      <c r="W128" s="13"/>
      <c r="X128" s="12"/>
      <c r="Y128" s="12"/>
      <c r="Z128" s="12"/>
    </row>
    <row r="129" spans="1:26" ht="12.75" x14ac:dyDescent="0.2">
      <c r="A129" s="47" t="s">
        <v>113</v>
      </c>
      <c r="B129" s="48"/>
      <c r="C129" s="49">
        <f>SUM(C130+C145+C150)</f>
        <v>7050</v>
      </c>
      <c r="D129" s="50" t="s">
        <v>31</v>
      </c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1"/>
      <c r="V129" s="52"/>
      <c r="W129" s="50"/>
      <c r="X129" s="48"/>
      <c r="Y129" s="48"/>
      <c r="Z129" s="48"/>
    </row>
    <row r="130" spans="1:26" ht="12.75" x14ac:dyDescent="0.2">
      <c r="A130" s="60" t="s">
        <v>114</v>
      </c>
      <c r="B130" s="55"/>
      <c r="C130" s="53">
        <f>SUM(C131+C135+C137)</f>
        <v>2090</v>
      </c>
      <c r="D130" s="5" t="s">
        <v>31</v>
      </c>
      <c r="E130" s="5">
        <f t="shared" ref="E130:T130" si="78">E132+E136+E138</f>
        <v>179</v>
      </c>
      <c r="F130" s="5">
        <f t="shared" si="78"/>
        <v>192</v>
      </c>
      <c r="G130" s="5">
        <f t="shared" si="78"/>
        <v>169</v>
      </c>
      <c r="H130" s="5">
        <f t="shared" si="78"/>
        <v>540</v>
      </c>
      <c r="I130" s="5">
        <f t="shared" si="78"/>
        <v>201</v>
      </c>
      <c r="J130" s="5">
        <f t="shared" si="78"/>
        <v>159</v>
      </c>
      <c r="K130" s="5">
        <f t="shared" si="78"/>
        <v>266</v>
      </c>
      <c r="L130" s="5">
        <f t="shared" si="78"/>
        <v>626</v>
      </c>
      <c r="M130" s="5">
        <f t="shared" si="78"/>
        <v>220</v>
      </c>
      <c r="N130" s="5">
        <f t="shared" si="78"/>
        <v>0</v>
      </c>
      <c r="O130" s="5">
        <f t="shared" si="78"/>
        <v>0</v>
      </c>
      <c r="P130" s="5">
        <f t="shared" si="78"/>
        <v>220</v>
      </c>
      <c r="Q130" s="5">
        <f t="shared" si="78"/>
        <v>0</v>
      </c>
      <c r="R130" s="5">
        <f t="shared" si="78"/>
        <v>0</v>
      </c>
      <c r="S130" s="5">
        <f t="shared" si="78"/>
        <v>0</v>
      </c>
      <c r="T130" s="5">
        <f t="shared" si="78"/>
        <v>0</v>
      </c>
      <c r="U130" s="30">
        <f>H130+L130+P130+T130</f>
        <v>1386</v>
      </c>
      <c r="V130" s="38">
        <f>U130*100/C130</f>
        <v>66.315789473684205</v>
      </c>
      <c r="W130" s="54">
        <f>C130-U130</f>
        <v>704</v>
      </c>
      <c r="X130" s="55"/>
      <c r="Y130" s="55"/>
      <c r="Z130" s="55"/>
    </row>
    <row r="131" spans="1:26" ht="12.75" x14ac:dyDescent="0.2">
      <c r="A131" s="60" t="s">
        <v>115</v>
      </c>
      <c r="B131" s="55"/>
      <c r="C131" s="71">
        <f>H131+L131+P131+T131</f>
        <v>1350</v>
      </c>
      <c r="D131" s="5" t="s">
        <v>31</v>
      </c>
      <c r="E131" s="39">
        <v>145</v>
      </c>
      <c r="F131" s="39">
        <v>150</v>
      </c>
      <c r="G131" s="39">
        <v>150</v>
      </c>
      <c r="H131" s="39">
        <f t="shared" ref="H131:H144" si="79">SUM(E131:G131)</f>
        <v>445</v>
      </c>
      <c r="I131" s="39">
        <v>100</v>
      </c>
      <c r="J131" s="39">
        <v>100</v>
      </c>
      <c r="K131" s="39">
        <v>100</v>
      </c>
      <c r="L131" s="39">
        <f t="shared" ref="L131:L144" si="80">SUM(I131:K131)</f>
        <v>300</v>
      </c>
      <c r="M131" s="39">
        <v>125</v>
      </c>
      <c r="N131" s="39">
        <v>125</v>
      </c>
      <c r="O131" s="39">
        <v>125</v>
      </c>
      <c r="P131" s="39">
        <f t="shared" ref="P131:P144" si="81">SUM(M131:O131)</f>
        <v>375</v>
      </c>
      <c r="Q131" s="39">
        <v>130</v>
      </c>
      <c r="R131" s="39">
        <v>100</v>
      </c>
      <c r="S131" s="39"/>
      <c r="T131" s="39">
        <f t="shared" ref="T131:T144" si="82">SUM(Q131:S131)</f>
        <v>230</v>
      </c>
      <c r="U131" s="37"/>
      <c r="V131" s="38"/>
      <c r="W131" s="39"/>
      <c r="X131" s="55"/>
      <c r="Y131" s="55"/>
      <c r="Z131" s="55"/>
    </row>
    <row r="132" spans="1:26" ht="12.75" x14ac:dyDescent="0.2">
      <c r="A132" s="42" t="s">
        <v>38</v>
      </c>
      <c r="B132" s="72"/>
      <c r="C132" s="28"/>
      <c r="D132" s="28" t="s">
        <v>31</v>
      </c>
      <c r="E132" s="28">
        <v>123</v>
      </c>
      <c r="F132" s="28">
        <v>135</v>
      </c>
      <c r="G132" s="28">
        <v>122</v>
      </c>
      <c r="H132" s="29">
        <f t="shared" si="79"/>
        <v>380</v>
      </c>
      <c r="I132" s="28">
        <v>133</v>
      </c>
      <c r="J132" s="28">
        <v>42</v>
      </c>
      <c r="K132" s="28">
        <v>220</v>
      </c>
      <c r="L132" s="29">
        <f t="shared" si="80"/>
        <v>395</v>
      </c>
      <c r="M132" s="28">
        <v>145</v>
      </c>
      <c r="N132" s="28"/>
      <c r="O132" s="28"/>
      <c r="P132" s="29">
        <f t="shared" si="81"/>
        <v>145</v>
      </c>
      <c r="Q132" s="28"/>
      <c r="R132" s="28"/>
      <c r="S132" s="28"/>
      <c r="T132" s="29">
        <f t="shared" si="82"/>
        <v>0</v>
      </c>
      <c r="U132" s="30">
        <f>SUM(H132+L132+P132+T132)</f>
        <v>920</v>
      </c>
      <c r="V132" s="31">
        <f>U132*100/C131</f>
        <v>68.148148148148152</v>
      </c>
      <c r="W132" s="56">
        <f>C131-U132</f>
        <v>430</v>
      </c>
      <c r="X132" s="72"/>
      <c r="Y132" s="72"/>
      <c r="Z132" s="72"/>
    </row>
    <row r="133" spans="1:26" ht="12.75" x14ac:dyDescent="0.2">
      <c r="A133" s="32" t="s">
        <v>39</v>
      </c>
      <c r="B133" s="59">
        <v>9400</v>
      </c>
      <c r="C133" s="23"/>
      <c r="D133" s="23" t="s">
        <v>40</v>
      </c>
      <c r="E133" s="23"/>
      <c r="F133" s="23"/>
      <c r="G133" s="23"/>
      <c r="H133" s="23">
        <f t="shared" si="79"/>
        <v>0</v>
      </c>
      <c r="I133" s="23"/>
      <c r="J133" s="23">
        <v>2800</v>
      </c>
      <c r="K133" s="23"/>
      <c r="L133" s="23">
        <f t="shared" si="80"/>
        <v>2800</v>
      </c>
      <c r="M133" s="23"/>
      <c r="N133" s="23">
        <v>1950</v>
      </c>
      <c r="O133" s="23">
        <v>1162</v>
      </c>
      <c r="P133" s="23">
        <f t="shared" si="81"/>
        <v>3112</v>
      </c>
      <c r="Q133" s="23">
        <v>1162</v>
      </c>
      <c r="R133" s="23">
        <v>1162</v>
      </c>
      <c r="S133" s="23">
        <v>1164</v>
      </c>
      <c r="T133" s="23">
        <f t="shared" si="82"/>
        <v>3488</v>
      </c>
      <c r="U133" s="64"/>
      <c r="V133" s="25"/>
      <c r="W133" s="23"/>
      <c r="X133" s="22"/>
      <c r="Y133" s="22"/>
      <c r="Z133" s="22"/>
    </row>
    <row r="134" spans="1:26" ht="12.75" x14ac:dyDescent="0.2">
      <c r="A134" s="34" t="s">
        <v>41</v>
      </c>
      <c r="B134" s="58"/>
      <c r="C134" s="5"/>
      <c r="D134" s="5" t="s">
        <v>40</v>
      </c>
      <c r="E134" s="39"/>
      <c r="F134" s="39"/>
      <c r="G134" s="39"/>
      <c r="H134" s="8">
        <f t="shared" si="79"/>
        <v>0</v>
      </c>
      <c r="I134" s="39"/>
      <c r="J134" s="39">
        <v>2800</v>
      </c>
      <c r="K134" s="39"/>
      <c r="L134" s="8">
        <f t="shared" si="80"/>
        <v>2800</v>
      </c>
      <c r="M134" s="39"/>
      <c r="N134" s="39">
        <v>1950</v>
      </c>
      <c r="O134" s="39"/>
      <c r="P134" s="8">
        <f t="shared" si="81"/>
        <v>1950</v>
      </c>
      <c r="Q134" s="39"/>
      <c r="R134" s="39"/>
      <c r="S134" s="39"/>
      <c r="T134" s="8">
        <f t="shared" si="82"/>
        <v>0</v>
      </c>
      <c r="U134" s="30"/>
      <c r="V134" s="38"/>
      <c r="W134" s="39"/>
      <c r="X134" s="5">
        <v>4750</v>
      </c>
      <c r="Y134" s="5">
        <f>X134*100/B133</f>
        <v>50.531914893617021</v>
      </c>
      <c r="Z134" s="40">
        <f>B133-X134</f>
        <v>4650</v>
      </c>
    </row>
    <row r="135" spans="1:26" ht="12.75" x14ac:dyDescent="0.2">
      <c r="A135" s="62" t="s">
        <v>116</v>
      </c>
      <c r="B135" s="27"/>
      <c r="C135" s="28">
        <f>H135+L135+P135+T135</f>
        <v>700</v>
      </c>
      <c r="D135" s="28" t="s">
        <v>31</v>
      </c>
      <c r="E135" s="39">
        <v>70</v>
      </c>
      <c r="F135" s="39">
        <v>80</v>
      </c>
      <c r="G135" s="39">
        <v>80</v>
      </c>
      <c r="H135" s="39">
        <f t="shared" si="79"/>
        <v>230</v>
      </c>
      <c r="I135" s="39">
        <v>50</v>
      </c>
      <c r="J135" s="39">
        <v>50</v>
      </c>
      <c r="K135" s="39">
        <v>50</v>
      </c>
      <c r="L135" s="39">
        <f t="shared" si="80"/>
        <v>150</v>
      </c>
      <c r="M135" s="39">
        <v>70</v>
      </c>
      <c r="N135" s="39">
        <v>70</v>
      </c>
      <c r="O135" s="39">
        <v>60</v>
      </c>
      <c r="P135" s="39">
        <f t="shared" si="81"/>
        <v>200</v>
      </c>
      <c r="Q135" s="39">
        <v>60</v>
      </c>
      <c r="R135" s="39">
        <v>60</v>
      </c>
      <c r="S135" s="39"/>
      <c r="T135" s="39">
        <f t="shared" si="82"/>
        <v>120</v>
      </c>
      <c r="U135" s="30"/>
      <c r="V135" s="38"/>
      <c r="W135" s="39"/>
      <c r="X135" s="55"/>
      <c r="Y135" s="55"/>
      <c r="Z135" s="55"/>
    </row>
    <row r="136" spans="1:26" ht="12.75" x14ac:dyDescent="0.2">
      <c r="A136" s="42" t="s">
        <v>38</v>
      </c>
      <c r="B136" s="72"/>
      <c r="C136" s="28"/>
      <c r="D136" s="28" t="s">
        <v>31</v>
      </c>
      <c r="E136" s="28">
        <v>56</v>
      </c>
      <c r="F136" s="28">
        <v>55</v>
      </c>
      <c r="G136" s="28">
        <v>47</v>
      </c>
      <c r="H136" s="29">
        <f t="shared" si="79"/>
        <v>158</v>
      </c>
      <c r="I136" s="28">
        <v>65</v>
      </c>
      <c r="J136" s="28">
        <v>82</v>
      </c>
      <c r="K136" s="28">
        <v>46</v>
      </c>
      <c r="L136" s="29">
        <f t="shared" si="80"/>
        <v>193</v>
      </c>
      <c r="M136" s="28">
        <v>75</v>
      </c>
      <c r="N136" s="28"/>
      <c r="O136" s="28"/>
      <c r="P136" s="29">
        <f t="shared" si="81"/>
        <v>75</v>
      </c>
      <c r="Q136" s="28"/>
      <c r="R136" s="28"/>
      <c r="S136" s="28"/>
      <c r="T136" s="29">
        <f t="shared" si="82"/>
        <v>0</v>
      </c>
      <c r="U136" s="30">
        <f>SUM(H136+L136+P136+T136)</f>
        <v>426</v>
      </c>
      <c r="V136" s="31">
        <f>U136*100/C135</f>
        <v>60.857142857142854</v>
      </c>
      <c r="W136" s="30">
        <f>C135-U136</f>
        <v>274</v>
      </c>
      <c r="X136" s="72"/>
      <c r="Y136" s="72"/>
      <c r="Z136" s="72"/>
    </row>
    <row r="137" spans="1:26" ht="12.75" x14ac:dyDescent="0.2">
      <c r="A137" s="62" t="s">
        <v>117</v>
      </c>
      <c r="B137" s="27"/>
      <c r="C137" s="28">
        <f>H137+L137+P137+T137</f>
        <v>40</v>
      </c>
      <c r="D137" s="28" t="s">
        <v>31</v>
      </c>
      <c r="E137" s="5">
        <v>20</v>
      </c>
      <c r="F137" s="5"/>
      <c r="G137" s="39"/>
      <c r="H137" s="39">
        <f t="shared" si="79"/>
        <v>20</v>
      </c>
      <c r="I137" s="39"/>
      <c r="J137" s="39">
        <v>20</v>
      </c>
      <c r="K137" s="39"/>
      <c r="L137" s="39">
        <f t="shared" si="80"/>
        <v>20</v>
      </c>
      <c r="M137" s="39"/>
      <c r="N137" s="39"/>
      <c r="O137" s="39"/>
      <c r="P137" s="39">
        <f t="shared" si="81"/>
        <v>0</v>
      </c>
      <c r="Q137" s="39"/>
      <c r="R137" s="39"/>
      <c r="S137" s="39"/>
      <c r="T137" s="39">
        <f t="shared" si="82"/>
        <v>0</v>
      </c>
      <c r="U137" s="37"/>
      <c r="V137" s="38"/>
      <c r="W137" s="39"/>
      <c r="X137" s="55"/>
      <c r="Y137" s="55"/>
      <c r="Z137" s="55"/>
    </row>
    <row r="138" spans="1:26" ht="12.75" x14ac:dyDescent="0.2">
      <c r="A138" s="42" t="s">
        <v>38</v>
      </c>
      <c r="B138" s="72"/>
      <c r="C138" s="28"/>
      <c r="D138" s="28" t="s">
        <v>31</v>
      </c>
      <c r="E138" s="28">
        <v>0</v>
      </c>
      <c r="F138" s="28">
        <v>2</v>
      </c>
      <c r="G138" s="28">
        <v>0</v>
      </c>
      <c r="H138" s="29">
        <f t="shared" si="79"/>
        <v>2</v>
      </c>
      <c r="I138" s="28">
        <v>3</v>
      </c>
      <c r="J138" s="28">
        <v>35</v>
      </c>
      <c r="K138" s="28">
        <v>0</v>
      </c>
      <c r="L138" s="29">
        <f t="shared" si="80"/>
        <v>38</v>
      </c>
      <c r="M138" s="28">
        <v>0</v>
      </c>
      <c r="N138" s="28"/>
      <c r="O138" s="28"/>
      <c r="P138" s="29">
        <f t="shared" si="81"/>
        <v>0</v>
      </c>
      <c r="Q138" s="28"/>
      <c r="R138" s="28"/>
      <c r="S138" s="28"/>
      <c r="T138" s="29">
        <f t="shared" si="82"/>
        <v>0</v>
      </c>
      <c r="U138" s="30">
        <f>SUM(H138+L138+P138+T138)</f>
        <v>40</v>
      </c>
      <c r="V138" s="31">
        <f>U138*100/C137</f>
        <v>100</v>
      </c>
      <c r="W138" s="30">
        <f>C137-U138</f>
        <v>0</v>
      </c>
      <c r="X138" s="72"/>
      <c r="Y138" s="72"/>
      <c r="Z138" s="72"/>
    </row>
    <row r="139" spans="1:26" ht="12.75" x14ac:dyDescent="0.2">
      <c r="A139" s="32" t="s">
        <v>39</v>
      </c>
      <c r="B139" s="59">
        <v>14000</v>
      </c>
      <c r="C139" s="23"/>
      <c r="D139" s="23" t="s">
        <v>40</v>
      </c>
      <c r="E139" s="23">
        <v>0</v>
      </c>
      <c r="F139" s="23">
        <v>0</v>
      </c>
      <c r="G139" s="23">
        <v>0</v>
      </c>
      <c r="H139" s="23">
        <f t="shared" si="79"/>
        <v>0</v>
      </c>
      <c r="I139" s="23">
        <v>0</v>
      </c>
      <c r="J139" s="23">
        <v>0</v>
      </c>
      <c r="K139" s="23">
        <v>0</v>
      </c>
      <c r="L139" s="23">
        <f t="shared" si="80"/>
        <v>0</v>
      </c>
      <c r="M139" s="23">
        <v>0</v>
      </c>
      <c r="N139" s="23">
        <v>5000</v>
      </c>
      <c r="O139" s="23">
        <v>0</v>
      </c>
      <c r="P139" s="23">
        <f t="shared" si="81"/>
        <v>5000</v>
      </c>
      <c r="Q139" s="23">
        <v>5000</v>
      </c>
      <c r="R139" s="23">
        <v>4000</v>
      </c>
      <c r="S139" s="23">
        <v>0</v>
      </c>
      <c r="T139" s="23">
        <f t="shared" si="82"/>
        <v>9000</v>
      </c>
      <c r="U139" s="24"/>
      <c r="V139" s="25"/>
      <c r="W139" s="23"/>
      <c r="X139" s="22"/>
      <c r="Y139" s="22"/>
      <c r="Z139" s="22"/>
    </row>
    <row r="140" spans="1:26" ht="12.75" x14ac:dyDescent="0.2">
      <c r="A140" s="34" t="s">
        <v>41</v>
      </c>
      <c r="B140" s="58"/>
      <c r="C140" s="5"/>
      <c r="D140" s="5" t="s">
        <v>40</v>
      </c>
      <c r="E140" s="5">
        <v>0</v>
      </c>
      <c r="F140" s="5">
        <v>0</v>
      </c>
      <c r="G140" s="39">
        <v>0</v>
      </c>
      <c r="H140" s="8">
        <f t="shared" si="79"/>
        <v>0</v>
      </c>
      <c r="I140" s="39">
        <v>0</v>
      </c>
      <c r="J140" s="39">
        <v>0</v>
      </c>
      <c r="K140" s="39">
        <v>0</v>
      </c>
      <c r="L140" s="8">
        <f t="shared" si="80"/>
        <v>0</v>
      </c>
      <c r="M140" s="39">
        <v>0</v>
      </c>
      <c r="N140" s="39">
        <v>5000</v>
      </c>
      <c r="O140" s="39">
        <v>0</v>
      </c>
      <c r="P140" s="8">
        <f t="shared" si="81"/>
        <v>5000</v>
      </c>
      <c r="Q140" s="39">
        <v>0</v>
      </c>
      <c r="R140" s="39">
        <v>0</v>
      </c>
      <c r="S140" s="39">
        <v>0</v>
      </c>
      <c r="T140" s="8">
        <f t="shared" si="82"/>
        <v>0</v>
      </c>
      <c r="U140" s="37"/>
      <c r="V140" s="38"/>
      <c r="W140" s="39"/>
      <c r="X140" s="5">
        <v>5000</v>
      </c>
      <c r="Y140" s="5">
        <f>X140*100/B139</f>
        <v>35.714285714285715</v>
      </c>
      <c r="Z140" s="40">
        <f>B139-X140</f>
        <v>9000</v>
      </c>
    </row>
    <row r="141" spans="1:26" ht="12.75" x14ac:dyDescent="0.2">
      <c r="A141" s="62" t="s">
        <v>118</v>
      </c>
      <c r="B141" s="27"/>
      <c r="C141" s="28">
        <v>1</v>
      </c>
      <c r="D141" s="28" t="s">
        <v>31</v>
      </c>
      <c r="E141" s="5">
        <v>1</v>
      </c>
      <c r="F141" s="5" t="s">
        <v>52</v>
      </c>
      <c r="G141" s="39" t="s">
        <v>52</v>
      </c>
      <c r="H141" s="39">
        <f t="shared" si="79"/>
        <v>1</v>
      </c>
      <c r="I141" s="39" t="s">
        <v>52</v>
      </c>
      <c r="J141" s="39" t="s">
        <v>52</v>
      </c>
      <c r="K141" s="39" t="s">
        <v>52</v>
      </c>
      <c r="L141" s="39">
        <f t="shared" si="80"/>
        <v>0</v>
      </c>
      <c r="M141" s="39" t="s">
        <v>52</v>
      </c>
      <c r="N141" s="39" t="s">
        <v>52</v>
      </c>
      <c r="O141" s="39" t="s">
        <v>52</v>
      </c>
      <c r="P141" s="39">
        <f t="shared" si="81"/>
        <v>0</v>
      </c>
      <c r="Q141" s="39" t="s">
        <v>52</v>
      </c>
      <c r="R141" s="39" t="s">
        <v>52</v>
      </c>
      <c r="S141" s="39" t="s">
        <v>52</v>
      </c>
      <c r="T141" s="39">
        <f t="shared" si="82"/>
        <v>0</v>
      </c>
      <c r="U141" s="37"/>
      <c r="V141" s="38"/>
      <c r="W141" s="39"/>
      <c r="X141" s="55"/>
      <c r="Y141" s="55"/>
      <c r="Z141" s="55"/>
    </row>
    <row r="142" spans="1:26" ht="12.75" x14ac:dyDescent="0.2">
      <c r="A142" s="42" t="s">
        <v>38</v>
      </c>
      <c r="B142" s="72"/>
      <c r="C142" s="28"/>
      <c r="D142" s="28" t="s">
        <v>31</v>
      </c>
      <c r="E142" s="28">
        <v>1</v>
      </c>
      <c r="F142" s="28">
        <v>0</v>
      </c>
      <c r="G142" s="28">
        <v>0</v>
      </c>
      <c r="H142" s="29">
        <f t="shared" si="79"/>
        <v>1</v>
      </c>
      <c r="I142" s="28">
        <v>0</v>
      </c>
      <c r="J142" s="28">
        <v>0</v>
      </c>
      <c r="K142" s="28">
        <v>0</v>
      </c>
      <c r="L142" s="29">
        <f t="shared" si="80"/>
        <v>0</v>
      </c>
      <c r="M142" s="28">
        <v>0</v>
      </c>
      <c r="N142" s="28"/>
      <c r="O142" s="28"/>
      <c r="P142" s="29">
        <f t="shared" si="81"/>
        <v>0</v>
      </c>
      <c r="Q142" s="28"/>
      <c r="R142" s="28"/>
      <c r="S142" s="28"/>
      <c r="T142" s="29">
        <f t="shared" si="82"/>
        <v>0</v>
      </c>
      <c r="U142" s="30">
        <f>SUM(H142+L142+P142+T142)</f>
        <v>1</v>
      </c>
      <c r="V142" s="31">
        <f>U142*100/C141</f>
        <v>100</v>
      </c>
      <c r="W142" s="30">
        <f>C141-U142</f>
        <v>0</v>
      </c>
      <c r="X142" s="72"/>
      <c r="Y142" s="72"/>
      <c r="Z142" s="72"/>
    </row>
    <row r="143" spans="1:26" ht="12.75" x14ac:dyDescent="0.2">
      <c r="A143" s="32" t="s">
        <v>39</v>
      </c>
      <c r="B143" s="59">
        <v>180000</v>
      </c>
      <c r="C143" s="23"/>
      <c r="D143" s="23" t="s">
        <v>40</v>
      </c>
      <c r="E143" s="23">
        <v>15000</v>
      </c>
      <c r="F143" s="23">
        <v>15000</v>
      </c>
      <c r="G143" s="23">
        <v>15000</v>
      </c>
      <c r="H143" s="23">
        <f t="shared" si="79"/>
        <v>45000</v>
      </c>
      <c r="I143" s="23">
        <v>15000</v>
      </c>
      <c r="J143" s="23">
        <v>15000</v>
      </c>
      <c r="K143" s="23">
        <v>15000</v>
      </c>
      <c r="L143" s="23">
        <f t="shared" si="80"/>
        <v>45000</v>
      </c>
      <c r="M143" s="23">
        <v>15000</v>
      </c>
      <c r="N143" s="23">
        <v>15000</v>
      </c>
      <c r="O143" s="23">
        <v>15000</v>
      </c>
      <c r="P143" s="23">
        <f t="shared" si="81"/>
        <v>45000</v>
      </c>
      <c r="Q143" s="23">
        <v>15000</v>
      </c>
      <c r="R143" s="23">
        <v>15000</v>
      </c>
      <c r="S143" s="23">
        <v>15000</v>
      </c>
      <c r="T143" s="23">
        <f t="shared" si="82"/>
        <v>45000</v>
      </c>
      <c r="U143" s="24"/>
      <c r="V143" s="25"/>
      <c r="W143" s="23"/>
      <c r="X143" s="22"/>
      <c r="Y143" s="22"/>
      <c r="Z143" s="22"/>
    </row>
    <row r="144" spans="1:26" ht="12.75" x14ac:dyDescent="0.2">
      <c r="A144" s="34" t="s">
        <v>41</v>
      </c>
      <c r="B144" s="58"/>
      <c r="C144" s="5"/>
      <c r="D144" s="5" t="s">
        <v>40</v>
      </c>
      <c r="E144" s="5">
        <v>15000</v>
      </c>
      <c r="F144" s="5">
        <v>15000</v>
      </c>
      <c r="G144" s="5">
        <v>15000</v>
      </c>
      <c r="H144" s="8">
        <f t="shared" si="79"/>
        <v>45000</v>
      </c>
      <c r="I144" s="5">
        <v>15000</v>
      </c>
      <c r="J144" s="5">
        <v>9500</v>
      </c>
      <c r="K144" s="5">
        <v>9500</v>
      </c>
      <c r="L144" s="8">
        <f t="shared" si="80"/>
        <v>34000</v>
      </c>
      <c r="M144" s="5">
        <v>15000</v>
      </c>
      <c r="N144" s="5">
        <v>0</v>
      </c>
      <c r="O144" s="5">
        <v>0</v>
      </c>
      <c r="P144" s="8">
        <f t="shared" si="81"/>
        <v>15000</v>
      </c>
      <c r="Q144" s="5">
        <v>0</v>
      </c>
      <c r="R144" s="5">
        <v>0</v>
      </c>
      <c r="S144" s="5">
        <v>0</v>
      </c>
      <c r="T144" s="8">
        <f t="shared" si="82"/>
        <v>0</v>
      </c>
      <c r="U144" s="37"/>
      <c r="V144" s="38"/>
      <c r="W144" s="39"/>
      <c r="X144" s="5">
        <v>94000</v>
      </c>
      <c r="Y144" s="5">
        <f>X144*100/B143</f>
        <v>52.222222222222221</v>
      </c>
      <c r="Z144" s="40">
        <f>B143-X144</f>
        <v>86000</v>
      </c>
    </row>
    <row r="145" spans="1:26" ht="12.75" x14ac:dyDescent="0.2">
      <c r="A145" s="62" t="s">
        <v>119</v>
      </c>
      <c r="B145" s="27"/>
      <c r="C145" s="28">
        <f>SUM(C146)</f>
        <v>160</v>
      </c>
      <c r="D145" s="28" t="s">
        <v>31</v>
      </c>
      <c r="E145" s="5">
        <f t="shared" ref="E145:T145" si="83">E147</f>
        <v>0</v>
      </c>
      <c r="F145" s="5">
        <f t="shared" si="83"/>
        <v>0</v>
      </c>
      <c r="G145" s="5">
        <f t="shared" si="83"/>
        <v>100</v>
      </c>
      <c r="H145" s="5">
        <f t="shared" si="83"/>
        <v>100</v>
      </c>
      <c r="I145" s="5">
        <f t="shared" si="83"/>
        <v>0</v>
      </c>
      <c r="J145" s="5">
        <f t="shared" si="83"/>
        <v>31</v>
      </c>
      <c r="K145" s="5">
        <f t="shared" si="83"/>
        <v>29</v>
      </c>
      <c r="L145" s="5">
        <f t="shared" si="83"/>
        <v>60</v>
      </c>
      <c r="M145" s="5">
        <f t="shared" si="83"/>
        <v>0</v>
      </c>
      <c r="N145" s="5">
        <f t="shared" si="83"/>
        <v>0</v>
      </c>
      <c r="O145" s="5">
        <f t="shared" si="83"/>
        <v>0</v>
      </c>
      <c r="P145" s="5">
        <f t="shared" si="83"/>
        <v>0</v>
      </c>
      <c r="Q145" s="5">
        <f t="shared" si="83"/>
        <v>0</v>
      </c>
      <c r="R145" s="5">
        <f t="shared" si="83"/>
        <v>0</v>
      </c>
      <c r="S145" s="5">
        <f t="shared" si="83"/>
        <v>0</v>
      </c>
      <c r="T145" s="5">
        <f t="shared" si="83"/>
        <v>0</v>
      </c>
      <c r="U145" s="30">
        <f>SUM(H145+L145+P145+T145)</f>
        <v>160</v>
      </c>
      <c r="V145" s="38">
        <f>U145*100/C145</f>
        <v>100</v>
      </c>
      <c r="W145" s="39">
        <f>C145-U145</f>
        <v>0</v>
      </c>
      <c r="X145" s="55"/>
      <c r="Y145" s="55"/>
      <c r="Z145" s="55"/>
    </row>
    <row r="146" spans="1:26" ht="12.75" x14ac:dyDescent="0.2">
      <c r="A146" s="62" t="s">
        <v>120</v>
      </c>
      <c r="B146" s="27"/>
      <c r="C146" s="28">
        <f>H146+L146+P146+T146</f>
        <v>160</v>
      </c>
      <c r="D146" s="28" t="s">
        <v>31</v>
      </c>
      <c r="E146" s="5"/>
      <c r="F146" s="5">
        <v>30</v>
      </c>
      <c r="G146" s="39">
        <v>50</v>
      </c>
      <c r="H146" s="39">
        <f t="shared" ref="H146:H149" si="84">SUM(E146:G146)</f>
        <v>80</v>
      </c>
      <c r="I146" s="39">
        <v>40</v>
      </c>
      <c r="J146" s="39">
        <v>40</v>
      </c>
      <c r="K146" s="39" t="s">
        <v>52</v>
      </c>
      <c r="L146" s="39">
        <f t="shared" ref="L146:L149" si="85">SUM(I146:K146)</f>
        <v>80</v>
      </c>
      <c r="M146" s="39" t="s">
        <v>52</v>
      </c>
      <c r="N146" s="39" t="s">
        <v>52</v>
      </c>
      <c r="O146" s="39" t="s">
        <v>52</v>
      </c>
      <c r="P146" s="39">
        <f t="shared" ref="P146:P149" si="86">SUM(M146:O146)</f>
        <v>0</v>
      </c>
      <c r="Q146" s="39" t="s">
        <v>52</v>
      </c>
      <c r="R146" s="39" t="s">
        <v>52</v>
      </c>
      <c r="S146" s="39" t="s">
        <v>52</v>
      </c>
      <c r="T146" s="39">
        <f t="shared" ref="T146:T149" si="87">SUM(Q146:S146)</f>
        <v>0</v>
      </c>
      <c r="U146" s="37"/>
      <c r="V146" s="38"/>
      <c r="W146" s="39"/>
      <c r="X146" s="55"/>
      <c r="Y146" s="55"/>
      <c r="Z146" s="55"/>
    </row>
    <row r="147" spans="1:26" ht="12.75" x14ac:dyDescent="0.2">
      <c r="A147" s="42" t="s">
        <v>38</v>
      </c>
      <c r="B147" s="27" t="s">
        <v>121</v>
      </c>
      <c r="C147" s="28"/>
      <c r="D147" s="28" t="s">
        <v>31</v>
      </c>
      <c r="E147" s="28">
        <v>0</v>
      </c>
      <c r="F147" s="28">
        <v>0</v>
      </c>
      <c r="G147" s="28">
        <v>100</v>
      </c>
      <c r="H147" s="29">
        <f t="shared" si="84"/>
        <v>100</v>
      </c>
      <c r="I147" s="28">
        <v>0</v>
      </c>
      <c r="J147" s="28">
        <v>31</v>
      </c>
      <c r="K147" s="28">
        <v>29</v>
      </c>
      <c r="L147" s="29">
        <f t="shared" si="85"/>
        <v>60</v>
      </c>
      <c r="M147" s="28">
        <v>0</v>
      </c>
      <c r="N147" s="28"/>
      <c r="O147" s="28"/>
      <c r="P147" s="29">
        <f t="shared" si="86"/>
        <v>0</v>
      </c>
      <c r="Q147" s="28"/>
      <c r="R147" s="28"/>
      <c r="S147" s="28"/>
      <c r="T147" s="29">
        <f t="shared" si="87"/>
        <v>0</v>
      </c>
      <c r="U147" s="30">
        <f>SUM(H147+L147+P147+T147)</f>
        <v>160</v>
      </c>
      <c r="V147" s="31">
        <f>U147*100/C146</f>
        <v>100</v>
      </c>
      <c r="W147" s="30">
        <f>C146-U147</f>
        <v>0</v>
      </c>
      <c r="X147" s="27"/>
      <c r="Y147" s="27"/>
      <c r="Z147" s="27"/>
    </row>
    <row r="148" spans="1:26" ht="12.75" x14ac:dyDescent="0.2">
      <c r="A148" s="32" t="s">
        <v>39</v>
      </c>
      <c r="B148" s="59">
        <v>75200</v>
      </c>
      <c r="C148" s="23"/>
      <c r="D148" s="23" t="s">
        <v>40</v>
      </c>
      <c r="E148" s="23">
        <v>0</v>
      </c>
      <c r="F148" s="23">
        <v>0</v>
      </c>
      <c r="G148" s="23">
        <v>23480</v>
      </c>
      <c r="H148" s="23">
        <f t="shared" si="84"/>
        <v>23480</v>
      </c>
      <c r="I148" s="23">
        <v>21200</v>
      </c>
      <c r="J148" s="23">
        <v>3800</v>
      </c>
      <c r="K148" s="23">
        <v>15000</v>
      </c>
      <c r="L148" s="23">
        <f t="shared" si="85"/>
        <v>40000</v>
      </c>
      <c r="M148" s="23">
        <v>0</v>
      </c>
      <c r="N148" s="23">
        <v>1600</v>
      </c>
      <c r="O148" s="23">
        <v>0</v>
      </c>
      <c r="P148" s="23">
        <f t="shared" si="86"/>
        <v>1600</v>
      </c>
      <c r="Q148" s="23">
        <v>0</v>
      </c>
      <c r="R148" s="23">
        <v>0</v>
      </c>
      <c r="S148" s="23">
        <v>0</v>
      </c>
      <c r="T148" s="23">
        <f t="shared" si="87"/>
        <v>0</v>
      </c>
      <c r="U148" s="24"/>
      <c r="V148" s="25"/>
      <c r="W148" s="23"/>
      <c r="X148" s="22"/>
      <c r="Y148" s="22"/>
      <c r="Z148" s="22"/>
    </row>
    <row r="149" spans="1:26" ht="12.75" x14ac:dyDescent="0.2">
      <c r="A149" s="34" t="s">
        <v>41</v>
      </c>
      <c r="B149" s="58"/>
      <c r="C149" s="5"/>
      <c r="D149" s="5" t="s">
        <v>40</v>
      </c>
      <c r="E149" s="5"/>
      <c r="F149" s="5"/>
      <c r="G149" s="39">
        <v>23480</v>
      </c>
      <c r="H149" s="8">
        <f t="shared" si="84"/>
        <v>23480</v>
      </c>
      <c r="I149" s="39">
        <v>21200</v>
      </c>
      <c r="J149" s="39">
        <v>3800</v>
      </c>
      <c r="K149" s="39">
        <v>15000</v>
      </c>
      <c r="L149" s="8">
        <f t="shared" si="85"/>
        <v>40000</v>
      </c>
      <c r="M149" s="39">
        <v>10120</v>
      </c>
      <c r="N149" s="39">
        <v>1600</v>
      </c>
      <c r="O149" s="39">
        <v>0</v>
      </c>
      <c r="P149" s="8">
        <f t="shared" si="86"/>
        <v>11720</v>
      </c>
      <c r="Q149" s="39">
        <v>0</v>
      </c>
      <c r="R149" s="39">
        <v>0</v>
      </c>
      <c r="S149" s="39">
        <v>0</v>
      </c>
      <c r="T149" s="8">
        <f t="shared" si="87"/>
        <v>0</v>
      </c>
      <c r="U149" s="37"/>
      <c r="V149" s="38"/>
      <c r="W149" s="39"/>
      <c r="X149" s="5">
        <v>75200</v>
      </c>
      <c r="Y149" s="5">
        <f>X149*100/B148</f>
        <v>100</v>
      </c>
      <c r="Z149" s="40">
        <f>B148-X149</f>
        <v>0</v>
      </c>
    </row>
    <row r="150" spans="1:26" ht="12.75" x14ac:dyDescent="0.2">
      <c r="A150" s="62" t="s">
        <v>122</v>
      </c>
      <c r="B150" s="27" t="s">
        <v>121</v>
      </c>
      <c r="C150" s="69">
        <f>SUM(C151+C155)</f>
        <v>4800</v>
      </c>
      <c r="D150" s="28" t="s">
        <v>31</v>
      </c>
      <c r="E150" s="5">
        <f t="shared" ref="E150:T150" si="88">E152+E157</f>
        <v>874</v>
      </c>
      <c r="F150" s="5">
        <f t="shared" si="88"/>
        <v>792</v>
      </c>
      <c r="G150" s="5">
        <f t="shared" si="88"/>
        <v>673</v>
      </c>
      <c r="H150" s="5">
        <f t="shared" si="88"/>
        <v>2339</v>
      </c>
      <c r="I150" s="5">
        <f t="shared" si="88"/>
        <v>852</v>
      </c>
      <c r="J150" s="5">
        <f t="shared" si="88"/>
        <v>904</v>
      </c>
      <c r="K150" s="5">
        <f t="shared" si="88"/>
        <v>832</v>
      </c>
      <c r="L150" s="5">
        <f t="shared" si="88"/>
        <v>2588</v>
      </c>
      <c r="M150" s="5">
        <f t="shared" si="88"/>
        <v>949</v>
      </c>
      <c r="N150" s="5">
        <f t="shared" si="88"/>
        <v>0</v>
      </c>
      <c r="O150" s="5">
        <f t="shared" si="88"/>
        <v>0</v>
      </c>
      <c r="P150" s="5">
        <f t="shared" si="88"/>
        <v>949</v>
      </c>
      <c r="Q150" s="5">
        <f t="shared" si="88"/>
        <v>0</v>
      </c>
      <c r="R150" s="5">
        <f t="shared" si="88"/>
        <v>0</v>
      </c>
      <c r="S150" s="5">
        <f t="shared" si="88"/>
        <v>0</v>
      </c>
      <c r="T150" s="5">
        <f t="shared" si="88"/>
        <v>0</v>
      </c>
      <c r="U150" s="30">
        <f>SUM(H150+L150+P150+T150)</f>
        <v>5876</v>
      </c>
      <c r="V150" s="38">
        <f>U150*100/C150</f>
        <v>122.41666666666667</v>
      </c>
      <c r="W150" s="54">
        <f>C150-U150</f>
        <v>-1076</v>
      </c>
      <c r="X150" s="55"/>
      <c r="Y150" s="55"/>
      <c r="Z150" s="55"/>
    </row>
    <row r="151" spans="1:26" ht="12.75" x14ac:dyDescent="0.2">
      <c r="A151" s="62" t="s">
        <v>123</v>
      </c>
      <c r="B151" s="27" t="s">
        <v>121</v>
      </c>
      <c r="C151" s="28">
        <f>H151+L151+P151+T151</f>
        <v>800</v>
      </c>
      <c r="D151" s="28" t="s">
        <v>31</v>
      </c>
      <c r="E151" s="5">
        <v>40</v>
      </c>
      <c r="F151" s="5">
        <v>80</v>
      </c>
      <c r="G151" s="39">
        <v>80</v>
      </c>
      <c r="H151" s="39">
        <f t="shared" ref="H151:H158" si="89">SUM(E151:G151)</f>
        <v>200</v>
      </c>
      <c r="I151" s="39">
        <v>90</v>
      </c>
      <c r="J151" s="39">
        <v>90</v>
      </c>
      <c r="K151" s="39">
        <v>100</v>
      </c>
      <c r="L151" s="39">
        <f t="shared" ref="L151:L158" si="90">SUM(I151:K151)</f>
        <v>280</v>
      </c>
      <c r="M151" s="39">
        <v>80</v>
      </c>
      <c r="N151" s="39">
        <v>80</v>
      </c>
      <c r="O151" s="39">
        <v>80</v>
      </c>
      <c r="P151" s="39">
        <f t="shared" ref="P151:P158" si="91">SUM(M151:O151)</f>
        <v>240</v>
      </c>
      <c r="Q151" s="39">
        <v>60</v>
      </c>
      <c r="R151" s="39">
        <v>20</v>
      </c>
      <c r="S151" s="39" t="s">
        <v>52</v>
      </c>
      <c r="T151" s="39">
        <f t="shared" ref="T151:T158" si="92">SUM(Q151:S151)</f>
        <v>80</v>
      </c>
      <c r="U151" s="37"/>
      <c r="V151" s="38"/>
      <c r="W151" s="39"/>
      <c r="X151" s="55"/>
      <c r="Y151" s="55"/>
      <c r="Z151" s="55"/>
    </row>
    <row r="152" spans="1:26" ht="12.75" x14ac:dyDescent="0.2">
      <c r="A152" s="42" t="s">
        <v>38</v>
      </c>
      <c r="B152" s="27" t="s">
        <v>121</v>
      </c>
      <c r="C152" s="28"/>
      <c r="D152" s="28" t="s">
        <v>31</v>
      </c>
      <c r="E152" s="28">
        <v>49</v>
      </c>
      <c r="F152" s="28">
        <v>87</v>
      </c>
      <c r="G152" s="28">
        <v>97</v>
      </c>
      <c r="H152" s="29">
        <f t="shared" si="89"/>
        <v>233</v>
      </c>
      <c r="I152" s="28">
        <v>92</v>
      </c>
      <c r="J152" s="28">
        <v>96</v>
      </c>
      <c r="K152" s="28">
        <v>77</v>
      </c>
      <c r="L152" s="29">
        <f t="shared" si="90"/>
        <v>265</v>
      </c>
      <c r="M152" s="28">
        <v>67</v>
      </c>
      <c r="N152" s="28"/>
      <c r="O152" s="28"/>
      <c r="P152" s="29">
        <f t="shared" si="91"/>
        <v>67</v>
      </c>
      <c r="Q152" s="28"/>
      <c r="R152" s="28"/>
      <c r="S152" s="28"/>
      <c r="T152" s="29">
        <f t="shared" si="92"/>
        <v>0</v>
      </c>
      <c r="U152" s="30">
        <f>SUM(H152+L152+P152+T152)</f>
        <v>565</v>
      </c>
      <c r="V152" s="31">
        <f>U152*100/C151</f>
        <v>70.625</v>
      </c>
      <c r="W152" s="30">
        <f>C151-U152</f>
        <v>235</v>
      </c>
      <c r="X152" s="27"/>
      <c r="Y152" s="27"/>
      <c r="Z152" s="27"/>
    </row>
    <row r="153" spans="1:26" ht="12.75" x14ac:dyDescent="0.2">
      <c r="A153" s="32" t="s">
        <v>39</v>
      </c>
      <c r="B153" s="59">
        <v>360000</v>
      </c>
      <c r="C153" s="23"/>
      <c r="D153" s="23" t="s">
        <v>40</v>
      </c>
      <c r="E153" s="23">
        <v>30000</v>
      </c>
      <c r="F153" s="23">
        <v>30000</v>
      </c>
      <c r="G153" s="23">
        <v>30000</v>
      </c>
      <c r="H153" s="23">
        <f t="shared" si="89"/>
        <v>90000</v>
      </c>
      <c r="I153" s="23">
        <v>30000</v>
      </c>
      <c r="J153" s="23">
        <v>30000</v>
      </c>
      <c r="K153" s="23">
        <v>30000</v>
      </c>
      <c r="L153" s="23">
        <f t="shared" si="90"/>
        <v>90000</v>
      </c>
      <c r="M153" s="23">
        <v>30000</v>
      </c>
      <c r="N153" s="23">
        <v>30000</v>
      </c>
      <c r="O153" s="23">
        <v>30000</v>
      </c>
      <c r="P153" s="23">
        <f t="shared" si="91"/>
        <v>90000</v>
      </c>
      <c r="Q153" s="23">
        <v>30000</v>
      </c>
      <c r="R153" s="23">
        <v>30000</v>
      </c>
      <c r="S153" s="23">
        <v>30000</v>
      </c>
      <c r="T153" s="23">
        <f t="shared" si="92"/>
        <v>90000</v>
      </c>
      <c r="U153" s="24"/>
      <c r="V153" s="25"/>
      <c r="W153" s="23"/>
      <c r="X153" s="22"/>
      <c r="Y153" s="22"/>
      <c r="Z153" s="22"/>
    </row>
    <row r="154" spans="1:26" ht="12.75" x14ac:dyDescent="0.2">
      <c r="A154" s="34" t="s">
        <v>41</v>
      </c>
      <c r="B154" s="58"/>
      <c r="C154" s="5"/>
      <c r="D154" s="5" t="s">
        <v>40</v>
      </c>
      <c r="E154" s="5">
        <v>30000</v>
      </c>
      <c r="F154" s="5">
        <v>30000</v>
      </c>
      <c r="G154" s="39">
        <v>30000</v>
      </c>
      <c r="H154" s="8">
        <f t="shared" si="89"/>
        <v>90000</v>
      </c>
      <c r="I154" s="39">
        <v>30000</v>
      </c>
      <c r="J154" s="39">
        <v>30000</v>
      </c>
      <c r="K154" s="39">
        <v>30000</v>
      </c>
      <c r="L154" s="8">
        <f t="shared" si="90"/>
        <v>90000</v>
      </c>
      <c r="M154" s="39">
        <v>30000</v>
      </c>
      <c r="N154" s="39">
        <v>0</v>
      </c>
      <c r="O154" s="39">
        <v>0</v>
      </c>
      <c r="P154" s="8">
        <f t="shared" si="91"/>
        <v>30000</v>
      </c>
      <c r="Q154" s="39">
        <v>0</v>
      </c>
      <c r="R154" s="39">
        <v>0</v>
      </c>
      <c r="S154" s="39">
        <v>0</v>
      </c>
      <c r="T154" s="8">
        <f t="shared" si="92"/>
        <v>0</v>
      </c>
      <c r="U154" s="37"/>
      <c r="V154" s="38"/>
      <c r="W154" s="39"/>
      <c r="X154" s="5">
        <v>210000</v>
      </c>
      <c r="Y154" s="5">
        <f>X154*100/B153</f>
        <v>58.333333333333336</v>
      </c>
      <c r="Z154" s="40">
        <f>B153-X154</f>
        <v>150000</v>
      </c>
    </row>
    <row r="155" spans="1:26" ht="12.75" x14ac:dyDescent="0.2">
      <c r="A155" s="60" t="s">
        <v>124</v>
      </c>
      <c r="B155" s="55" t="s">
        <v>121</v>
      </c>
      <c r="C155" s="53">
        <f>H155+L155+P155+T155</f>
        <v>4000</v>
      </c>
      <c r="D155" s="5" t="s">
        <v>31</v>
      </c>
      <c r="E155" s="5">
        <v>200</v>
      </c>
      <c r="F155" s="5">
        <v>500</v>
      </c>
      <c r="G155" s="39">
        <v>500</v>
      </c>
      <c r="H155" s="39">
        <f t="shared" si="89"/>
        <v>1200</v>
      </c>
      <c r="I155" s="39">
        <v>300</v>
      </c>
      <c r="J155" s="39">
        <v>300</v>
      </c>
      <c r="K155" s="39">
        <v>300</v>
      </c>
      <c r="L155" s="39">
        <f t="shared" si="90"/>
        <v>900</v>
      </c>
      <c r="M155" s="39">
        <v>300</v>
      </c>
      <c r="N155" s="39">
        <v>300</v>
      </c>
      <c r="O155" s="39">
        <v>300</v>
      </c>
      <c r="P155" s="39">
        <f t="shared" si="91"/>
        <v>900</v>
      </c>
      <c r="Q155" s="39">
        <v>500</v>
      </c>
      <c r="R155" s="39">
        <v>500</v>
      </c>
      <c r="S155" s="39" t="s">
        <v>52</v>
      </c>
      <c r="T155" s="39">
        <f t="shared" si="92"/>
        <v>1000</v>
      </c>
      <c r="U155" s="37"/>
      <c r="V155" s="38"/>
      <c r="W155" s="39"/>
      <c r="X155" s="55"/>
      <c r="Y155" s="55"/>
      <c r="Z155" s="55"/>
    </row>
    <row r="156" spans="1:26" ht="12.75" x14ac:dyDescent="0.2">
      <c r="A156" s="62"/>
      <c r="B156" s="27" t="s">
        <v>121</v>
      </c>
      <c r="C156" s="28">
        <v>1</v>
      </c>
      <c r="D156" s="28" t="s">
        <v>43</v>
      </c>
      <c r="E156" s="28">
        <v>1</v>
      </c>
      <c r="F156" s="28" t="s">
        <v>52</v>
      </c>
      <c r="G156" s="30" t="s">
        <v>52</v>
      </c>
      <c r="H156" s="39">
        <f t="shared" si="89"/>
        <v>1</v>
      </c>
      <c r="I156" s="30" t="s">
        <v>52</v>
      </c>
      <c r="J156" s="30" t="s">
        <v>52</v>
      </c>
      <c r="K156" s="30" t="s">
        <v>52</v>
      </c>
      <c r="L156" s="39">
        <f t="shared" si="90"/>
        <v>0</v>
      </c>
      <c r="M156" s="30" t="s">
        <v>52</v>
      </c>
      <c r="N156" s="30" t="s">
        <v>52</v>
      </c>
      <c r="O156" s="30" t="s">
        <v>52</v>
      </c>
      <c r="P156" s="39">
        <f t="shared" si="91"/>
        <v>0</v>
      </c>
      <c r="Q156" s="30" t="s">
        <v>52</v>
      </c>
      <c r="R156" s="30" t="s">
        <v>52</v>
      </c>
      <c r="S156" s="30" t="s">
        <v>52</v>
      </c>
      <c r="T156" s="39">
        <f t="shared" si="92"/>
        <v>0</v>
      </c>
      <c r="U156" s="30"/>
      <c r="V156" s="31"/>
      <c r="W156" s="30"/>
      <c r="X156" s="27"/>
      <c r="Y156" s="27"/>
      <c r="Z156" s="27"/>
    </row>
    <row r="157" spans="1:26" ht="12.75" x14ac:dyDescent="0.2">
      <c r="A157" s="42" t="s">
        <v>38</v>
      </c>
      <c r="B157" s="27" t="s">
        <v>121</v>
      </c>
      <c r="C157" s="28"/>
      <c r="D157" s="28" t="s">
        <v>31</v>
      </c>
      <c r="E157" s="28">
        <v>825</v>
      </c>
      <c r="F157" s="28">
        <v>705</v>
      </c>
      <c r="G157" s="28">
        <v>576</v>
      </c>
      <c r="H157" s="29">
        <f t="shared" si="89"/>
        <v>2106</v>
      </c>
      <c r="I157" s="28">
        <v>760</v>
      </c>
      <c r="J157" s="28">
        <v>808</v>
      </c>
      <c r="K157" s="28">
        <v>755</v>
      </c>
      <c r="L157" s="29">
        <f t="shared" si="90"/>
        <v>2323</v>
      </c>
      <c r="M157" s="28">
        <v>882</v>
      </c>
      <c r="N157" s="28"/>
      <c r="O157" s="28"/>
      <c r="P157" s="29">
        <f t="shared" si="91"/>
        <v>882</v>
      </c>
      <c r="Q157" s="28"/>
      <c r="R157" s="28"/>
      <c r="S157" s="28"/>
      <c r="T157" s="29">
        <f t="shared" si="92"/>
        <v>0</v>
      </c>
      <c r="U157" s="30">
        <f t="shared" ref="U157:U158" si="93">SUM(H157+L157+P157+T157)</f>
        <v>5311</v>
      </c>
      <c r="V157" s="31">
        <f t="shared" ref="V157:V158" si="94">U157*100/C155</f>
        <v>132.77500000000001</v>
      </c>
      <c r="W157" s="56">
        <f>C155-U157</f>
        <v>-1311</v>
      </c>
      <c r="X157" s="27"/>
      <c r="Y157" s="27"/>
      <c r="Z157" s="27"/>
    </row>
    <row r="158" spans="1:26" ht="12.75" x14ac:dyDescent="0.2">
      <c r="A158" s="34" t="s">
        <v>38</v>
      </c>
      <c r="B158" s="73" t="s">
        <v>121</v>
      </c>
      <c r="C158" s="36"/>
      <c r="D158" s="36" t="s">
        <v>43</v>
      </c>
      <c r="E158" s="36">
        <v>1</v>
      </c>
      <c r="F158" s="36"/>
      <c r="G158" s="36"/>
      <c r="H158" s="8">
        <f t="shared" si="89"/>
        <v>1</v>
      </c>
      <c r="I158" s="36"/>
      <c r="J158" s="36"/>
      <c r="K158" s="36"/>
      <c r="L158" s="8">
        <f t="shared" si="90"/>
        <v>0</v>
      </c>
      <c r="M158" s="36"/>
      <c r="N158" s="36"/>
      <c r="O158" s="36"/>
      <c r="P158" s="8">
        <f t="shared" si="91"/>
        <v>0</v>
      </c>
      <c r="Q158" s="36"/>
      <c r="R158" s="36"/>
      <c r="S158" s="36"/>
      <c r="T158" s="8">
        <f t="shared" si="92"/>
        <v>0</v>
      </c>
      <c r="U158" s="30">
        <f t="shared" si="93"/>
        <v>1</v>
      </c>
      <c r="V158" s="31">
        <f t="shared" si="94"/>
        <v>100</v>
      </c>
      <c r="W158" s="30"/>
      <c r="X158" s="73"/>
      <c r="Y158" s="73"/>
      <c r="Z158" s="73"/>
    </row>
    <row r="159" spans="1:26" ht="12.75" x14ac:dyDescent="0.2">
      <c r="A159" s="60" t="s">
        <v>125</v>
      </c>
      <c r="B159" s="55" t="s">
        <v>121</v>
      </c>
      <c r="C159" s="5" t="s">
        <v>52</v>
      </c>
      <c r="D159" s="5" t="s">
        <v>31</v>
      </c>
      <c r="E159" s="5"/>
      <c r="F159" s="5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7"/>
      <c r="V159" s="38"/>
      <c r="W159" s="39"/>
      <c r="X159" s="55"/>
      <c r="Y159" s="55"/>
      <c r="Z159" s="55"/>
    </row>
    <row r="160" spans="1:26" ht="12.75" x14ac:dyDescent="0.2">
      <c r="A160" s="60" t="s">
        <v>126</v>
      </c>
      <c r="B160" s="55" t="s">
        <v>121</v>
      </c>
      <c r="C160" s="5" t="s">
        <v>52</v>
      </c>
      <c r="D160" s="5" t="s">
        <v>31</v>
      </c>
      <c r="E160" s="5"/>
      <c r="F160" s="5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7"/>
      <c r="V160" s="38"/>
      <c r="W160" s="39"/>
      <c r="X160" s="55"/>
      <c r="Y160" s="55"/>
      <c r="Z160" s="55"/>
    </row>
    <row r="161" spans="1:26" ht="12.75" x14ac:dyDescent="0.2">
      <c r="A161" s="47" t="s">
        <v>127</v>
      </c>
      <c r="B161" s="48" t="s">
        <v>121</v>
      </c>
      <c r="C161" s="50">
        <f>C163</f>
        <v>200</v>
      </c>
      <c r="D161" s="50" t="s">
        <v>31</v>
      </c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2"/>
      <c r="W161" s="50"/>
      <c r="X161" s="48"/>
      <c r="Y161" s="48"/>
      <c r="Z161" s="48"/>
    </row>
    <row r="162" spans="1:26" ht="12.75" x14ac:dyDescent="0.2">
      <c r="A162" s="60" t="s">
        <v>128</v>
      </c>
      <c r="B162" s="55" t="s">
        <v>121</v>
      </c>
      <c r="C162" s="5" t="s">
        <v>52</v>
      </c>
      <c r="D162" s="5" t="s">
        <v>31</v>
      </c>
      <c r="E162" s="5"/>
      <c r="F162" s="5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7"/>
      <c r="V162" s="38"/>
      <c r="W162" s="39"/>
      <c r="X162" s="55"/>
      <c r="Y162" s="55"/>
      <c r="Z162" s="55"/>
    </row>
    <row r="163" spans="1:26" ht="12.75" x14ac:dyDescent="0.2">
      <c r="A163" s="60" t="s">
        <v>129</v>
      </c>
      <c r="B163" s="55" t="s">
        <v>121</v>
      </c>
      <c r="C163" s="5">
        <f>C165</f>
        <v>200</v>
      </c>
      <c r="D163" s="5" t="s">
        <v>31</v>
      </c>
      <c r="E163" s="5">
        <f t="shared" ref="E163:T163" si="95">E166</f>
        <v>0</v>
      </c>
      <c r="F163" s="5">
        <f t="shared" si="95"/>
        <v>0</v>
      </c>
      <c r="G163" s="5">
        <f t="shared" si="95"/>
        <v>0</v>
      </c>
      <c r="H163" s="5">
        <f t="shared" si="95"/>
        <v>0</v>
      </c>
      <c r="I163" s="5">
        <f t="shared" si="95"/>
        <v>0</v>
      </c>
      <c r="J163" s="5">
        <f t="shared" si="95"/>
        <v>1</v>
      </c>
      <c r="K163" s="5">
        <f t="shared" si="95"/>
        <v>205</v>
      </c>
      <c r="L163" s="5">
        <f t="shared" si="95"/>
        <v>206</v>
      </c>
      <c r="M163" s="5">
        <f t="shared" si="95"/>
        <v>0</v>
      </c>
      <c r="N163" s="5">
        <f t="shared" si="95"/>
        <v>0</v>
      </c>
      <c r="O163" s="5">
        <f t="shared" si="95"/>
        <v>0</v>
      </c>
      <c r="P163" s="5">
        <f t="shared" si="95"/>
        <v>0</v>
      </c>
      <c r="Q163" s="5">
        <f t="shared" si="95"/>
        <v>0</v>
      </c>
      <c r="R163" s="5">
        <f t="shared" si="95"/>
        <v>0</v>
      </c>
      <c r="S163" s="5">
        <f t="shared" si="95"/>
        <v>0</v>
      </c>
      <c r="T163" s="5">
        <f t="shared" si="95"/>
        <v>0</v>
      </c>
      <c r="U163" s="5">
        <f>H163+L163+P163+T163</f>
        <v>206</v>
      </c>
      <c r="V163" s="38">
        <f>U163*100/C163</f>
        <v>103</v>
      </c>
      <c r="W163" s="39">
        <f>C163-U163</f>
        <v>-6</v>
      </c>
      <c r="X163" s="55"/>
      <c r="Y163" s="55"/>
      <c r="Z163" s="55"/>
    </row>
    <row r="164" spans="1:26" ht="12.75" x14ac:dyDescent="0.2">
      <c r="A164" s="60" t="s">
        <v>130</v>
      </c>
      <c r="B164" s="55" t="s">
        <v>121</v>
      </c>
      <c r="C164" s="5" t="s">
        <v>52</v>
      </c>
      <c r="D164" s="5" t="s">
        <v>31</v>
      </c>
      <c r="E164" s="5"/>
      <c r="F164" s="5"/>
      <c r="G164" s="39"/>
      <c r="H164" s="39">
        <f t="shared" ref="H164:H168" si="96">SUM(E164:G164)</f>
        <v>0</v>
      </c>
      <c r="I164" s="39"/>
      <c r="J164" s="39"/>
      <c r="K164" s="39"/>
      <c r="L164" s="39">
        <f t="shared" ref="L164:L168" si="97">SUM(I164:K164)</f>
        <v>0</v>
      </c>
      <c r="M164" s="39"/>
      <c r="N164" s="39"/>
      <c r="O164" s="39"/>
      <c r="P164" s="39">
        <f t="shared" ref="P164:P168" si="98">SUM(M164:O164)</f>
        <v>0</v>
      </c>
      <c r="Q164" s="39"/>
      <c r="R164" s="39"/>
      <c r="S164" s="39"/>
      <c r="T164" s="39">
        <f t="shared" ref="T164:T168" si="99">SUM(Q164:S164)</f>
        <v>0</v>
      </c>
      <c r="U164" s="37"/>
      <c r="V164" s="38"/>
      <c r="W164" s="39"/>
      <c r="X164" s="55"/>
      <c r="Y164" s="55"/>
      <c r="Z164" s="55"/>
    </row>
    <row r="165" spans="1:26" ht="12.75" x14ac:dyDescent="0.2">
      <c r="A165" s="60" t="s">
        <v>131</v>
      </c>
      <c r="B165" s="55" t="s">
        <v>121</v>
      </c>
      <c r="C165" s="5">
        <f>H165+L165+P165+T165</f>
        <v>200</v>
      </c>
      <c r="D165" s="5" t="s">
        <v>31</v>
      </c>
      <c r="E165" s="5" t="s">
        <v>52</v>
      </c>
      <c r="F165" s="5" t="s">
        <v>52</v>
      </c>
      <c r="G165" s="39" t="s">
        <v>52</v>
      </c>
      <c r="H165" s="39">
        <f t="shared" si="96"/>
        <v>0</v>
      </c>
      <c r="I165" s="39" t="s">
        <v>52</v>
      </c>
      <c r="J165" s="39">
        <v>200</v>
      </c>
      <c r="K165" s="39" t="s">
        <v>52</v>
      </c>
      <c r="L165" s="39">
        <f t="shared" si="97"/>
        <v>200</v>
      </c>
      <c r="M165" s="39" t="s">
        <v>52</v>
      </c>
      <c r="N165" s="39" t="s">
        <v>52</v>
      </c>
      <c r="O165" s="39" t="s">
        <v>52</v>
      </c>
      <c r="P165" s="39">
        <f t="shared" si="98"/>
        <v>0</v>
      </c>
      <c r="Q165" s="39" t="s">
        <v>52</v>
      </c>
      <c r="R165" s="39" t="s">
        <v>52</v>
      </c>
      <c r="S165" s="39"/>
      <c r="T165" s="39">
        <f t="shared" si="99"/>
        <v>0</v>
      </c>
      <c r="U165" s="37"/>
      <c r="V165" s="38"/>
      <c r="W165" s="39"/>
      <c r="X165" s="55"/>
      <c r="Y165" s="55"/>
      <c r="Z165" s="55"/>
    </row>
    <row r="166" spans="1:26" ht="12.75" x14ac:dyDescent="0.2">
      <c r="A166" s="42" t="s">
        <v>38</v>
      </c>
      <c r="B166" s="27"/>
      <c r="C166" s="28"/>
      <c r="D166" s="28" t="s">
        <v>31</v>
      </c>
      <c r="E166" s="28">
        <v>0</v>
      </c>
      <c r="F166" s="28">
        <v>0</v>
      </c>
      <c r="G166" s="28">
        <v>0</v>
      </c>
      <c r="H166" s="29">
        <f t="shared" si="96"/>
        <v>0</v>
      </c>
      <c r="I166" s="28">
        <v>0</v>
      </c>
      <c r="J166" s="28">
        <v>1</v>
      </c>
      <c r="K166" s="28">
        <v>205</v>
      </c>
      <c r="L166" s="29">
        <f t="shared" si="97"/>
        <v>206</v>
      </c>
      <c r="M166" s="28">
        <v>0</v>
      </c>
      <c r="N166" s="28"/>
      <c r="O166" s="28"/>
      <c r="P166" s="29">
        <f t="shared" si="98"/>
        <v>0</v>
      </c>
      <c r="Q166" s="28"/>
      <c r="R166" s="28"/>
      <c r="S166" s="28"/>
      <c r="T166" s="29">
        <f t="shared" si="99"/>
        <v>0</v>
      </c>
      <c r="U166" s="30">
        <f>SUM(H166+L166+P166+T166)</f>
        <v>206</v>
      </c>
      <c r="V166" s="31">
        <f>U166*100/C165</f>
        <v>103</v>
      </c>
      <c r="W166" s="30">
        <f>C165-U166</f>
        <v>-6</v>
      </c>
      <c r="X166" s="27"/>
      <c r="Y166" s="27"/>
      <c r="Z166" s="27"/>
    </row>
    <row r="167" spans="1:26" ht="12.75" x14ac:dyDescent="0.2">
      <c r="A167" s="32" t="s">
        <v>39</v>
      </c>
      <c r="B167" s="59">
        <v>20000</v>
      </c>
      <c r="C167" s="23"/>
      <c r="D167" s="23" t="s">
        <v>40</v>
      </c>
      <c r="E167" s="23">
        <v>0</v>
      </c>
      <c r="F167" s="23">
        <v>0</v>
      </c>
      <c r="G167" s="23">
        <v>0</v>
      </c>
      <c r="H167" s="23">
        <f t="shared" si="96"/>
        <v>0</v>
      </c>
      <c r="I167" s="23">
        <v>0</v>
      </c>
      <c r="J167" s="23">
        <v>0</v>
      </c>
      <c r="K167" s="23">
        <v>0</v>
      </c>
      <c r="L167" s="23">
        <f t="shared" si="97"/>
        <v>0</v>
      </c>
      <c r="M167" s="23">
        <v>0</v>
      </c>
      <c r="N167" s="23">
        <v>0</v>
      </c>
      <c r="O167" s="23">
        <v>0</v>
      </c>
      <c r="P167" s="23">
        <f t="shared" si="98"/>
        <v>0</v>
      </c>
      <c r="Q167" s="23">
        <v>0</v>
      </c>
      <c r="R167" s="23">
        <v>0</v>
      </c>
      <c r="S167" s="23">
        <v>0</v>
      </c>
      <c r="T167" s="23">
        <f t="shared" si="99"/>
        <v>0</v>
      </c>
      <c r="U167" s="24"/>
      <c r="V167" s="25"/>
      <c r="W167" s="23"/>
      <c r="X167" s="22"/>
      <c r="Y167" s="22"/>
      <c r="Z167" s="22"/>
    </row>
    <row r="168" spans="1:26" ht="12.75" x14ac:dyDescent="0.2">
      <c r="A168" s="34" t="s">
        <v>41</v>
      </c>
      <c r="B168" s="58"/>
      <c r="C168" s="5"/>
      <c r="D168" s="5" t="s">
        <v>40</v>
      </c>
      <c r="E168" s="23">
        <v>0</v>
      </c>
      <c r="F168" s="23">
        <v>0</v>
      </c>
      <c r="G168" s="23">
        <v>0</v>
      </c>
      <c r="H168" s="8">
        <f t="shared" si="96"/>
        <v>0</v>
      </c>
      <c r="I168" s="23">
        <v>0</v>
      </c>
      <c r="J168" s="23">
        <v>0</v>
      </c>
      <c r="K168" s="23">
        <v>0</v>
      </c>
      <c r="L168" s="8">
        <f t="shared" si="97"/>
        <v>0</v>
      </c>
      <c r="M168" s="23">
        <v>0</v>
      </c>
      <c r="N168" s="23">
        <v>0</v>
      </c>
      <c r="O168" s="23">
        <v>0</v>
      </c>
      <c r="P168" s="8">
        <f t="shared" si="98"/>
        <v>0</v>
      </c>
      <c r="Q168" s="23">
        <v>0</v>
      </c>
      <c r="R168" s="23">
        <v>0</v>
      </c>
      <c r="S168" s="23">
        <v>0</v>
      </c>
      <c r="T168" s="8">
        <f t="shared" si="99"/>
        <v>0</v>
      </c>
      <c r="U168" s="24"/>
      <c r="V168" s="25"/>
      <c r="W168" s="23"/>
      <c r="X168" s="23">
        <v>20000</v>
      </c>
      <c r="Y168" s="23">
        <f>X168*100/B167</f>
        <v>100</v>
      </c>
      <c r="Z168" s="45">
        <f>B167-X168</f>
        <v>0</v>
      </c>
    </row>
    <row r="169" spans="1:26" ht="12.75" x14ac:dyDescent="0.2">
      <c r="A169" s="47" t="s">
        <v>132</v>
      </c>
      <c r="B169" s="48"/>
      <c r="C169" s="50">
        <v>0</v>
      </c>
      <c r="D169" s="50" t="s">
        <v>31</v>
      </c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1"/>
      <c r="V169" s="52"/>
      <c r="W169" s="50"/>
      <c r="X169" s="48"/>
      <c r="Y169" s="48"/>
      <c r="Z169" s="48"/>
    </row>
    <row r="170" spans="1:26" ht="12.75" x14ac:dyDescent="0.2">
      <c r="A170" s="60" t="s">
        <v>133</v>
      </c>
      <c r="B170" s="55"/>
      <c r="C170" s="5" t="s">
        <v>52</v>
      </c>
      <c r="D170" s="5" t="s">
        <v>31</v>
      </c>
      <c r="E170" s="5">
        <f t="shared" ref="E170:T170" si="100">E171+E172+E173+E174</f>
        <v>86</v>
      </c>
      <c r="F170" s="5">
        <f t="shared" si="100"/>
        <v>91</v>
      </c>
      <c r="G170" s="5">
        <f t="shared" si="100"/>
        <v>61</v>
      </c>
      <c r="H170" s="5">
        <f t="shared" si="100"/>
        <v>238</v>
      </c>
      <c r="I170" s="5">
        <f t="shared" si="100"/>
        <v>132</v>
      </c>
      <c r="J170" s="5">
        <f t="shared" si="100"/>
        <v>149</v>
      </c>
      <c r="K170" s="5">
        <f t="shared" si="100"/>
        <v>71</v>
      </c>
      <c r="L170" s="5">
        <f t="shared" si="100"/>
        <v>352</v>
      </c>
      <c r="M170" s="5">
        <f t="shared" si="100"/>
        <v>137</v>
      </c>
      <c r="N170" s="5">
        <f t="shared" si="100"/>
        <v>0</v>
      </c>
      <c r="O170" s="5">
        <f t="shared" si="100"/>
        <v>0</v>
      </c>
      <c r="P170" s="5">
        <f t="shared" si="100"/>
        <v>137</v>
      </c>
      <c r="Q170" s="5">
        <f t="shared" si="100"/>
        <v>0</v>
      </c>
      <c r="R170" s="5">
        <f t="shared" si="100"/>
        <v>0</v>
      </c>
      <c r="S170" s="5">
        <f t="shared" si="100"/>
        <v>0</v>
      </c>
      <c r="T170" s="5">
        <f t="shared" si="100"/>
        <v>0</v>
      </c>
      <c r="U170" s="30">
        <f>H170+L170+P170+T170</f>
        <v>727</v>
      </c>
      <c r="V170" s="38"/>
      <c r="W170" s="39"/>
      <c r="X170" s="55"/>
      <c r="Y170" s="55"/>
      <c r="Z170" s="55"/>
    </row>
    <row r="171" spans="1:26" ht="12.75" x14ac:dyDescent="0.2">
      <c r="A171" s="60" t="s">
        <v>134</v>
      </c>
      <c r="B171" s="55"/>
      <c r="C171" s="5" t="s">
        <v>52</v>
      </c>
      <c r="D171" s="5" t="s">
        <v>31</v>
      </c>
      <c r="E171" s="5">
        <v>0</v>
      </c>
      <c r="F171" s="5">
        <v>0</v>
      </c>
      <c r="G171" s="39">
        <v>0</v>
      </c>
      <c r="H171" s="39">
        <f t="shared" ref="H171:H177" si="101">SUM(E171:G171)</f>
        <v>0</v>
      </c>
      <c r="I171" s="39">
        <v>0</v>
      </c>
      <c r="J171" s="39">
        <v>0</v>
      </c>
      <c r="K171" s="39">
        <v>0</v>
      </c>
      <c r="L171" s="39">
        <f t="shared" ref="L171:L177" si="102">SUM(I171:K171)</f>
        <v>0</v>
      </c>
      <c r="M171" s="39">
        <v>0</v>
      </c>
      <c r="N171" s="39"/>
      <c r="O171" s="39"/>
      <c r="P171" s="39">
        <f t="shared" ref="P171:P177" si="103">SUM(M171:O171)</f>
        <v>0</v>
      </c>
      <c r="Q171" s="39"/>
      <c r="R171" s="39"/>
      <c r="S171" s="39"/>
      <c r="T171" s="39">
        <f t="shared" ref="T171:T177" si="104">SUM(Q171:S171)</f>
        <v>0</v>
      </c>
      <c r="U171" s="30">
        <f t="shared" ref="U171:U174" si="105">SUM(H171+L171+P171+T171)</f>
        <v>0</v>
      </c>
      <c r="V171" s="38" t="e">
        <f t="shared" ref="V171:V174" si="106">U171*100/U171</f>
        <v>#DIV/0!</v>
      </c>
      <c r="W171" s="39"/>
      <c r="X171" s="55"/>
      <c r="Y171" s="55"/>
      <c r="Z171" s="55"/>
    </row>
    <row r="172" spans="1:26" ht="12.75" x14ac:dyDescent="0.2">
      <c r="A172" s="60" t="s">
        <v>135</v>
      </c>
      <c r="B172" s="55"/>
      <c r="C172" s="5" t="s">
        <v>52</v>
      </c>
      <c r="D172" s="5" t="s">
        <v>31</v>
      </c>
      <c r="E172" s="5">
        <v>0</v>
      </c>
      <c r="F172" s="5">
        <v>0</v>
      </c>
      <c r="G172" s="39">
        <v>0</v>
      </c>
      <c r="H172" s="39">
        <f t="shared" si="101"/>
        <v>0</v>
      </c>
      <c r="I172" s="39">
        <v>0</v>
      </c>
      <c r="J172" s="39">
        <v>0</v>
      </c>
      <c r="K172" s="39">
        <v>0</v>
      </c>
      <c r="L172" s="39">
        <f t="shared" si="102"/>
        <v>0</v>
      </c>
      <c r="M172" s="39">
        <v>0</v>
      </c>
      <c r="N172" s="39"/>
      <c r="O172" s="39"/>
      <c r="P172" s="39">
        <f t="shared" si="103"/>
        <v>0</v>
      </c>
      <c r="Q172" s="39"/>
      <c r="R172" s="39"/>
      <c r="S172" s="39"/>
      <c r="T172" s="39">
        <f t="shared" si="104"/>
        <v>0</v>
      </c>
      <c r="U172" s="30">
        <f t="shared" si="105"/>
        <v>0</v>
      </c>
      <c r="V172" s="38" t="e">
        <f t="shared" si="106"/>
        <v>#DIV/0!</v>
      </c>
      <c r="W172" s="39"/>
      <c r="X172" s="55"/>
      <c r="Y172" s="55"/>
      <c r="Z172" s="55"/>
    </row>
    <row r="173" spans="1:26" ht="12.75" x14ac:dyDescent="0.2">
      <c r="A173" s="60" t="s">
        <v>136</v>
      </c>
      <c r="B173" s="55"/>
      <c r="C173" s="5" t="s">
        <v>52</v>
      </c>
      <c r="D173" s="5" t="s">
        <v>31</v>
      </c>
      <c r="E173" s="5">
        <v>13</v>
      </c>
      <c r="F173" s="5">
        <v>6</v>
      </c>
      <c r="G173" s="39">
        <v>6</v>
      </c>
      <c r="H173" s="39">
        <f t="shared" si="101"/>
        <v>25</v>
      </c>
      <c r="I173" s="39">
        <v>3</v>
      </c>
      <c r="J173" s="39">
        <v>1</v>
      </c>
      <c r="K173" s="39">
        <v>1</v>
      </c>
      <c r="L173" s="39">
        <f t="shared" si="102"/>
        <v>5</v>
      </c>
      <c r="M173" s="39">
        <v>16</v>
      </c>
      <c r="N173" s="39"/>
      <c r="O173" s="39"/>
      <c r="P173" s="39">
        <f t="shared" si="103"/>
        <v>16</v>
      </c>
      <c r="Q173" s="39"/>
      <c r="R173" s="39"/>
      <c r="S173" s="39"/>
      <c r="T173" s="39">
        <f t="shared" si="104"/>
        <v>0</v>
      </c>
      <c r="U173" s="30">
        <f t="shared" si="105"/>
        <v>46</v>
      </c>
      <c r="V173" s="38">
        <f t="shared" si="106"/>
        <v>100</v>
      </c>
      <c r="W173" s="39"/>
      <c r="X173" s="55"/>
      <c r="Y173" s="55"/>
      <c r="Z173" s="55"/>
    </row>
    <row r="174" spans="1:26" ht="12.75" x14ac:dyDescent="0.2">
      <c r="A174" s="60" t="s">
        <v>137</v>
      </c>
      <c r="B174" s="55"/>
      <c r="C174" s="5" t="s">
        <v>52</v>
      </c>
      <c r="D174" s="5" t="s">
        <v>31</v>
      </c>
      <c r="E174" s="5">
        <v>73</v>
      </c>
      <c r="F174" s="5">
        <v>85</v>
      </c>
      <c r="G174" s="39">
        <v>55</v>
      </c>
      <c r="H174" s="39">
        <f t="shared" si="101"/>
        <v>213</v>
      </c>
      <c r="I174" s="39">
        <v>129</v>
      </c>
      <c r="J174" s="39">
        <v>148</v>
      </c>
      <c r="K174" s="39">
        <v>70</v>
      </c>
      <c r="L174" s="39">
        <f t="shared" si="102"/>
        <v>347</v>
      </c>
      <c r="M174" s="39">
        <v>121</v>
      </c>
      <c r="N174" s="39"/>
      <c r="O174" s="39"/>
      <c r="P174" s="39">
        <f t="shared" si="103"/>
        <v>121</v>
      </c>
      <c r="Q174" s="39"/>
      <c r="R174" s="39"/>
      <c r="S174" s="39"/>
      <c r="T174" s="39">
        <f t="shared" si="104"/>
        <v>0</v>
      </c>
      <c r="U174" s="30">
        <f t="shared" si="105"/>
        <v>681</v>
      </c>
      <c r="V174" s="38">
        <f t="shared" si="106"/>
        <v>100</v>
      </c>
      <c r="W174" s="39"/>
      <c r="X174" s="55"/>
      <c r="Y174" s="55"/>
      <c r="Z174" s="55"/>
    </row>
    <row r="175" spans="1:26" ht="12.75" x14ac:dyDescent="0.2">
      <c r="A175" s="60" t="s">
        <v>138</v>
      </c>
      <c r="B175" s="55"/>
      <c r="C175" s="5" t="s">
        <v>52</v>
      </c>
      <c r="D175" s="5" t="s">
        <v>43</v>
      </c>
      <c r="E175" s="5"/>
      <c r="F175" s="5"/>
      <c r="G175" s="39"/>
      <c r="H175" s="39">
        <f t="shared" si="101"/>
        <v>0</v>
      </c>
      <c r="I175" s="39"/>
      <c r="J175" s="39"/>
      <c r="K175" s="39"/>
      <c r="L175" s="39">
        <f t="shared" si="102"/>
        <v>0</v>
      </c>
      <c r="M175" s="39"/>
      <c r="N175" s="39"/>
      <c r="O175" s="39"/>
      <c r="P175" s="39">
        <f t="shared" si="103"/>
        <v>0</v>
      </c>
      <c r="Q175" s="39"/>
      <c r="R175" s="39"/>
      <c r="S175" s="39"/>
      <c r="T175" s="39">
        <f t="shared" si="104"/>
        <v>0</v>
      </c>
      <c r="U175" s="30"/>
      <c r="V175" s="38"/>
      <c r="W175" s="39"/>
      <c r="X175" s="55"/>
      <c r="Y175" s="55"/>
      <c r="Z175" s="55"/>
    </row>
    <row r="176" spans="1:26" ht="12.75" x14ac:dyDescent="0.2">
      <c r="A176" s="60" t="s">
        <v>139</v>
      </c>
      <c r="B176" s="55"/>
      <c r="C176" s="5" t="s">
        <v>52</v>
      </c>
      <c r="D176" s="5" t="s">
        <v>31</v>
      </c>
      <c r="E176" s="5"/>
      <c r="F176" s="5"/>
      <c r="G176" s="39"/>
      <c r="H176" s="39">
        <f t="shared" si="101"/>
        <v>0</v>
      </c>
      <c r="I176" s="39"/>
      <c r="J176" s="39"/>
      <c r="K176" s="39"/>
      <c r="L176" s="39">
        <f t="shared" si="102"/>
        <v>0</v>
      </c>
      <c r="M176" s="39"/>
      <c r="N176" s="39"/>
      <c r="O176" s="39"/>
      <c r="P176" s="39">
        <f t="shared" si="103"/>
        <v>0</v>
      </c>
      <c r="Q176" s="39"/>
      <c r="R176" s="39"/>
      <c r="S176" s="39"/>
      <c r="T176" s="39">
        <f t="shared" si="104"/>
        <v>0</v>
      </c>
      <c r="U176" s="30"/>
      <c r="V176" s="38"/>
      <c r="W176" s="39"/>
      <c r="X176" s="55"/>
      <c r="Y176" s="55"/>
      <c r="Z176" s="55"/>
    </row>
    <row r="177" spans="1:26" ht="12.75" x14ac:dyDescent="0.2">
      <c r="A177" s="60" t="s">
        <v>140</v>
      </c>
      <c r="B177" s="55"/>
      <c r="C177" s="5" t="s">
        <v>52</v>
      </c>
      <c r="D177" s="5" t="s">
        <v>141</v>
      </c>
      <c r="E177" s="5"/>
      <c r="F177" s="5"/>
      <c r="G177" s="39"/>
      <c r="H177" s="39">
        <f t="shared" si="101"/>
        <v>0</v>
      </c>
      <c r="I177" s="39"/>
      <c r="J177" s="39"/>
      <c r="K177" s="39"/>
      <c r="L177" s="39">
        <f t="shared" si="102"/>
        <v>0</v>
      </c>
      <c r="M177" s="39"/>
      <c r="N177" s="39"/>
      <c r="O177" s="39"/>
      <c r="P177" s="39">
        <f t="shared" si="103"/>
        <v>0</v>
      </c>
      <c r="Q177" s="39"/>
      <c r="R177" s="39"/>
      <c r="S177" s="39"/>
      <c r="T177" s="39">
        <f t="shared" si="104"/>
        <v>0</v>
      </c>
      <c r="U177" s="30"/>
      <c r="V177" s="38"/>
      <c r="W177" s="39"/>
      <c r="X177" s="55"/>
      <c r="Y177" s="55"/>
      <c r="Z177" s="55"/>
    </row>
    <row r="178" spans="1:26" ht="12.75" x14ac:dyDescent="0.2">
      <c r="A178" s="60" t="s">
        <v>142</v>
      </c>
      <c r="B178" s="55"/>
      <c r="C178" s="5" t="s">
        <v>52</v>
      </c>
      <c r="D178" s="5" t="s">
        <v>31</v>
      </c>
      <c r="E178" s="5"/>
      <c r="F178" s="5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0"/>
      <c r="V178" s="38"/>
      <c r="W178" s="39"/>
      <c r="X178" s="55"/>
      <c r="Y178" s="55"/>
      <c r="Z178" s="55"/>
    </row>
    <row r="179" spans="1:26" ht="12.75" x14ac:dyDescent="0.2">
      <c r="A179" s="60" t="s">
        <v>143</v>
      </c>
      <c r="B179" s="55"/>
      <c r="C179" s="5" t="s">
        <v>52</v>
      </c>
      <c r="D179" s="5" t="s">
        <v>31</v>
      </c>
      <c r="E179" s="5"/>
      <c r="F179" s="5"/>
      <c r="G179" s="39"/>
      <c r="H179" s="39">
        <f t="shared" ref="H179:H182" si="107">SUM(E179:G179)</f>
        <v>0</v>
      </c>
      <c r="I179" s="39"/>
      <c r="J179" s="39"/>
      <c r="K179" s="39"/>
      <c r="L179" s="39">
        <f t="shared" ref="L179:L182" si="108">SUM(I179:K179)</f>
        <v>0</v>
      </c>
      <c r="M179" s="39"/>
      <c r="N179" s="39"/>
      <c r="O179" s="39"/>
      <c r="P179" s="39">
        <f t="shared" ref="P179:P182" si="109">SUM(M179:O179)</f>
        <v>0</v>
      </c>
      <c r="Q179" s="39"/>
      <c r="R179" s="39"/>
      <c r="S179" s="39"/>
      <c r="T179" s="39">
        <f t="shared" ref="T179:T182" si="110">SUM(Q179:S179)</f>
        <v>0</v>
      </c>
      <c r="U179" s="30"/>
      <c r="V179" s="38"/>
      <c r="W179" s="39"/>
      <c r="X179" s="55"/>
      <c r="Y179" s="55"/>
      <c r="Z179" s="55"/>
    </row>
    <row r="180" spans="1:26" ht="12.75" x14ac:dyDescent="0.2">
      <c r="A180" s="60" t="s">
        <v>144</v>
      </c>
      <c r="B180" s="55"/>
      <c r="C180" s="5" t="s">
        <v>52</v>
      </c>
      <c r="D180" s="5" t="s">
        <v>31</v>
      </c>
      <c r="E180" s="5"/>
      <c r="F180" s="5"/>
      <c r="G180" s="39"/>
      <c r="H180" s="39">
        <f t="shared" si="107"/>
        <v>0</v>
      </c>
      <c r="I180" s="39"/>
      <c r="J180" s="39"/>
      <c r="K180" s="39"/>
      <c r="L180" s="39">
        <f t="shared" si="108"/>
        <v>0</v>
      </c>
      <c r="M180" s="39"/>
      <c r="N180" s="39"/>
      <c r="O180" s="39"/>
      <c r="P180" s="39">
        <f t="shared" si="109"/>
        <v>0</v>
      </c>
      <c r="Q180" s="39"/>
      <c r="R180" s="39"/>
      <c r="S180" s="39"/>
      <c r="T180" s="39">
        <f t="shared" si="110"/>
        <v>0</v>
      </c>
      <c r="U180" s="30"/>
      <c r="V180" s="38"/>
      <c r="W180" s="39"/>
      <c r="X180" s="55"/>
      <c r="Y180" s="55"/>
      <c r="Z180" s="55"/>
    </row>
    <row r="181" spans="1:26" ht="12.75" x14ac:dyDescent="0.2">
      <c r="A181" s="60" t="s">
        <v>145</v>
      </c>
      <c r="B181" s="55"/>
      <c r="C181" s="5" t="s">
        <v>52</v>
      </c>
      <c r="D181" s="5" t="s">
        <v>31</v>
      </c>
      <c r="E181" s="5"/>
      <c r="F181" s="5"/>
      <c r="G181" s="39"/>
      <c r="H181" s="39">
        <f t="shared" si="107"/>
        <v>0</v>
      </c>
      <c r="I181" s="39"/>
      <c r="J181" s="39"/>
      <c r="K181" s="39"/>
      <c r="L181" s="39">
        <f t="shared" si="108"/>
        <v>0</v>
      </c>
      <c r="M181" s="39"/>
      <c r="N181" s="39"/>
      <c r="O181" s="39"/>
      <c r="P181" s="39">
        <f t="shared" si="109"/>
        <v>0</v>
      </c>
      <c r="Q181" s="39"/>
      <c r="R181" s="39"/>
      <c r="S181" s="39"/>
      <c r="T181" s="39">
        <f t="shared" si="110"/>
        <v>0</v>
      </c>
      <c r="U181" s="30"/>
      <c r="V181" s="38"/>
      <c r="W181" s="39"/>
      <c r="X181" s="55"/>
      <c r="Y181" s="55"/>
      <c r="Z181" s="55"/>
    </row>
    <row r="182" spans="1:26" ht="12.75" x14ac:dyDescent="0.2">
      <c r="A182" s="60" t="s">
        <v>146</v>
      </c>
      <c r="B182" s="55"/>
      <c r="C182" s="5" t="s">
        <v>52</v>
      </c>
      <c r="D182" s="5" t="s">
        <v>31</v>
      </c>
      <c r="E182" s="5"/>
      <c r="F182" s="5"/>
      <c r="G182" s="39"/>
      <c r="H182" s="39">
        <f t="shared" si="107"/>
        <v>0</v>
      </c>
      <c r="I182" s="39"/>
      <c r="J182" s="39"/>
      <c r="K182" s="39"/>
      <c r="L182" s="39">
        <f t="shared" si="108"/>
        <v>0</v>
      </c>
      <c r="M182" s="39"/>
      <c r="N182" s="39"/>
      <c r="O182" s="39"/>
      <c r="P182" s="39">
        <f t="shared" si="109"/>
        <v>0</v>
      </c>
      <c r="Q182" s="39"/>
      <c r="R182" s="39"/>
      <c r="S182" s="39"/>
      <c r="T182" s="39">
        <f t="shared" si="110"/>
        <v>0</v>
      </c>
      <c r="U182" s="30"/>
      <c r="V182" s="38"/>
      <c r="W182" s="39"/>
      <c r="X182" s="55"/>
      <c r="Y182" s="55"/>
      <c r="Z182" s="55"/>
    </row>
    <row r="183" spans="1:26" ht="12.75" x14ac:dyDescent="0.2">
      <c r="A183" s="4" t="s">
        <v>147</v>
      </c>
      <c r="B183" s="55"/>
      <c r="C183" s="5" t="s">
        <v>52</v>
      </c>
      <c r="D183" s="5" t="s">
        <v>34</v>
      </c>
      <c r="E183" s="5"/>
      <c r="F183" s="5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0"/>
      <c r="V183" s="38"/>
      <c r="W183" s="39"/>
      <c r="X183" s="55"/>
      <c r="Y183" s="55"/>
      <c r="Z183" s="55"/>
    </row>
    <row r="184" spans="1:26" ht="12.75" x14ac:dyDescent="0.2">
      <c r="A184" s="60" t="s">
        <v>148</v>
      </c>
      <c r="B184" s="55"/>
      <c r="C184" s="5" t="s">
        <v>52</v>
      </c>
      <c r="D184" s="5" t="s">
        <v>34</v>
      </c>
      <c r="E184" s="5"/>
      <c r="F184" s="5"/>
      <c r="G184" s="39"/>
      <c r="H184" s="39">
        <f t="shared" ref="H184:H185" si="111">SUM(E184:G184)</f>
        <v>0</v>
      </c>
      <c r="I184" s="39"/>
      <c r="J184" s="39"/>
      <c r="K184" s="39"/>
      <c r="L184" s="39">
        <f t="shared" ref="L184:L185" si="112">SUM(I184:K184)</f>
        <v>0</v>
      </c>
      <c r="M184" s="39"/>
      <c r="N184" s="39"/>
      <c r="O184" s="39"/>
      <c r="P184" s="39">
        <f t="shared" ref="P184:P185" si="113">SUM(M184:O184)</f>
        <v>0</v>
      </c>
      <c r="Q184" s="39"/>
      <c r="R184" s="39"/>
      <c r="S184" s="39"/>
      <c r="T184" s="39">
        <f t="shared" ref="T184:T185" si="114">SUM(Q184:S184)</f>
        <v>0</v>
      </c>
      <c r="U184" s="30"/>
      <c r="V184" s="38"/>
      <c r="W184" s="39"/>
      <c r="X184" s="55"/>
      <c r="Y184" s="55"/>
      <c r="Z184" s="55"/>
    </row>
    <row r="185" spans="1:26" ht="12.75" x14ac:dyDescent="0.2">
      <c r="A185" s="60" t="s">
        <v>149</v>
      </c>
      <c r="B185" s="55"/>
      <c r="C185" s="5" t="s">
        <v>52</v>
      </c>
      <c r="D185" s="5" t="s">
        <v>31</v>
      </c>
      <c r="E185" s="5"/>
      <c r="F185" s="5"/>
      <c r="G185" s="39"/>
      <c r="H185" s="39">
        <f t="shared" si="111"/>
        <v>0</v>
      </c>
      <c r="I185" s="39"/>
      <c r="J185" s="39"/>
      <c r="K185" s="39"/>
      <c r="L185" s="39">
        <f t="shared" si="112"/>
        <v>0</v>
      </c>
      <c r="M185" s="39"/>
      <c r="N185" s="39"/>
      <c r="O185" s="39"/>
      <c r="P185" s="39">
        <f t="shared" si="113"/>
        <v>0</v>
      </c>
      <c r="Q185" s="39"/>
      <c r="R185" s="39"/>
      <c r="S185" s="39"/>
      <c r="T185" s="39">
        <f t="shared" si="114"/>
        <v>0</v>
      </c>
      <c r="U185" s="30"/>
      <c r="V185" s="38"/>
      <c r="W185" s="39"/>
      <c r="X185" s="55"/>
      <c r="Y185" s="55"/>
      <c r="Z185" s="55"/>
    </row>
    <row r="186" spans="1:26" ht="12.75" x14ac:dyDescent="0.2">
      <c r="A186" s="60" t="s">
        <v>150</v>
      </c>
      <c r="B186" s="55"/>
      <c r="C186" s="5" t="s">
        <v>52</v>
      </c>
      <c r="D186" s="5" t="s">
        <v>31</v>
      </c>
      <c r="E186" s="5"/>
      <c r="F186" s="5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0"/>
      <c r="V186" s="38"/>
      <c r="W186" s="39"/>
      <c r="X186" s="55"/>
      <c r="Y186" s="55"/>
      <c r="Z186" s="55"/>
    </row>
    <row r="187" spans="1:26" ht="12.75" x14ac:dyDescent="0.2">
      <c r="A187" s="60" t="s">
        <v>151</v>
      </c>
      <c r="B187" s="55"/>
      <c r="C187" s="5" t="s">
        <v>52</v>
      </c>
      <c r="D187" s="5" t="s">
        <v>31</v>
      </c>
      <c r="E187" s="5"/>
      <c r="F187" s="5"/>
      <c r="G187" s="39"/>
      <c r="H187" s="39">
        <f t="shared" ref="H187:H189" si="115">SUM(E187:G187)</f>
        <v>0</v>
      </c>
      <c r="I187" s="39"/>
      <c r="J187" s="39"/>
      <c r="K187" s="39"/>
      <c r="L187" s="39">
        <f t="shared" ref="L187:L189" si="116">SUM(I187:K187)</f>
        <v>0</v>
      </c>
      <c r="M187" s="39"/>
      <c r="N187" s="39"/>
      <c r="O187" s="39"/>
      <c r="P187" s="39">
        <f t="shared" ref="P187:P189" si="117">SUM(M187:O187)</f>
        <v>0</v>
      </c>
      <c r="Q187" s="39"/>
      <c r="R187" s="39"/>
      <c r="S187" s="39"/>
      <c r="T187" s="39">
        <f t="shared" ref="T187:T189" si="118">SUM(Q187:S187)</f>
        <v>0</v>
      </c>
      <c r="U187" s="30"/>
      <c r="V187" s="38"/>
      <c r="W187" s="39"/>
      <c r="X187" s="55"/>
      <c r="Y187" s="55"/>
      <c r="Z187" s="55"/>
    </row>
    <row r="188" spans="1:26" ht="12.75" x14ac:dyDescent="0.2">
      <c r="A188" s="60" t="s">
        <v>152</v>
      </c>
      <c r="B188" s="55"/>
      <c r="C188" s="5" t="s">
        <v>52</v>
      </c>
      <c r="D188" s="5" t="s">
        <v>31</v>
      </c>
      <c r="E188" s="5"/>
      <c r="F188" s="5"/>
      <c r="G188" s="39"/>
      <c r="H188" s="39">
        <f t="shared" si="115"/>
        <v>0</v>
      </c>
      <c r="I188" s="39"/>
      <c r="J188" s="39"/>
      <c r="K188" s="39"/>
      <c r="L188" s="39">
        <f t="shared" si="116"/>
        <v>0</v>
      </c>
      <c r="M188" s="39"/>
      <c r="N188" s="39"/>
      <c r="O188" s="39"/>
      <c r="P188" s="39">
        <f t="shared" si="117"/>
        <v>0</v>
      </c>
      <c r="Q188" s="39"/>
      <c r="R188" s="39"/>
      <c r="S188" s="39"/>
      <c r="T188" s="39">
        <f t="shared" si="118"/>
        <v>0</v>
      </c>
      <c r="U188" s="30"/>
      <c r="V188" s="38"/>
      <c r="W188" s="39"/>
      <c r="X188" s="55"/>
      <c r="Y188" s="55"/>
      <c r="Z188" s="55"/>
    </row>
    <row r="189" spans="1:26" ht="12.75" x14ac:dyDescent="0.2">
      <c r="A189" s="60" t="s">
        <v>153</v>
      </c>
      <c r="B189" s="55"/>
      <c r="C189" s="5" t="s">
        <v>52</v>
      </c>
      <c r="D189" s="5" t="s">
        <v>31</v>
      </c>
      <c r="E189" s="5"/>
      <c r="F189" s="5"/>
      <c r="G189" s="39"/>
      <c r="H189" s="39">
        <f t="shared" si="115"/>
        <v>0</v>
      </c>
      <c r="I189" s="39"/>
      <c r="J189" s="39"/>
      <c r="K189" s="39"/>
      <c r="L189" s="39">
        <f t="shared" si="116"/>
        <v>0</v>
      </c>
      <c r="M189" s="39"/>
      <c r="N189" s="39"/>
      <c r="O189" s="39"/>
      <c r="P189" s="39">
        <f t="shared" si="117"/>
        <v>0</v>
      </c>
      <c r="Q189" s="39"/>
      <c r="R189" s="39"/>
      <c r="S189" s="39"/>
      <c r="T189" s="39">
        <f t="shared" si="118"/>
        <v>0</v>
      </c>
      <c r="U189" s="30"/>
      <c r="V189" s="38"/>
      <c r="W189" s="39"/>
      <c r="X189" s="55"/>
      <c r="Y189" s="55"/>
      <c r="Z189" s="55"/>
    </row>
    <row r="190" spans="1:26" ht="12.75" x14ac:dyDescent="0.2">
      <c r="A190" s="47" t="s">
        <v>154</v>
      </c>
      <c r="B190" s="48"/>
      <c r="C190" s="50">
        <f>SUM(C191)</f>
        <v>100</v>
      </c>
      <c r="D190" s="50" t="s">
        <v>31</v>
      </c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2"/>
      <c r="W190" s="50"/>
      <c r="X190" s="50"/>
      <c r="Y190" s="48"/>
      <c r="Z190" s="48"/>
    </row>
    <row r="191" spans="1:26" ht="12.75" x14ac:dyDescent="0.2">
      <c r="A191" s="60" t="s">
        <v>155</v>
      </c>
      <c r="B191" s="55"/>
      <c r="C191" s="5">
        <f>H191+L191+P191+T191</f>
        <v>100</v>
      </c>
      <c r="D191" s="5" t="s">
        <v>31</v>
      </c>
      <c r="E191" s="5" t="s">
        <v>52</v>
      </c>
      <c r="F191" s="5" t="s">
        <v>52</v>
      </c>
      <c r="G191" s="39">
        <v>30</v>
      </c>
      <c r="H191" s="39">
        <f t="shared" ref="H191:H194" si="119">SUM(E191:G191)</f>
        <v>30</v>
      </c>
      <c r="I191" s="39">
        <v>20</v>
      </c>
      <c r="J191" s="39">
        <v>20</v>
      </c>
      <c r="K191" s="39">
        <v>20</v>
      </c>
      <c r="L191" s="39">
        <f t="shared" ref="L191:L194" si="120">SUM(I191:K191)</f>
        <v>60</v>
      </c>
      <c r="M191" s="39">
        <v>10</v>
      </c>
      <c r="N191" s="39" t="s">
        <v>52</v>
      </c>
      <c r="O191" s="39" t="s">
        <v>52</v>
      </c>
      <c r="P191" s="39">
        <f t="shared" ref="P191:P194" si="121">SUM(M191:O191)</f>
        <v>10</v>
      </c>
      <c r="Q191" s="39" t="s">
        <v>52</v>
      </c>
      <c r="R191" s="39" t="s">
        <v>52</v>
      </c>
      <c r="S191" s="39" t="s">
        <v>52</v>
      </c>
      <c r="T191" s="39">
        <f t="shared" ref="T191:T194" si="122">SUM(Q191:S191)</f>
        <v>0</v>
      </c>
      <c r="U191" s="37"/>
      <c r="V191" s="38"/>
      <c r="W191" s="39"/>
      <c r="X191" s="55"/>
      <c r="Y191" s="55"/>
      <c r="Z191" s="55"/>
    </row>
    <row r="192" spans="1:26" ht="12.75" x14ac:dyDescent="0.2">
      <c r="A192" s="42" t="s">
        <v>38</v>
      </c>
      <c r="B192" s="27"/>
      <c r="C192" s="28"/>
      <c r="D192" s="28" t="s">
        <v>31</v>
      </c>
      <c r="E192" s="28">
        <v>0</v>
      </c>
      <c r="F192" s="28">
        <v>6</v>
      </c>
      <c r="G192" s="28">
        <v>8</v>
      </c>
      <c r="H192" s="29">
        <f t="shared" si="119"/>
        <v>14</v>
      </c>
      <c r="I192" s="28">
        <v>8</v>
      </c>
      <c r="J192" s="28">
        <v>7</v>
      </c>
      <c r="K192" s="28">
        <v>53</v>
      </c>
      <c r="L192" s="29">
        <f t="shared" si="120"/>
        <v>68</v>
      </c>
      <c r="M192" s="28">
        <v>20</v>
      </c>
      <c r="N192" s="28"/>
      <c r="O192" s="28"/>
      <c r="P192" s="29">
        <f t="shared" si="121"/>
        <v>20</v>
      </c>
      <c r="Q192" s="28"/>
      <c r="R192" s="28"/>
      <c r="S192" s="28"/>
      <c r="T192" s="29">
        <f t="shared" si="122"/>
        <v>0</v>
      </c>
      <c r="U192" s="30">
        <f>SUM(H192+L192+P192+T192)</f>
        <v>102</v>
      </c>
      <c r="V192" s="31">
        <f>U192*100/C191</f>
        <v>102</v>
      </c>
      <c r="W192" s="30">
        <f>C191-U192</f>
        <v>-2</v>
      </c>
      <c r="X192" s="27"/>
      <c r="Y192" s="27"/>
      <c r="Z192" s="27"/>
    </row>
    <row r="193" spans="1:26" ht="12.75" x14ac:dyDescent="0.2">
      <c r="A193" s="32" t="s">
        <v>39</v>
      </c>
      <c r="B193" s="59">
        <v>11000</v>
      </c>
      <c r="C193" s="23"/>
      <c r="D193" s="23" t="s">
        <v>40</v>
      </c>
      <c r="E193" s="23"/>
      <c r="F193" s="23"/>
      <c r="G193" s="23"/>
      <c r="H193" s="23">
        <f t="shared" si="119"/>
        <v>0</v>
      </c>
      <c r="I193" s="23"/>
      <c r="J193" s="23"/>
      <c r="K193" s="23"/>
      <c r="L193" s="23">
        <f t="shared" si="120"/>
        <v>0</v>
      </c>
      <c r="M193" s="23"/>
      <c r="N193" s="23"/>
      <c r="O193" s="23"/>
      <c r="P193" s="23">
        <f t="shared" si="121"/>
        <v>0</v>
      </c>
      <c r="Q193" s="23"/>
      <c r="R193" s="23"/>
      <c r="S193" s="23"/>
      <c r="T193" s="23">
        <f t="shared" si="122"/>
        <v>0</v>
      </c>
      <c r="U193" s="24"/>
      <c r="V193" s="25"/>
      <c r="W193" s="23"/>
      <c r="X193" s="22"/>
      <c r="Y193" s="22"/>
      <c r="Z193" s="22"/>
    </row>
    <row r="194" spans="1:26" ht="12.75" x14ac:dyDescent="0.2">
      <c r="A194" s="34" t="s">
        <v>41</v>
      </c>
      <c r="B194" s="58"/>
      <c r="C194" s="5"/>
      <c r="D194" s="5" t="s">
        <v>40</v>
      </c>
      <c r="E194" s="23"/>
      <c r="F194" s="23"/>
      <c r="G194" s="23"/>
      <c r="H194" s="8">
        <f t="shared" si="119"/>
        <v>0</v>
      </c>
      <c r="I194" s="23"/>
      <c r="J194" s="23"/>
      <c r="K194" s="23">
        <v>6200</v>
      </c>
      <c r="L194" s="8">
        <f t="shared" si="120"/>
        <v>6200</v>
      </c>
      <c r="M194" s="23">
        <v>3780</v>
      </c>
      <c r="N194" s="23">
        <v>1067.2</v>
      </c>
      <c r="O194" s="23">
        <v>0</v>
      </c>
      <c r="P194" s="8">
        <f t="shared" si="121"/>
        <v>4847.2</v>
      </c>
      <c r="Q194" s="23">
        <v>0</v>
      </c>
      <c r="R194" s="23">
        <v>0</v>
      </c>
      <c r="S194" s="23">
        <v>0</v>
      </c>
      <c r="T194" s="8">
        <f t="shared" si="122"/>
        <v>0</v>
      </c>
      <c r="U194" s="24"/>
      <c r="V194" s="25"/>
      <c r="W194" s="23"/>
      <c r="X194" s="23">
        <v>11000</v>
      </c>
      <c r="Y194" s="23">
        <f>X194*100/B193</f>
        <v>100</v>
      </c>
      <c r="Z194" s="45">
        <f>B193-X194</f>
        <v>0</v>
      </c>
    </row>
    <row r="195" spans="1:26" ht="12.75" x14ac:dyDescent="0.2">
      <c r="A195" s="11" t="s">
        <v>156</v>
      </c>
      <c r="B195" s="12"/>
      <c r="C195" s="13">
        <f>SUM(C196+C216)</f>
        <v>317</v>
      </c>
      <c r="D195" s="13" t="s">
        <v>31</v>
      </c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4"/>
      <c r="V195" s="15"/>
      <c r="W195" s="13"/>
      <c r="X195" s="12"/>
      <c r="Y195" s="12"/>
      <c r="Z195" s="12"/>
    </row>
    <row r="196" spans="1:26" ht="12.75" x14ac:dyDescent="0.2">
      <c r="A196" s="47" t="s">
        <v>157</v>
      </c>
      <c r="B196" s="48"/>
      <c r="C196" s="50">
        <f>SUM(C197+C207)</f>
        <v>146</v>
      </c>
      <c r="D196" s="50" t="s">
        <v>31</v>
      </c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1"/>
      <c r="V196" s="52"/>
      <c r="W196" s="50"/>
      <c r="X196" s="48"/>
      <c r="Y196" s="48"/>
      <c r="Z196" s="48"/>
    </row>
    <row r="197" spans="1:26" ht="12.75" x14ac:dyDescent="0.2">
      <c r="A197" s="60" t="s">
        <v>158</v>
      </c>
      <c r="B197" s="55"/>
      <c r="C197" s="5">
        <f>SUM(C198+C205)</f>
        <v>96</v>
      </c>
      <c r="D197" s="5" t="s">
        <v>31</v>
      </c>
      <c r="E197" s="5">
        <f t="shared" ref="E197:T197" si="123">E198+E206</f>
        <v>1</v>
      </c>
      <c r="F197" s="5">
        <f t="shared" si="123"/>
        <v>0</v>
      </c>
      <c r="G197" s="5">
        <f t="shared" si="123"/>
        <v>3</v>
      </c>
      <c r="H197" s="5">
        <f t="shared" si="123"/>
        <v>4</v>
      </c>
      <c r="I197" s="5">
        <f t="shared" si="123"/>
        <v>84</v>
      </c>
      <c r="J197" s="5">
        <f t="shared" si="123"/>
        <v>5</v>
      </c>
      <c r="K197" s="5">
        <f t="shared" si="123"/>
        <v>0</v>
      </c>
      <c r="L197" s="5">
        <f t="shared" si="123"/>
        <v>89</v>
      </c>
      <c r="M197" s="5">
        <f t="shared" si="123"/>
        <v>3</v>
      </c>
      <c r="N197" s="5">
        <f t="shared" si="123"/>
        <v>0</v>
      </c>
      <c r="O197" s="5">
        <f t="shared" si="123"/>
        <v>0</v>
      </c>
      <c r="P197" s="5">
        <f t="shared" si="123"/>
        <v>3</v>
      </c>
      <c r="Q197" s="5">
        <f t="shared" si="123"/>
        <v>0</v>
      </c>
      <c r="R197" s="5">
        <f t="shared" si="123"/>
        <v>0</v>
      </c>
      <c r="S197" s="5">
        <f t="shared" si="123"/>
        <v>0</v>
      </c>
      <c r="T197" s="5">
        <f t="shared" si="123"/>
        <v>0</v>
      </c>
      <c r="U197" s="30">
        <f t="shared" ref="U197:U198" si="124">H197+L197+P197+T197</f>
        <v>96</v>
      </c>
      <c r="V197" s="38">
        <f t="shared" ref="V197:V198" si="125">U197*100/C197</f>
        <v>100</v>
      </c>
      <c r="W197" s="39">
        <f t="shared" ref="W197:W198" si="126">C197-U197</f>
        <v>0</v>
      </c>
      <c r="X197" s="55"/>
      <c r="Y197" s="55"/>
      <c r="Z197" s="55"/>
    </row>
    <row r="198" spans="1:26" ht="12.75" x14ac:dyDescent="0.2">
      <c r="A198" s="60" t="s">
        <v>159</v>
      </c>
      <c r="B198" s="55"/>
      <c r="C198" s="5">
        <f>C199+C203</f>
        <v>95</v>
      </c>
      <c r="D198" s="5" t="s">
        <v>31</v>
      </c>
      <c r="E198" s="5">
        <f t="shared" ref="E198:T198" si="127">E200+E204</f>
        <v>0</v>
      </c>
      <c r="F198" s="5">
        <f t="shared" si="127"/>
        <v>0</v>
      </c>
      <c r="G198" s="5">
        <f t="shared" si="127"/>
        <v>3</v>
      </c>
      <c r="H198" s="5">
        <f t="shared" si="127"/>
        <v>3</v>
      </c>
      <c r="I198" s="5">
        <f t="shared" si="127"/>
        <v>84</v>
      </c>
      <c r="J198" s="5">
        <f t="shared" si="127"/>
        <v>5</v>
      </c>
      <c r="K198" s="5">
        <f t="shared" si="127"/>
        <v>0</v>
      </c>
      <c r="L198" s="5">
        <f t="shared" si="127"/>
        <v>89</v>
      </c>
      <c r="M198" s="5">
        <f t="shared" si="127"/>
        <v>3</v>
      </c>
      <c r="N198" s="5">
        <f t="shared" si="127"/>
        <v>0</v>
      </c>
      <c r="O198" s="5">
        <f t="shared" si="127"/>
        <v>0</v>
      </c>
      <c r="P198" s="5">
        <f t="shared" si="127"/>
        <v>3</v>
      </c>
      <c r="Q198" s="5">
        <f t="shared" si="127"/>
        <v>0</v>
      </c>
      <c r="R198" s="5">
        <f t="shared" si="127"/>
        <v>0</v>
      </c>
      <c r="S198" s="5">
        <f t="shared" si="127"/>
        <v>0</v>
      </c>
      <c r="T198" s="5">
        <f t="shared" si="127"/>
        <v>0</v>
      </c>
      <c r="U198" s="30">
        <f t="shared" si="124"/>
        <v>95</v>
      </c>
      <c r="V198" s="38">
        <f t="shared" si="125"/>
        <v>100</v>
      </c>
      <c r="W198" s="39">
        <f t="shared" si="126"/>
        <v>0</v>
      </c>
      <c r="X198" s="55"/>
      <c r="Y198" s="55"/>
      <c r="Z198" s="55"/>
    </row>
    <row r="199" spans="1:26" ht="12.75" x14ac:dyDescent="0.2">
      <c r="A199" s="60" t="s">
        <v>160</v>
      </c>
      <c r="B199" s="55"/>
      <c r="C199" s="5">
        <f>H199+L199+P199+T199</f>
        <v>15</v>
      </c>
      <c r="D199" s="5" t="s">
        <v>31</v>
      </c>
      <c r="E199" s="5">
        <v>0</v>
      </c>
      <c r="F199" s="5">
        <v>2</v>
      </c>
      <c r="G199" s="39">
        <v>3</v>
      </c>
      <c r="H199" s="39">
        <f t="shared" ref="H199:H206" si="128">SUM(E199:G199)</f>
        <v>5</v>
      </c>
      <c r="I199" s="39">
        <v>2</v>
      </c>
      <c r="J199" s="39">
        <v>2</v>
      </c>
      <c r="K199" s="39">
        <v>1</v>
      </c>
      <c r="L199" s="39">
        <f t="shared" ref="L199:L206" si="129">SUM(I199:K199)</f>
        <v>5</v>
      </c>
      <c r="M199" s="39"/>
      <c r="N199" s="39">
        <v>2</v>
      </c>
      <c r="O199" s="39"/>
      <c r="P199" s="39">
        <f t="shared" ref="P199:P206" si="130">SUM(M199:O199)</f>
        <v>2</v>
      </c>
      <c r="Q199" s="39">
        <v>3</v>
      </c>
      <c r="R199" s="39"/>
      <c r="S199" s="39"/>
      <c r="T199" s="39">
        <f t="shared" ref="T199:T206" si="131">SUM(Q199:S199)</f>
        <v>3</v>
      </c>
      <c r="U199" s="30">
        <f t="shared" ref="U199:U200" si="132">SUM(H199+L199+P199+T199)</f>
        <v>15</v>
      </c>
      <c r="V199" s="38"/>
      <c r="W199" s="39"/>
      <c r="X199" s="55"/>
      <c r="Y199" s="55"/>
      <c r="Z199" s="55"/>
    </row>
    <row r="200" spans="1:26" ht="12.75" x14ac:dyDescent="0.2">
      <c r="A200" s="42" t="s">
        <v>38</v>
      </c>
      <c r="B200" s="27"/>
      <c r="C200" s="28"/>
      <c r="D200" s="28" t="s">
        <v>31</v>
      </c>
      <c r="E200" s="28">
        <v>0</v>
      </c>
      <c r="F200" s="28">
        <v>0</v>
      </c>
      <c r="G200" s="28">
        <v>3</v>
      </c>
      <c r="H200" s="29">
        <f t="shared" si="128"/>
        <v>3</v>
      </c>
      <c r="I200" s="28">
        <v>4</v>
      </c>
      <c r="J200" s="28">
        <v>5</v>
      </c>
      <c r="K200" s="28">
        <v>0</v>
      </c>
      <c r="L200" s="29">
        <f t="shared" si="129"/>
        <v>9</v>
      </c>
      <c r="M200" s="28">
        <v>3</v>
      </c>
      <c r="N200" s="28"/>
      <c r="O200" s="28"/>
      <c r="P200" s="29">
        <f t="shared" si="130"/>
        <v>3</v>
      </c>
      <c r="Q200" s="28"/>
      <c r="R200" s="28"/>
      <c r="S200" s="28"/>
      <c r="T200" s="29">
        <f t="shared" si="131"/>
        <v>0</v>
      </c>
      <c r="U200" s="30">
        <f t="shared" si="132"/>
        <v>15</v>
      </c>
      <c r="V200" s="31">
        <f>U200*100/C199</f>
        <v>100</v>
      </c>
      <c r="W200" s="30">
        <f>C199-U200</f>
        <v>0</v>
      </c>
      <c r="X200" s="27"/>
      <c r="Y200" s="27"/>
      <c r="Z200" s="27"/>
    </row>
    <row r="201" spans="1:26" ht="12.75" x14ac:dyDescent="0.2">
      <c r="A201" s="32" t="s">
        <v>39</v>
      </c>
      <c r="B201" s="59">
        <v>7500</v>
      </c>
      <c r="C201" s="23"/>
      <c r="D201" s="23" t="s">
        <v>40</v>
      </c>
      <c r="E201" s="23">
        <v>0</v>
      </c>
      <c r="F201" s="23">
        <v>0</v>
      </c>
      <c r="G201" s="23">
        <v>0</v>
      </c>
      <c r="H201" s="23">
        <f t="shared" si="128"/>
        <v>0</v>
      </c>
      <c r="I201" s="23">
        <v>0</v>
      </c>
      <c r="J201" s="23">
        <v>0</v>
      </c>
      <c r="K201" s="23">
        <v>0</v>
      </c>
      <c r="L201" s="23">
        <f t="shared" si="129"/>
        <v>0</v>
      </c>
      <c r="M201" s="23">
        <v>0</v>
      </c>
      <c r="N201" s="23">
        <v>3300</v>
      </c>
      <c r="O201" s="23">
        <v>1050</v>
      </c>
      <c r="P201" s="23">
        <f t="shared" si="130"/>
        <v>4350</v>
      </c>
      <c r="Q201" s="23">
        <v>1050</v>
      </c>
      <c r="R201" s="23">
        <v>1050</v>
      </c>
      <c r="S201" s="23">
        <v>1050</v>
      </c>
      <c r="T201" s="23">
        <f t="shared" si="131"/>
        <v>3150</v>
      </c>
      <c r="U201" s="64"/>
      <c r="V201" s="25"/>
      <c r="W201" s="23"/>
      <c r="X201" s="22"/>
      <c r="Y201" s="22"/>
      <c r="Z201" s="22"/>
    </row>
    <row r="202" spans="1:26" ht="12.75" x14ac:dyDescent="0.2">
      <c r="A202" s="34" t="s">
        <v>41</v>
      </c>
      <c r="B202" s="58"/>
      <c r="C202" s="5"/>
      <c r="D202" s="5" t="s">
        <v>40</v>
      </c>
      <c r="E202" s="5">
        <v>0</v>
      </c>
      <c r="F202" s="5">
        <v>0</v>
      </c>
      <c r="G202" s="39">
        <v>0</v>
      </c>
      <c r="H202" s="8">
        <f t="shared" si="128"/>
        <v>0</v>
      </c>
      <c r="I202" s="39">
        <v>0</v>
      </c>
      <c r="J202" s="39">
        <v>0</v>
      </c>
      <c r="K202" s="39">
        <v>0</v>
      </c>
      <c r="L202" s="8">
        <f t="shared" si="129"/>
        <v>0</v>
      </c>
      <c r="M202" s="39">
        <v>0</v>
      </c>
      <c r="N202" s="39">
        <v>3300</v>
      </c>
      <c r="O202" s="39">
        <v>0</v>
      </c>
      <c r="P202" s="8">
        <f t="shared" si="130"/>
        <v>3300</v>
      </c>
      <c r="Q202" s="39">
        <v>0</v>
      </c>
      <c r="R202" s="39">
        <v>0</v>
      </c>
      <c r="S202" s="39">
        <v>0</v>
      </c>
      <c r="T202" s="8">
        <f t="shared" si="131"/>
        <v>0</v>
      </c>
      <c r="U202" s="30"/>
      <c r="V202" s="38"/>
      <c r="W202" s="39"/>
      <c r="X202" s="5">
        <v>3000</v>
      </c>
      <c r="Y202" s="5">
        <f>X202*100/B201</f>
        <v>40</v>
      </c>
      <c r="Z202" s="40">
        <f>B201-X202</f>
        <v>4500</v>
      </c>
    </row>
    <row r="203" spans="1:26" ht="12.75" x14ac:dyDescent="0.2">
      <c r="A203" s="60" t="s">
        <v>161</v>
      </c>
      <c r="B203" s="55"/>
      <c r="C203" s="5">
        <f>H203+L203+P203+T203</f>
        <v>80</v>
      </c>
      <c r="D203" s="5" t="s">
        <v>31</v>
      </c>
      <c r="E203" s="5" t="s">
        <v>52</v>
      </c>
      <c r="F203" s="5"/>
      <c r="G203" s="39">
        <v>40</v>
      </c>
      <c r="H203" s="39">
        <f t="shared" si="128"/>
        <v>40</v>
      </c>
      <c r="I203" s="39">
        <v>10</v>
      </c>
      <c r="J203" s="39">
        <v>10</v>
      </c>
      <c r="K203" s="39">
        <v>10</v>
      </c>
      <c r="L203" s="39">
        <f t="shared" si="129"/>
        <v>30</v>
      </c>
      <c r="M203" s="39">
        <v>10</v>
      </c>
      <c r="N203" s="39"/>
      <c r="O203" s="39"/>
      <c r="P203" s="39">
        <f t="shared" si="130"/>
        <v>10</v>
      </c>
      <c r="Q203" s="39"/>
      <c r="R203" s="39"/>
      <c r="S203" s="39"/>
      <c r="T203" s="39">
        <f t="shared" si="131"/>
        <v>0</v>
      </c>
      <c r="U203" s="30"/>
      <c r="V203" s="38"/>
      <c r="W203" s="39"/>
      <c r="X203" s="55"/>
      <c r="Y203" s="55"/>
      <c r="Z203" s="55"/>
    </row>
    <row r="204" spans="1:26" ht="12.75" x14ac:dyDescent="0.2">
      <c r="A204" s="42" t="s">
        <v>38</v>
      </c>
      <c r="B204" s="27"/>
      <c r="C204" s="28"/>
      <c r="D204" s="28" t="s">
        <v>31</v>
      </c>
      <c r="E204" s="28">
        <v>0</v>
      </c>
      <c r="F204" s="28">
        <v>0</v>
      </c>
      <c r="G204" s="28">
        <v>0</v>
      </c>
      <c r="H204" s="29">
        <f t="shared" si="128"/>
        <v>0</v>
      </c>
      <c r="I204" s="28">
        <v>80</v>
      </c>
      <c r="J204" s="28">
        <v>0</v>
      </c>
      <c r="K204" s="28">
        <v>0</v>
      </c>
      <c r="L204" s="29">
        <f t="shared" si="129"/>
        <v>80</v>
      </c>
      <c r="M204" s="28">
        <v>0</v>
      </c>
      <c r="N204" s="28"/>
      <c r="O204" s="28"/>
      <c r="P204" s="29">
        <f t="shared" si="130"/>
        <v>0</v>
      </c>
      <c r="Q204" s="28"/>
      <c r="R204" s="28"/>
      <c r="S204" s="28"/>
      <c r="T204" s="29">
        <f t="shared" si="131"/>
        <v>0</v>
      </c>
      <c r="U204" s="30">
        <f t="shared" ref="U204:U206" si="133">SUM(H204+L204+P204+T204)</f>
        <v>80</v>
      </c>
      <c r="V204" s="31">
        <f>U204*100/C203</f>
        <v>100</v>
      </c>
      <c r="W204" s="30">
        <f>C203-U204</f>
        <v>0</v>
      </c>
      <c r="X204" s="27"/>
      <c r="Y204" s="27"/>
      <c r="Z204" s="27"/>
    </row>
    <row r="205" spans="1:26" ht="12.75" x14ac:dyDescent="0.2">
      <c r="A205" s="60" t="s">
        <v>162</v>
      </c>
      <c r="B205" s="55"/>
      <c r="C205" s="5">
        <v>1</v>
      </c>
      <c r="D205" s="5" t="s">
        <v>31</v>
      </c>
      <c r="E205" s="5">
        <v>1</v>
      </c>
      <c r="F205" s="5"/>
      <c r="G205" s="39"/>
      <c r="H205" s="39">
        <f t="shared" si="128"/>
        <v>1</v>
      </c>
      <c r="I205" s="39"/>
      <c r="J205" s="39"/>
      <c r="K205" s="39"/>
      <c r="L205" s="39">
        <f t="shared" si="129"/>
        <v>0</v>
      </c>
      <c r="M205" s="39"/>
      <c r="N205" s="39"/>
      <c r="O205" s="39"/>
      <c r="P205" s="39">
        <f t="shared" si="130"/>
        <v>0</v>
      </c>
      <c r="Q205" s="39"/>
      <c r="R205" s="39"/>
      <c r="S205" s="39"/>
      <c r="T205" s="39">
        <f t="shared" si="131"/>
        <v>0</v>
      </c>
      <c r="U205" s="30">
        <f t="shared" si="133"/>
        <v>1</v>
      </c>
      <c r="V205" s="38"/>
      <c r="W205" s="39"/>
      <c r="X205" s="55"/>
      <c r="Y205" s="55"/>
      <c r="Z205" s="55"/>
    </row>
    <row r="206" spans="1:26" ht="12.75" x14ac:dyDescent="0.2">
      <c r="A206" s="42" t="s">
        <v>38</v>
      </c>
      <c r="B206" s="27"/>
      <c r="C206" s="28"/>
      <c r="D206" s="28" t="s">
        <v>31</v>
      </c>
      <c r="E206" s="28">
        <v>1</v>
      </c>
      <c r="F206" s="28">
        <v>0</v>
      </c>
      <c r="G206" s="28">
        <v>0</v>
      </c>
      <c r="H206" s="29">
        <f t="shared" si="128"/>
        <v>1</v>
      </c>
      <c r="I206" s="28">
        <v>0</v>
      </c>
      <c r="J206" s="28">
        <v>0</v>
      </c>
      <c r="K206" s="28">
        <v>0</v>
      </c>
      <c r="L206" s="29">
        <f t="shared" si="129"/>
        <v>0</v>
      </c>
      <c r="M206" s="28">
        <v>0</v>
      </c>
      <c r="N206" s="28"/>
      <c r="O206" s="28"/>
      <c r="P206" s="29">
        <f t="shared" si="130"/>
        <v>0</v>
      </c>
      <c r="Q206" s="28"/>
      <c r="R206" s="28"/>
      <c r="S206" s="28"/>
      <c r="T206" s="29">
        <f t="shared" si="131"/>
        <v>0</v>
      </c>
      <c r="U206" s="30">
        <f t="shared" si="133"/>
        <v>1</v>
      </c>
      <c r="V206" s="31">
        <f>U206*100/C205</f>
        <v>100</v>
      </c>
      <c r="W206" s="30">
        <f>C205-U206</f>
        <v>0</v>
      </c>
      <c r="X206" s="27"/>
      <c r="Y206" s="27"/>
      <c r="Z206" s="27"/>
    </row>
    <row r="207" spans="1:26" ht="12.75" x14ac:dyDescent="0.2">
      <c r="A207" s="60" t="s">
        <v>163</v>
      </c>
      <c r="B207" s="55"/>
      <c r="C207" s="5">
        <f>C208+C212</f>
        <v>50</v>
      </c>
      <c r="D207" s="5" t="s">
        <v>31</v>
      </c>
      <c r="E207" s="5">
        <f t="shared" ref="E207:T207" si="134">E209+E213</f>
        <v>0</v>
      </c>
      <c r="F207" s="5">
        <f t="shared" si="134"/>
        <v>0</v>
      </c>
      <c r="G207" s="5">
        <f t="shared" si="134"/>
        <v>0</v>
      </c>
      <c r="H207" s="5">
        <f t="shared" si="134"/>
        <v>0</v>
      </c>
      <c r="I207" s="5">
        <f t="shared" si="134"/>
        <v>20</v>
      </c>
      <c r="J207" s="5">
        <f t="shared" si="134"/>
        <v>0</v>
      </c>
      <c r="K207" s="5">
        <f t="shared" si="134"/>
        <v>0</v>
      </c>
      <c r="L207" s="5">
        <f t="shared" si="134"/>
        <v>20</v>
      </c>
      <c r="M207" s="5">
        <f t="shared" si="134"/>
        <v>0</v>
      </c>
      <c r="N207" s="5">
        <f t="shared" si="134"/>
        <v>0</v>
      </c>
      <c r="O207" s="5">
        <f t="shared" si="134"/>
        <v>0</v>
      </c>
      <c r="P207" s="5">
        <f t="shared" si="134"/>
        <v>0</v>
      </c>
      <c r="Q207" s="5">
        <f t="shared" si="134"/>
        <v>0</v>
      </c>
      <c r="R207" s="5">
        <f t="shared" si="134"/>
        <v>0</v>
      </c>
      <c r="S207" s="5">
        <f t="shared" si="134"/>
        <v>0</v>
      </c>
      <c r="T207" s="5">
        <f t="shared" si="134"/>
        <v>0</v>
      </c>
      <c r="U207" s="30">
        <f>H207+L207+P207+T207</f>
        <v>20</v>
      </c>
      <c r="V207" s="38">
        <f>U207*100/C207</f>
        <v>40</v>
      </c>
      <c r="W207" s="39">
        <f>C207-U207</f>
        <v>30</v>
      </c>
      <c r="X207" s="55"/>
      <c r="Y207" s="55"/>
      <c r="Z207" s="55"/>
    </row>
    <row r="208" spans="1:26" ht="12.75" x14ac:dyDescent="0.2">
      <c r="A208" s="21" t="s">
        <v>164</v>
      </c>
      <c r="B208" s="45">
        <v>87600</v>
      </c>
      <c r="C208" s="23">
        <f>H208+L208+P208+T208</f>
        <v>40</v>
      </c>
      <c r="D208" s="23" t="s">
        <v>31</v>
      </c>
      <c r="E208" s="23">
        <v>0</v>
      </c>
      <c r="F208" s="23">
        <v>0</v>
      </c>
      <c r="G208" s="23">
        <v>0</v>
      </c>
      <c r="H208" s="23">
        <f t="shared" ref="H208:H215" si="135">SUM(E208:G208)</f>
        <v>0</v>
      </c>
      <c r="I208" s="23">
        <v>0</v>
      </c>
      <c r="J208" s="23">
        <v>20</v>
      </c>
      <c r="K208" s="23">
        <v>0</v>
      </c>
      <c r="L208" s="23">
        <f t="shared" ref="L208:L215" si="136">SUM(I208:K208)</f>
        <v>20</v>
      </c>
      <c r="M208" s="23">
        <v>0</v>
      </c>
      <c r="N208" s="23">
        <v>0</v>
      </c>
      <c r="O208" s="23">
        <v>20</v>
      </c>
      <c r="P208" s="23">
        <f t="shared" ref="P208:P215" si="137">SUM(M208:O208)</f>
        <v>20</v>
      </c>
      <c r="Q208" s="23">
        <v>0</v>
      </c>
      <c r="R208" s="23">
        <v>0</v>
      </c>
      <c r="S208" s="23">
        <v>0</v>
      </c>
      <c r="T208" s="23">
        <f t="shared" ref="T208:T215" si="138">SUM(Q208:S208)</f>
        <v>0</v>
      </c>
      <c r="U208" s="24"/>
      <c r="V208" s="25"/>
      <c r="W208" s="23"/>
      <c r="X208" s="22"/>
      <c r="Y208" s="22"/>
      <c r="Z208" s="22"/>
    </row>
    <row r="209" spans="1:26" ht="12.75" x14ac:dyDescent="0.2">
      <c r="A209" s="42" t="s">
        <v>38</v>
      </c>
      <c r="B209" s="27"/>
      <c r="C209" s="28"/>
      <c r="D209" s="28" t="s">
        <v>31</v>
      </c>
      <c r="E209" s="28">
        <v>0</v>
      </c>
      <c r="F209" s="28">
        <v>0</v>
      </c>
      <c r="G209" s="28">
        <v>0</v>
      </c>
      <c r="H209" s="29">
        <f t="shared" si="135"/>
        <v>0</v>
      </c>
      <c r="I209" s="28">
        <v>20</v>
      </c>
      <c r="J209" s="28">
        <v>0</v>
      </c>
      <c r="K209" s="28">
        <v>0</v>
      </c>
      <c r="L209" s="29">
        <f t="shared" si="136"/>
        <v>20</v>
      </c>
      <c r="M209" s="28">
        <v>0</v>
      </c>
      <c r="N209" s="28"/>
      <c r="O209" s="28"/>
      <c r="P209" s="29">
        <f t="shared" si="137"/>
        <v>0</v>
      </c>
      <c r="Q209" s="28"/>
      <c r="R209" s="28"/>
      <c r="S209" s="28"/>
      <c r="T209" s="29">
        <f t="shared" si="138"/>
        <v>0</v>
      </c>
      <c r="U209" s="30">
        <f>SUM(H209+L209+P209+T209)</f>
        <v>20</v>
      </c>
      <c r="V209" s="31">
        <f>U209*100/C208</f>
        <v>50</v>
      </c>
      <c r="W209" s="30">
        <f>C208-U209</f>
        <v>20</v>
      </c>
      <c r="X209" s="27"/>
      <c r="Y209" s="27"/>
      <c r="Z209" s="27"/>
    </row>
    <row r="210" spans="1:26" ht="12.75" x14ac:dyDescent="0.2">
      <c r="A210" s="32" t="s">
        <v>39</v>
      </c>
      <c r="B210" s="59">
        <v>87600</v>
      </c>
      <c r="C210" s="23"/>
      <c r="D210" s="23" t="s">
        <v>40</v>
      </c>
      <c r="E210" s="23">
        <v>0</v>
      </c>
      <c r="F210" s="23">
        <v>0</v>
      </c>
      <c r="G210" s="23">
        <v>0</v>
      </c>
      <c r="H210" s="23">
        <f t="shared" si="135"/>
        <v>0</v>
      </c>
      <c r="I210" s="23">
        <v>34620</v>
      </c>
      <c r="J210" s="23">
        <v>0</v>
      </c>
      <c r="K210" s="23">
        <v>0</v>
      </c>
      <c r="L210" s="23">
        <f t="shared" si="136"/>
        <v>34620</v>
      </c>
      <c r="M210" s="23">
        <v>0</v>
      </c>
      <c r="N210" s="23">
        <v>4500</v>
      </c>
      <c r="O210" s="23">
        <v>0</v>
      </c>
      <c r="P210" s="23">
        <f t="shared" si="137"/>
        <v>4500</v>
      </c>
      <c r="Q210" s="23">
        <v>20000</v>
      </c>
      <c r="R210" s="23">
        <v>20000</v>
      </c>
      <c r="S210" s="23">
        <v>8480</v>
      </c>
      <c r="T210" s="23">
        <f t="shared" si="138"/>
        <v>48480</v>
      </c>
      <c r="U210" s="24"/>
      <c r="V210" s="25"/>
      <c r="W210" s="23"/>
      <c r="X210" s="22"/>
      <c r="Y210" s="22"/>
      <c r="Z210" s="22"/>
    </row>
    <row r="211" spans="1:26" ht="12.75" x14ac:dyDescent="0.2">
      <c r="A211" s="34" t="s">
        <v>41</v>
      </c>
      <c r="B211" s="58"/>
      <c r="C211" s="5"/>
      <c r="D211" s="5" t="s">
        <v>40</v>
      </c>
      <c r="E211" s="5">
        <v>0</v>
      </c>
      <c r="F211" s="5">
        <v>0</v>
      </c>
      <c r="G211" s="39">
        <v>0</v>
      </c>
      <c r="H211" s="8">
        <f t="shared" si="135"/>
        <v>0</v>
      </c>
      <c r="I211" s="39">
        <v>34620</v>
      </c>
      <c r="J211" s="39">
        <v>0</v>
      </c>
      <c r="K211" s="39">
        <v>0</v>
      </c>
      <c r="L211" s="8">
        <f t="shared" si="136"/>
        <v>34620</v>
      </c>
      <c r="M211" s="39">
        <v>0</v>
      </c>
      <c r="N211" s="39">
        <v>0</v>
      </c>
      <c r="O211" s="39">
        <v>0</v>
      </c>
      <c r="P211" s="8">
        <f t="shared" si="137"/>
        <v>0</v>
      </c>
      <c r="Q211" s="39">
        <v>0</v>
      </c>
      <c r="R211" s="39">
        <v>0</v>
      </c>
      <c r="S211" s="39">
        <v>0</v>
      </c>
      <c r="T211" s="8">
        <f t="shared" si="138"/>
        <v>0</v>
      </c>
      <c r="U211" s="37"/>
      <c r="V211" s="38"/>
      <c r="W211" s="39"/>
      <c r="X211" s="5">
        <v>39120</v>
      </c>
      <c r="Y211" s="5">
        <f>X211*100/B210</f>
        <v>44.657534246575345</v>
      </c>
      <c r="Z211" s="40">
        <f>B210-X211</f>
        <v>48480</v>
      </c>
    </row>
    <row r="212" spans="1:26" ht="12.75" x14ac:dyDescent="0.2">
      <c r="A212" s="21" t="s">
        <v>165</v>
      </c>
      <c r="B212" s="45">
        <v>20200</v>
      </c>
      <c r="C212" s="23">
        <f>H212+L212+P212+T212</f>
        <v>10</v>
      </c>
      <c r="D212" s="23" t="s">
        <v>31</v>
      </c>
      <c r="E212" s="23">
        <v>0</v>
      </c>
      <c r="F212" s="23">
        <v>0</v>
      </c>
      <c r="G212" s="23">
        <v>0</v>
      </c>
      <c r="H212" s="23">
        <f t="shared" si="135"/>
        <v>0</v>
      </c>
      <c r="I212" s="23">
        <v>0</v>
      </c>
      <c r="J212" s="23">
        <v>0</v>
      </c>
      <c r="K212" s="23">
        <v>0</v>
      </c>
      <c r="L212" s="23">
        <f t="shared" si="136"/>
        <v>0</v>
      </c>
      <c r="M212" s="23">
        <v>0</v>
      </c>
      <c r="N212" s="23">
        <v>0</v>
      </c>
      <c r="O212" s="23">
        <v>10</v>
      </c>
      <c r="P212" s="23">
        <f t="shared" si="137"/>
        <v>10</v>
      </c>
      <c r="Q212" s="23">
        <v>0</v>
      </c>
      <c r="R212" s="23">
        <v>0</v>
      </c>
      <c r="S212" s="23">
        <v>0</v>
      </c>
      <c r="T212" s="23">
        <f t="shared" si="138"/>
        <v>0</v>
      </c>
      <c r="U212" s="24"/>
      <c r="V212" s="25"/>
      <c r="W212" s="23"/>
      <c r="X212" s="22"/>
      <c r="Y212" s="22"/>
      <c r="Z212" s="22"/>
    </row>
    <row r="213" spans="1:26" ht="12.75" x14ac:dyDescent="0.2">
      <c r="A213" s="42" t="s">
        <v>38</v>
      </c>
      <c r="B213" s="27"/>
      <c r="C213" s="28"/>
      <c r="D213" s="28" t="s">
        <v>31</v>
      </c>
      <c r="E213" s="28">
        <v>0</v>
      </c>
      <c r="F213" s="28">
        <v>0</v>
      </c>
      <c r="G213" s="28">
        <v>0</v>
      </c>
      <c r="H213" s="29">
        <f t="shared" si="135"/>
        <v>0</v>
      </c>
      <c r="I213" s="28">
        <v>0</v>
      </c>
      <c r="J213" s="28">
        <v>0</v>
      </c>
      <c r="K213" s="28">
        <v>0</v>
      </c>
      <c r="L213" s="29">
        <f t="shared" si="136"/>
        <v>0</v>
      </c>
      <c r="M213" s="28">
        <v>0</v>
      </c>
      <c r="N213" s="28"/>
      <c r="O213" s="28"/>
      <c r="P213" s="29">
        <f t="shared" si="137"/>
        <v>0</v>
      </c>
      <c r="Q213" s="28"/>
      <c r="R213" s="28"/>
      <c r="S213" s="28"/>
      <c r="T213" s="29">
        <f t="shared" si="138"/>
        <v>0</v>
      </c>
      <c r="U213" s="30">
        <f>SUM(H213+L213+P213+T213)</f>
        <v>0</v>
      </c>
      <c r="V213" s="31">
        <f>U213*100/C212</f>
        <v>0</v>
      </c>
      <c r="W213" s="30">
        <f>C212-U213</f>
        <v>10</v>
      </c>
      <c r="X213" s="27"/>
      <c r="Y213" s="27"/>
      <c r="Z213" s="27"/>
    </row>
    <row r="214" spans="1:26" ht="12.75" x14ac:dyDescent="0.2">
      <c r="A214" s="32" t="s">
        <v>39</v>
      </c>
      <c r="B214" s="59">
        <v>87600</v>
      </c>
      <c r="C214" s="23"/>
      <c r="D214" s="23" t="s">
        <v>40</v>
      </c>
      <c r="E214" s="23">
        <v>0</v>
      </c>
      <c r="F214" s="23">
        <v>0</v>
      </c>
      <c r="G214" s="23">
        <v>0</v>
      </c>
      <c r="H214" s="23">
        <f t="shared" si="135"/>
        <v>0</v>
      </c>
      <c r="I214" s="23">
        <v>0</v>
      </c>
      <c r="J214" s="23">
        <v>0</v>
      </c>
      <c r="K214" s="23">
        <v>0</v>
      </c>
      <c r="L214" s="23">
        <f t="shared" si="136"/>
        <v>0</v>
      </c>
      <c r="M214" s="23">
        <v>0</v>
      </c>
      <c r="N214" s="23">
        <v>0</v>
      </c>
      <c r="O214" s="23">
        <v>0</v>
      </c>
      <c r="P214" s="23">
        <f t="shared" si="137"/>
        <v>0</v>
      </c>
      <c r="Q214" s="23">
        <v>52000</v>
      </c>
      <c r="R214" s="23">
        <v>30000</v>
      </c>
      <c r="S214" s="23">
        <v>5600</v>
      </c>
      <c r="T214" s="23">
        <f t="shared" si="138"/>
        <v>87600</v>
      </c>
      <c r="U214" s="64"/>
      <c r="V214" s="74"/>
      <c r="W214" s="64"/>
      <c r="X214" s="22"/>
      <c r="Y214" s="22"/>
      <c r="Z214" s="22"/>
    </row>
    <row r="215" spans="1:26" ht="12.75" x14ac:dyDescent="0.2">
      <c r="A215" s="34" t="s">
        <v>41</v>
      </c>
      <c r="B215" s="58"/>
      <c r="C215" s="5"/>
      <c r="D215" s="5" t="s">
        <v>40</v>
      </c>
      <c r="E215" s="23">
        <v>0</v>
      </c>
      <c r="F215" s="23">
        <v>0</v>
      </c>
      <c r="G215" s="23">
        <v>0</v>
      </c>
      <c r="H215" s="8">
        <f t="shared" si="135"/>
        <v>0</v>
      </c>
      <c r="I215" s="23">
        <v>0</v>
      </c>
      <c r="J215" s="23">
        <v>0</v>
      </c>
      <c r="K215" s="23">
        <v>0</v>
      </c>
      <c r="L215" s="8">
        <f t="shared" si="136"/>
        <v>0</v>
      </c>
      <c r="M215" s="23">
        <v>0</v>
      </c>
      <c r="N215" s="23">
        <v>0</v>
      </c>
      <c r="O215" s="23">
        <v>0</v>
      </c>
      <c r="P215" s="8">
        <f t="shared" si="137"/>
        <v>0</v>
      </c>
      <c r="Q215" s="23">
        <v>0</v>
      </c>
      <c r="R215" s="23">
        <v>0</v>
      </c>
      <c r="S215" s="23">
        <v>0</v>
      </c>
      <c r="T215" s="8">
        <f t="shared" si="138"/>
        <v>0</v>
      </c>
      <c r="U215" s="64"/>
      <c r="V215" s="74"/>
      <c r="W215" s="64"/>
      <c r="X215" s="23">
        <f>H215+L215+P215+T215</f>
        <v>0</v>
      </c>
      <c r="Y215" s="23">
        <f>X215*100/B214</f>
        <v>0</v>
      </c>
      <c r="Z215" s="45">
        <f>B214-X215</f>
        <v>87600</v>
      </c>
    </row>
    <row r="216" spans="1:26" ht="12.75" x14ac:dyDescent="0.2">
      <c r="A216" s="47" t="s">
        <v>166</v>
      </c>
      <c r="B216" s="48"/>
      <c r="C216" s="50">
        <f>SUM(C217)</f>
        <v>171</v>
      </c>
      <c r="D216" s="50" t="s">
        <v>31</v>
      </c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1"/>
      <c r="V216" s="52"/>
      <c r="W216" s="50"/>
      <c r="X216" s="48"/>
      <c r="Y216" s="48"/>
      <c r="Z216" s="48"/>
    </row>
    <row r="217" spans="1:26" ht="12.75" x14ac:dyDescent="0.2">
      <c r="A217" s="60" t="s">
        <v>167</v>
      </c>
      <c r="B217" s="55"/>
      <c r="C217" s="5">
        <f>SUM(C218+C222+C226)</f>
        <v>171</v>
      </c>
      <c r="D217" s="5" t="s">
        <v>31</v>
      </c>
      <c r="E217" s="5">
        <f t="shared" ref="E217:T217" si="139">E219+E223+E227</f>
        <v>1</v>
      </c>
      <c r="F217" s="5">
        <f t="shared" si="139"/>
        <v>16</v>
      </c>
      <c r="G217" s="5">
        <f t="shared" si="139"/>
        <v>10</v>
      </c>
      <c r="H217" s="5">
        <f t="shared" si="139"/>
        <v>27</v>
      </c>
      <c r="I217" s="5">
        <f t="shared" si="139"/>
        <v>119</v>
      </c>
      <c r="J217" s="5">
        <f t="shared" si="139"/>
        <v>107</v>
      </c>
      <c r="K217" s="5">
        <f t="shared" si="139"/>
        <v>33</v>
      </c>
      <c r="L217" s="5">
        <f t="shared" si="139"/>
        <v>259</v>
      </c>
      <c r="M217" s="5">
        <f t="shared" si="139"/>
        <v>8</v>
      </c>
      <c r="N217" s="5">
        <f t="shared" si="139"/>
        <v>0</v>
      </c>
      <c r="O217" s="5">
        <f t="shared" si="139"/>
        <v>0</v>
      </c>
      <c r="P217" s="5">
        <f t="shared" si="139"/>
        <v>8</v>
      </c>
      <c r="Q217" s="5">
        <f t="shared" si="139"/>
        <v>0</v>
      </c>
      <c r="R217" s="5">
        <f t="shared" si="139"/>
        <v>0</v>
      </c>
      <c r="S217" s="5">
        <f t="shared" si="139"/>
        <v>0</v>
      </c>
      <c r="T217" s="5">
        <f t="shared" si="139"/>
        <v>0</v>
      </c>
      <c r="U217" s="30">
        <f>H217+L217+P217+T217</f>
        <v>294</v>
      </c>
      <c r="V217" s="38">
        <f>U217*100/C217</f>
        <v>171.92982456140351</v>
      </c>
      <c r="W217" s="39">
        <f>C217-U217</f>
        <v>-123</v>
      </c>
      <c r="X217" s="55"/>
      <c r="Y217" s="55"/>
      <c r="Z217" s="55"/>
    </row>
    <row r="218" spans="1:26" ht="12.75" x14ac:dyDescent="0.2">
      <c r="A218" s="60" t="s">
        <v>168</v>
      </c>
      <c r="B218" s="55"/>
      <c r="C218" s="5">
        <f>H218+L218+P218+T218</f>
        <v>35</v>
      </c>
      <c r="D218" s="5" t="s">
        <v>31</v>
      </c>
      <c r="E218" s="5"/>
      <c r="F218" s="39">
        <v>6</v>
      </c>
      <c r="G218" s="39">
        <v>6</v>
      </c>
      <c r="H218" s="39">
        <f t="shared" ref="H218:H229" si="140">SUM(E218:G218)</f>
        <v>12</v>
      </c>
      <c r="I218" s="39">
        <v>4</v>
      </c>
      <c r="J218" s="39">
        <v>4</v>
      </c>
      <c r="K218" s="39"/>
      <c r="L218" s="39">
        <f t="shared" ref="L218:L229" si="141">SUM(I218:K218)</f>
        <v>8</v>
      </c>
      <c r="M218" s="39">
        <v>2</v>
      </c>
      <c r="N218" s="39">
        <v>2</v>
      </c>
      <c r="O218" s="39">
        <v>3</v>
      </c>
      <c r="P218" s="39">
        <f t="shared" ref="P218:P229" si="142">SUM(M218:O218)</f>
        <v>7</v>
      </c>
      <c r="Q218" s="39">
        <v>4</v>
      </c>
      <c r="R218" s="39">
        <v>4</v>
      </c>
      <c r="S218" s="39"/>
      <c r="T218" s="39">
        <f t="shared" ref="T218:T229" si="143">SUM(Q218:S218)</f>
        <v>8</v>
      </c>
      <c r="U218" s="37"/>
      <c r="V218" s="38"/>
      <c r="W218" s="39"/>
      <c r="X218" s="55"/>
      <c r="Y218" s="55"/>
      <c r="Z218" s="55"/>
    </row>
    <row r="219" spans="1:26" ht="12.75" x14ac:dyDescent="0.2">
      <c r="A219" s="42" t="s">
        <v>38</v>
      </c>
      <c r="B219" s="27"/>
      <c r="C219" s="28"/>
      <c r="D219" s="28" t="s">
        <v>31</v>
      </c>
      <c r="E219" s="28">
        <v>0</v>
      </c>
      <c r="F219" s="28">
        <v>1</v>
      </c>
      <c r="G219" s="28">
        <v>5</v>
      </c>
      <c r="H219" s="29">
        <f t="shared" si="140"/>
        <v>6</v>
      </c>
      <c r="I219" s="28">
        <v>6</v>
      </c>
      <c r="J219" s="28">
        <v>7</v>
      </c>
      <c r="K219" s="28">
        <v>11</v>
      </c>
      <c r="L219" s="29">
        <f t="shared" si="141"/>
        <v>24</v>
      </c>
      <c r="M219" s="28">
        <v>6</v>
      </c>
      <c r="N219" s="28"/>
      <c r="O219" s="28"/>
      <c r="P219" s="29">
        <f t="shared" si="142"/>
        <v>6</v>
      </c>
      <c r="Q219" s="28"/>
      <c r="R219" s="28"/>
      <c r="S219" s="28"/>
      <c r="T219" s="29">
        <f t="shared" si="143"/>
        <v>0</v>
      </c>
      <c r="U219" s="30">
        <f>SUM(H219+L219+P219+T219)</f>
        <v>36</v>
      </c>
      <c r="V219" s="31">
        <f>U219*100/C218</f>
        <v>102.85714285714286</v>
      </c>
      <c r="W219" s="30">
        <f>C218-U219</f>
        <v>-1</v>
      </c>
      <c r="X219" s="27"/>
      <c r="Y219" s="27"/>
      <c r="Z219" s="27"/>
    </row>
    <row r="220" spans="1:26" ht="12.75" x14ac:dyDescent="0.2">
      <c r="A220" s="32" t="s">
        <v>39</v>
      </c>
      <c r="B220" s="59">
        <v>13200</v>
      </c>
      <c r="C220" s="23"/>
      <c r="D220" s="23" t="s">
        <v>40</v>
      </c>
      <c r="E220" s="23">
        <v>0</v>
      </c>
      <c r="F220" s="23">
        <v>0</v>
      </c>
      <c r="G220" s="23">
        <v>0</v>
      </c>
      <c r="H220" s="23">
        <f t="shared" si="140"/>
        <v>0</v>
      </c>
      <c r="I220" s="23">
        <v>0</v>
      </c>
      <c r="J220" s="23">
        <v>0</v>
      </c>
      <c r="K220" s="23">
        <v>0</v>
      </c>
      <c r="L220" s="23">
        <f t="shared" si="141"/>
        <v>0</v>
      </c>
      <c r="M220" s="23">
        <v>0</v>
      </c>
      <c r="N220" s="23">
        <v>0</v>
      </c>
      <c r="O220" s="23">
        <v>7600</v>
      </c>
      <c r="P220" s="23">
        <f t="shared" si="142"/>
        <v>7600</v>
      </c>
      <c r="Q220" s="23">
        <v>5600</v>
      </c>
      <c r="R220" s="23">
        <v>0</v>
      </c>
      <c r="S220" s="23">
        <v>0</v>
      </c>
      <c r="T220" s="23">
        <f t="shared" si="143"/>
        <v>5600</v>
      </c>
      <c r="U220" s="24"/>
      <c r="V220" s="25"/>
      <c r="W220" s="23"/>
      <c r="X220" s="22"/>
      <c r="Y220" s="22"/>
      <c r="Z220" s="22"/>
    </row>
    <row r="221" spans="1:26" ht="12.75" x14ac:dyDescent="0.2">
      <c r="A221" s="34" t="s">
        <v>41</v>
      </c>
      <c r="B221" s="58"/>
      <c r="C221" s="5"/>
      <c r="D221" s="5" t="s">
        <v>40</v>
      </c>
      <c r="E221" s="5">
        <v>0</v>
      </c>
      <c r="F221" s="5">
        <v>0</v>
      </c>
      <c r="G221" s="39">
        <v>0</v>
      </c>
      <c r="H221" s="8">
        <f t="shared" si="140"/>
        <v>0</v>
      </c>
      <c r="I221" s="39">
        <v>0</v>
      </c>
      <c r="J221" s="39">
        <v>0</v>
      </c>
      <c r="K221" s="39">
        <v>0</v>
      </c>
      <c r="L221" s="8">
        <f t="shared" si="141"/>
        <v>0</v>
      </c>
      <c r="M221" s="39">
        <v>0</v>
      </c>
      <c r="N221" s="39">
        <v>0</v>
      </c>
      <c r="O221" s="39">
        <v>0</v>
      </c>
      <c r="P221" s="8">
        <f t="shared" si="142"/>
        <v>0</v>
      </c>
      <c r="Q221" s="39">
        <v>0</v>
      </c>
      <c r="R221" s="39">
        <v>0</v>
      </c>
      <c r="S221" s="39">
        <v>0</v>
      </c>
      <c r="T221" s="8">
        <f t="shared" si="143"/>
        <v>0</v>
      </c>
      <c r="U221" s="37"/>
      <c r="V221" s="38"/>
      <c r="W221" s="39"/>
      <c r="X221" s="5">
        <f>H221+L221+P221+T221</f>
        <v>0</v>
      </c>
      <c r="Y221" s="5">
        <f>X221*100/B220</f>
        <v>0</v>
      </c>
      <c r="Z221" s="40">
        <f>B220-X221</f>
        <v>13200</v>
      </c>
    </row>
    <row r="222" spans="1:26" ht="12.75" x14ac:dyDescent="0.2">
      <c r="A222" s="60" t="s">
        <v>169</v>
      </c>
      <c r="B222" s="55"/>
      <c r="C222" s="5">
        <f>H222+L222+P222+T222</f>
        <v>1</v>
      </c>
      <c r="D222" s="5" t="s">
        <v>31</v>
      </c>
      <c r="E222" s="5">
        <v>1</v>
      </c>
      <c r="F222" s="5"/>
      <c r="G222" s="39"/>
      <c r="H222" s="39">
        <f t="shared" si="140"/>
        <v>1</v>
      </c>
      <c r="I222" s="39"/>
      <c r="J222" s="39"/>
      <c r="K222" s="39"/>
      <c r="L222" s="39">
        <f t="shared" si="141"/>
        <v>0</v>
      </c>
      <c r="M222" s="39"/>
      <c r="N222" s="39"/>
      <c r="O222" s="39"/>
      <c r="P222" s="39">
        <f t="shared" si="142"/>
        <v>0</v>
      </c>
      <c r="Q222" s="39"/>
      <c r="R222" s="39"/>
      <c r="S222" s="39"/>
      <c r="T222" s="39">
        <f t="shared" si="143"/>
        <v>0</v>
      </c>
      <c r="U222" s="37"/>
      <c r="V222" s="38"/>
      <c r="W222" s="39"/>
      <c r="X222" s="55"/>
      <c r="Y222" s="55"/>
      <c r="Z222" s="55"/>
    </row>
    <row r="223" spans="1:26" ht="12.75" x14ac:dyDescent="0.2">
      <c r="A223" s="42" t="s">
        <v>38</v>
      </c>
      <c r="B223" s="27"/>
      <c r="C223" s="28"/>
      <c r="D223" s="28" t="s">
        <v>31</v>
      </c>
      <c r="E223" s="28">
        <v>1</v>
      </c>
      <c r="F223" s="28">
        <v>0</v>
      </c>
      <c r="G223" s="28">
        <v>0</v>
      </c>
      <c r="H223" s="29">
        <f t="shared" si="140"/>
        <v>1</v>
      </c>
      <c r="I223" s="28">
        <v>0</v>
      </c>
      <c r="J223" s="28">
        <v>0</v>
      </c>
      <c r="K223" s="28">
        <v>0</v>
      </c>
      <c r="L223" s="29">
        <f t="shared" si="141"/>
        <v>0</v>
      </c>
      <c r="M223" s="28">
        <v>0</v>
      </c>
      <c r="N223" s="28"/>
      <c r="O223" s="28"/>
      <c r="P223" s="29">
        <f t="shared" si="142"/>
        <v>0</v>
      </c>
      <c r="Q223" s="28"/>
      <c r="R223" s="28"/>
      <c r="S223" s="28"/>
      <c r="T223" s="29">
        <f t="shared" si="143"/>
        <v>0</v>
      </c>
      <c r="U223" s="30">
        <f>SUM(H223+L223+P223+T223)</f>
        <v>1</v>
      </c>
      <c r="V223" s="31">
        <f>U223*100/C222</f>
        <v>100</v>
      </c>
      <c r="W223" s="30">
        <f>C222-U223</f>
        <v>0</v>
      </c>
      <c r="X223" s="27"/>
      <c r="Y223" s="27"/>
      <c r="Z223" s="27"/>
    </row>
    <row r="224" spans="1:26" ht="12.75" x14ac:dyDescent="0.2">
      <c r="A224" s="32" t="s">
        <v>39</v>
      </c>
      <c r="B224" s="59">
        <v>180000</v>
      </c>
      <c r="C224" s="23"/>
      <c r="D224" s="23" t="s">
        <v>40</v>
      </c>
      <c r="E224" s="23">
        <v>15000</v>
      </c>
      <c r="F224" s="23">
        <v>15000</v>
      </c>
      <c r="G224" s="23">
        <v>15000</v>
      </c>
      <c r="H224" s="23">
        <f t="shared" si="140"/>
        <v>45000</v>
      </c>
      <c r="I224" s="23">
        <v>15000</v>
      </c>
      <c r="J224" s="23">
        <v>15000</v>
      </c>
      <c r="K224" s="23">
        <v>15000</v>
      </c>
      <c r="L224" s="23">
        <f t="shared" si="141"/>
        <v>45000</v>
      </c>
      <c r="M224" s="23">
        <v>15000</v>
      </c>
      <c r="N224" s="23">
        <v>15000</v>
      </c>
      <c r="O224" s="23">
        <v>15000</v>
      </c>
      <c r="P224" s="23">
        <f t="shared" si="142"/>
        <v>45000</v>
      </c>
      <c r="Q224" s="23">
        <v>15000</v>
      </c>
      <c r="R224" s="23">
        <v>15000</v>
      </c>
      <c r="S224" s="23">
        <v>15000</v>
      </c>
      <c r="T224" s="23">
        <f t="shared" si="143"/>
        <v>45000</v>
      </c>
      <c r="U224" s="24"/>
      <c r="V224" s="25"/>
      <c r="W224" s="23"/>
      <c r="X224" s="22"/>
      <c r="Y224" s="22"/>
      <c r="Z224" s="22"/>
    </row>
    <row r="225" spans="1:26" ht="12.75" x14ac:dyDescent="0.2">
      <c r="A225" s="34" t="s">
        <v>41</v>
      </c>
      <c r="B225" s="58"/>
      <c r="C225" s="5"/>
      <c r="D225" s="5" t="s">
        <v>40</v>
      </c>
      <c r="E225" s="5">
        <v>15000</v>
      </c>
      <c r="F225" s="5">
        <v>15000</v>
      </c>
      <c r="G225" s="39">
        <v>15000</v>
      </c>
      <c r="H225" s="8">
        <f t="shared" si="140"/>
        <v>45000</v>
      </c>
      <c r="I225" s="39">
        <v>15000</v>
      </c>
      <c r="J225" s="39">
        <v>15000</v>
      </c>
      <c r="K225" s="39">
        <v>15000</v>
      </c>
      <c r="L225" s="8">
        <f t="shared" si="141"/>
        <v>45000</v>
      </c>
      <c r="M225" s="39">
        <v>15000</v>
      </c>
      <c r="N225" s="39">
        <v>0</v>
      </c>
      <c r="O225" s="39">
        <v>0</v>
      </c>
      <c r="P225" s="8">
        <f t="shared" si="142"/>
        <v>15000</v>
      </c>
      <c r="Q225" s="39">
        <v>0</v>
      </c>
      <c r="R225" s="39">
        <v>0</v>
      </c>
      <c r="S225" s="39">
        <v>0</v>
      </c>
      <c r="T225" s="8">
        <f t="shared" si="143"/>
        <v>0</v>
      </c>
      <c r="U225" s="37"/>
      <c r="V225" s="38"/>
      <c r="W225" s="39"/>
      <c r="X225" s="5">
        <v>105000</v>
      </c>
      <c r="Y225" s="5">
        <f>X225*100/B224</f>
        <v>58.333333333333336</v>
      </c>
      <c r="Z225" s="40">
        <f>B224-X225</f>
        <v>75000</v>
      </c>
    </row>
    <row r="226" spans="1:26" ht="12.75" x14ac:dyDescent="0.2">
      <c r="A226" s="60" t="s">
        <v>170</v>
      </c>
      <c r="B226" s="55"/>
      <c r="C226" s="5">
        <f>H226+L226+P226+T226</f>
        <v>135</v>
      </c>
      <c r="D226" s="5" t="s">
        <v>31</v>
      </c>
      <c r="E226" s="5">
        <v>0</v>
      </c>
      <c r="F226" s="5">
        <v>5</v>
      </c>
      <c r="G226" s="39">
        <v>20</v>
      </c>
      <c r="H226" s="39">
        <f t="shared" si="140"/>
        <v>25</v>
      </c>
      <c r="I226" s="39">
        <v>10</v>
      </c>
      <c r="J226" s="39">
        <v>50</v>
      </c>
      <c r="K226" s="39">
        <v>30</v>
      </c>
      <c r="L226" s="39">
        <f t="shared" si="141"/>
        <v>90</v>
      </c>
      <c r="M226" s="39">
        <v>5</v>
      </c>
      <c r="N226" s="39">
        <v>5</v>
      </c>
      <c r="O226" s="39">
        <v>5</v>
      </c>
      <c r="P226" s="39">
        <f t="shared" si="142"/>
        <v>15</v>
      </c>
      <c r="Q226" s="39">
        <v>5</v>
      </c>
      <c r="R226" s="39"/>
      <c r="S226" s="39"/>
      <c r="T226" s="39">
        <f t="shared" si="143"/>
        <v>5</v>
      </c>
      <c r="U226" s="37"/>
      <c r="V226" s="38"/>
      <c r="W226" s="39"/>
      <c r="X226" s="55"/>
      <c r="Y226" s="55"/>
      <c r="Z226" s="55"/>
    </row>
    <row r="227" spans="1:26" ht="12.75" x14ac:dyDescent="0.2">
      <c r="A227" s="42" t="s">
        <v>38</v>
      </c>
      <c r="B227" s="27"/>
      <c r="C227" s="28"/>
      <c r="D227" s="28" t="s">
        <v>31</v>
      </c>
      <c r="E227" s="28">
        <v>0</v>
      </c>
      <c r="F227" s="28">
        <v>15</v>
      </c>
      <c r="G227" s="28">
        <v>5</v>
      </c>
      <c r="H227" s="29">
        <f t="shared" si="140"/>
        <v>20</v>
      </c>
      <c r="I227" s="28">
        <v>113</v>
      </c>
      <c r="J227" s="28">
        <v>100</v>
      </c>
      <c r="K227" s="28">
        <v>22</v>
      </c>
      <c r="L227" s="29">
        <f t="shared" si="141"/>
        <v>235</v>
      </c>
      <c r="M227" s="28">
        <v>2</v>
      </c>
      <c r="N227" s="28"/>
      <c r="O227" s="28"/>
      <c r="P227" s="29">
        <f t="shared" si="142"/>
        <v>2</v>
      </c>
      <c r="Q227" s="28"/>
      <c r="R227" s="28"/>
      <c r="S227" s="28"/>
      <c r="T227" s="29">
        <f t="shared" si="143"/>
        <v>0</v>
      </c>
      <c r="U227" s="30">
        <f>SUM(H227+L227+P227+T227)</f>
        <v>257</v>
      </c>
      <c r="V227" s="31">
        <f>U227*100/C226</f>
        <v>190.37037037037038</v>
      </c>
      <c r="W227" s="30">
        <f>C226-U227</f>
        <v>-122</v>
      </c>
      <c r="X227" s="27"/>
      <c r="Y227" s="27"/>
      <c r="Z227" s="27"/>
    </row>
    <row r="228" spans="1:26" ht="12.75" x14ac:dyDescent="0.2">
      <c r="A228" s="32" t="s">
        <v>39</v>
      </c>
      <c r="B228" s="59">
        <v>28700</v>
      </c>
      <c r="C228" s="23"/>
      <c r="D228" s="23" t="s">
        <v>40</v>
      </c>
      <c r="E228" s="23">
        <v>0</v>
      </c>
      <c r="F228" s="23">
        <v>0</v>
      </c>
      <c r="G228" s="23">
        <v>960</v>
      </c>
      <c r="H228" s="23">
        <f t="shared" si="140"/>
        <v>960</v>
      </c>
      <c r="I228" s="23">
        <v>3580</v>
      </c>
      <c r="J228" s="23">
        <v>3600</v>
      </c>
      <c r="K228" s="23">
        <v>9600</v>
      </c>
      <c r="L228" s="23">
        <f t="shared" si="141"/>
        <v>16780</v>
      </c>
      <c r="M228" s="23">
        <v>0</v>
      </c>
      <c r="N228" s="23">
        <v>3000</v>
      </c>
      <c r="O228" s="23">
        <v>2500</v>
      </c>
      <c r="P228" s="23">
        <f t="shared" si="142"/>
        <v>5500</v>
      </c>
      <c r="Q228" s="23">
        <v>2500</v>
      </c>
      <c r="R228" s="23">
        <v>2960</v>
      </c>
      <c r="S228" s="23">
        <v>0</v>
      </c>
      <c r="T228" s="23">
        <f t="shared" si="143"/>
        <v>5460</v>
      </c>
      <c r="U228" s="24"/>
      <c r="V228" s="25"/>
      <c r="W228" s="23"/>
      <c r="X228" s="22"/>
      <c r="Y228" s="22"/>
      <c r="Z228" s="22"/>
    </row>
    <row r="229" spans="1:26" ht="12.75" x14ac:dyDescent="0.2">
      <c r="A229" s="34" t="s">
        <v>41</v>
      </c>
      <c r="B229" s="58"/>
      <c r="C229" s="5"/>
      <c r="D229" s="5" t="s">
        <v>40</v>
      </c>
      <c r="E229" s="23">
        <v>0</v>
      </c>
      <c r="F229" s="23">
        <v>0</v>
      </c>
      <c r="G229" s="23">
        <v>960</v>
      </c>
      <c r="H229" s="8">
        <f t="shared" si="140"/>
        <v>960</v>
      </c>
      <c r="I229" s="23">
        <v>3580</v>
      </c>
      <c r="J229" s="23">
        <v>3600</v>
      </c>
      <c r="K229" s="23">
        <v>9600</v>
      </c>
      <c r="L229" s="8">
        <f t="shared" si="141"/>
        <v>16780</v>
      </c>
      <c r="M229" s="23">
        <v>0</v>
      </c>
      <c r="N229" s="23">
        <v>3000</v>
      </c>
      <c r="O229" s="23">
        <v>0</v>
      </c>
      <c r="P229" s="8">
        <f t="shared" si="142"/>
        <v>3000</v>
      </c>
      <c r="Q229" s="23">
        <v>0</v>
      </c>
      <c r="R229" s="23">
        <v>0</v>
      </c>
      <c r="S229" s="23">
        <v>0</v>
      </c>
      <c r="T229" s="8">
        <f t="shared" si="143"/>
        <v>0</v>
      </c>
      <c r="U229" s="24"/>
      <c r="V229" s="25"/>
      <c r="W229" s="23"/>
      <c r="X229" s="23">
        <v>20740</v>
      </c>
      <c r="Y229" s="23">
        <f>X229*100/B228</f>
        <v>72.264808362369337</v>
      </c>
      <c r="Z229" s="45">
        <f>B228-X229</f>
        <v>7960</v>
      </c>
    </row>
    <row r="230" spans="1:26" ht="12.75" x14ac:dyDescent="0.2">
      <c r="A230" s="47" t="s">
        <v>171</v>
      </c>
      <c r="B230" s="48"/>
      <c r="C230" s="50" t="s">
        <v>52</v>
      </c>
      <c r="D230" s="50" t="s">
        <v>31</v>
      </c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1"/>
      <c r="V230" s="52"/>
      <c r="W230" s="50"/>
      <c r="X230" s="48"/>
      <c r="Y230" s="48"/>
      <c r="Z230" s="48"/>
    </row>
    <row r="231" spans="1:26" ht="12.75" x14ac:dyDescent="0.2">
      <c r="A231" s="60" t="s">
        <v>172</v>
      </c>
      <c r="B231" s="55"/>
      <c r="C231" s="5" t="s">
        <v>52</v>
      </c>
      <c r="D231" s="5" t="s">
        <v>31</v>
      </c>
      <c r="E231" s="5"/>
      <c r="F231" s="5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7"/>
      <c r="V231" s="38"/>
      <c r="W231" s="39"/>
      <c r="X231" s="55"/>
      <c r="Y231" s="55"/>
      <c r="Z231" s="55"/>
    </row>
    <row r="232" spans="1:26" ht="12.75" x14ac:dyDescent="0.2">
      <c r="A232" s="11" t="s">
        <v>173</v>
      </c>
      <c r="B232" s="12"/>
      <c r="C232" s="13" t="s">
        <v>52</v>
      </c>
      <c r="D232" s="13" t="s">
        <v>31</v>
      </c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4"/>
      <c r="V232" s="15"/>
      <c r="W232" s="13"/>
      <c r="X232" s="12"/>
      <c r="Y232" s="12"/>
      <c r="Z232" s="12"/>
    </row>
    <row r="233" spans="1:26" ht="12.75" x14ac:dyDescent="0.2">
      <c r="A233" s="47" t="s">
        <v>174</v>
      </c>
      <c r="B233" s="48"/>
      <c r="C233" s="50" t="s">
        <v>52</v>
      </c>
      <c r="D233" s="50" t="s">
        <v>31</v>
      </c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1"/>
      <c r="V233" s="52"/>
      <c r="W233" s="50"/>
      <c r="X233" s="48"/>
      <c r="Y233" s="48"/>
      <c r="Z233" s="48"/>
    </row>
    <row r="234" spans="1:26" ht="12.75" x14ac:dyDescent="0.2">
      <c r="A234" s="60" t="s">
        <v>175</v>
      </c>
      <c r="B234" s="55"/>
      <c r="C234" s="5" t="s">
        <v>52</v>
      </c>
      <c r="D234" s="5" t="s">
        <v>31</v>
      </c>
      <c r="E234" s="5"/>
      <c r="F234" s="5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7"/>
      <c r="V234" s="38"/>
      <c r="W234" s="39"/>
      <c r="X234" s="55"/>
      <c r="Y234" s="55"/>
      <c r="Z234" s="55"/>
    </row>
    <row r="235" spans="1:26" ht="12.75" x14ac:dyDescent="0.2">
      <c r="A235" s="60"/>
      <c r="B235" s="55"/>
      <c r="C235" s="5" t="s">
        <v>52</v>
      </c>
      <c r="D235" s="5" t="s">
        <v>34</v>
      </c>
      <c r="E235" s="5"/>
      <c r="F235" s="5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7"/>
      <c r="V235" s="38"/>
      <c r="W235" s="39"/>
      <c r="X235" s="55"/>
      <c r="Y235" s="55"/>
      <c r="Z235" s="55"/>
    </row>
    <row r="236" spans="1:26" ht="12.75" x14ac:dyDescent="0.2">
      <c r="A236" s="6" t="s">
        <v>176</v>
      </c>
      <c r="B236" s="7"/>
      <c r="C236" s="8" t="s">
        <v>52</v>
      </c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9"/>
      <c r="V236" s="10"/>
      <c r="W236" s="8"/>
      <c r="X236" s="7"/>
      <c r="Y236" s="7"/>
      <c r="Z236" s="7"/>
    </row>
    <row r="237" spans="1:26" ht="12.75" x14ac:dyDescent="0.2">
      <c r="A237" s="11" t="s">
        <v>177</v>
      </c>
      <c r="B237" s="12"/>
      <c r="C237" s="13" t="s">
        <v>52</v>
      </c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4"/>
      <c r="V237" s="15"/>
      <c r="W237" s="13"/>
      <c r="X237" s="12"/>
      <c r="Y237" s="12"/>
      <c r="Z237" s="12"/>
    </row>
    <row r="238" spans="1:26" ht="12.75" x14ac:dyDescent="0.2">
      <c r="A238" s="75" t="s">
        <v>178</v>
      </c>
      <c r="B238" s="48"/>
      <c r="C238" s="50" t="s">
        <v>52</v>
      </c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1"/>
      <c r="V238" s="52"/>
      <c r="W238" s="50"/>
      <c r="X238" s="48"/>
      <c r="Y238" s="48"/>
      <c r="Z238" s="48"/>
    </row>
    <row r="239" spans="1:26" ht="12.75" x14ac:dyDescent="0.2">
      <c r="A239" s="60" t="s">
        <v>179</v>
      </c>
      <c r="B239" s="55"/>
      <c r="C239" s="5" t="s">
        <v>52</v>
      </c>
      <c r="D239" s="5"/>
      <c r="E239" s="5"/>
      <c r="F239" s="5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7"/>
      <c r="V239" s="38"/>
      <c r="W239" s="39"/>
      <c r="X239" s="55"/>
      <c r="Y239" s="55"/>
      <c r="Z239" s="55"/>
    </row>
    <row r="240" spans="1:26" ht="12.75" x14ac:dyDescent="0.2">
      <c r="A240" s="6" t="s">
        <v>180</v>
      </c>
      <c r="B240" s="7"/>
      <c r="C240" s="8" t="s">
        <v>52</v>
      </c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9"/>
      <c r="V240" s="10"/>
      <c r="W240" s="8"/>
      <c r="X240" s="7"/>
      <c r="Y240" s="7"/>
      <c r="Z240" s="7"/>
    </row>
    <row r="241" spans="1:26" ht="12.75" x14ac:dyDescent="0.2">
      <c r="A241" s="11" t="s">
        <v>181</v>
      </c>
      <c r="B241" s="12"/>
      <c r="C241" s="13" t="s">
        <v>52</v>
      </c>
      <c r="D241" s="13" t="s">
        <v>104</v>
      </c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4"/>
      <c r="V241" s="15"/>
      <c r="W241" s="13"/>
      <c r="X241" s="12"/>
      <c r="Y241" s="12"/>
      <c r="Z241" s="12"/>
    </row>
    <row r="242" spans="1:26" ht="12.75" x14ac:dyDescent="0.2">
      <c r="A242" s="47" t="s">
        <v>182</v>
      </c>
      <c r="B242" s="48"/>
      <c r="C242" s="50" t="s">
        <v>52</v>
      </c>
      <c r="D242" s="50" t="s">
        <v>104</v>
      </c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1"/>
      <c r="V242" s="52"/>
      <c r="W242" s="50"/>
      <c r="X242" s="48"/>
      <c r="Y242" s="48"/>
      <c r="Z242" s="48"/>
    </row>
    <row r="243" spans="1:26" ht="12.75" x14ac:dyDescent="0.2">
      <c r="A243" s="60" t="s">
        <v>183</v>
      </c>
      <c r="B243" s="55"/>
      <c r="C243" s="5" t="s">
        <v>52</v>
      </c>
      <c r="D243" s="5" t="s">
        <v>104</v>
      </c>
      <c r="E243" s="5"/>
      <c r="F243" s="5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7"/>
      <c r="V243" s="38"/>
      <c r="W243" s="39"/>
      <c r="X243" s="55"/>
      <c r="Y243" s="55"/>
      <c r="Z243" s="55"/>
    </row>
    <row r="244" spans="1:26" ht="12.75" x14ac:dyDescent="0.2">
      <c r="A244" s="60" t="s">
        <v>184</v>
      </c>
      <c r="B244" s="55"/>
      <c r="C244" s="5" t="s">
        <v>52</v>
      </c>
      <c r="D244" s="5" t="s">
        <v>104</v>
      </c>
      <c r="E244" s="5"/>
      <c r="F244" s="5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7"/>
      <c r="V244" s="38"/>
      <c r="W244" s="39"/>
      <c r="X244" s="55"/>
      <c r="Y244" s="55"/>
      <c r="Z244" s="55"/>
    </row>
    <row r="245" spans="1:26" ht="12.75" x14ac:dyDescent="0.2">
      <c r="A245" s="60" t="s">
        <v>185</v>
      </c>
      <c r="B245" s="55"/>
      <c r="C245" s="5" t="s">
        <v>52</v>
      </c>
      <c r="D245" s="5"/>
      <c r="E245" s="5"/>
      <c r="F245" s="5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7"/>
      <c r="V245" s="38"/>
      <c r="W245" s="39"/>
      <c r="X245" s="55"/>
      <c r="Y245" s="55"/>
      <c r="Z245" s="55"/>
    </row>
    <row r="246" spans="1:26" ht="12.75" x14ac:dyDescent="0.2">
      <c r="A246" s="60" t="s">
        <v>186</v>
      </c>
      <c r="B246" s="55"/>
      <c r="C246" s="5" t="s">
        <v>52</v>
      </c>
      <c r="D246" s="5" t="s">
        <v>187</v>
      </c>
      <c r="E246" s="5"/>
      <c r="F246" s="5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7"/>
      <c r="V246" s="38"/>
      <c r="W246" s="39"/>
      <c r="X246" s="55"/>
      <c r="Y246" s="55"/>
      <c r="Z246" s="55"/>
    </row>
    <row r="247" spans="1:26" ht="12.75" x14ac:dyDescent="0.2">
      <c r="A247" s="60" t="s">
        <v>188</v>
      </c>
      <c r="B247" s="55"/>
      <c r="C247" s="5">
        <v>4</v>
      </c>
      <c r="D247" s="5" t="s">
        <v>189</v>
      </c>
      <c r="E247" s="5"/>
      <c r="F247" s="5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7"/>
      <c r="V247" s="38"/>
      <c r="W247" s="39"/>
      <c r="X247" s="55"/>
      <c r="Y247" s="55"/>
      <c r="Z247" s="55"/>
    </row>
    <row r="248" spans="1:26" ht="12.75" x14ac:dyDescent="0.2">
      <c r="A248" s="60" t="s">
        <v>190</v>
      </c>
      <c r="B248" s="55"/>
      <c r="C248" s="5">
        <v>1</v>
      </c>
      <c r="D248" s="5" t="s">
        <v>191</v>
      </c>
      <c r="E248" s="5"/>
      <c r="F248" s="5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7"/>
      <c r="V248" s="38"/>
      <c r="W248" s="39"/>
      <c r="X248" s="55"/>
      <c r="Y248" s="55"/>
      <c r="Z248" s="55"/>
    </row>
    <row r="249" spans="1:26" ht="12.75" x14ac:dyDescent="0.2">
      <c r="A249" s="60" t="s">
        <v>192</v>
      </c>
      <c r="B249" s="55"/>
      <c r="C249" s="5" t="s">
        <v>52</v>
      </c>
      <c r="D249" s="5"/>
      <c r="E249" s="5"/>
      <c r="F249" s="5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7"/>
      <c r="V249" s="38"/>
      <c r="W249" s="39"/>
      <c r="X249" s="55"/>
      <c r="Y249" s="55"/>
      <c r="Z249" s="55"/>
    </row>
    <row r="250" spans="1:26" ht="12.75" x14ac:dyDescent="0.2">
      <c r="A250" s="6" t="s">
        <v>193</v>
      </c>
      <c r="B250" s="7"/>
      <c r="C250" s="8" t="s">
        <v>52</v>
      </c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9"/>
      <c r="V250" s="10"/>
      <c r="W250" s="8"/>
      <c r="X250" s="7"/>
      <c r="Y250" s="7"/>
      <c r="Z250" s="7"/>
    </row>
    <row r="251" spans="1:26" ht="12.75" x14ac:dyDescent="0.2">
      <c r="A251" s="11" t="s">
        <v>194</v>
      </c>
      <c r="B251" s="12"/>
      <c r="C251" s="13" t="s">
        <v>52</v>
      </c>
      <c r="D251" s="13" t="s">
        <v>104</v>
      </c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4"/>
      <c r="V251" s="15"/>
      <c r="W251" s="13"/>
      <c r="X251" s="12"/>
      <c r="Y251" s="12"/>
      <c r="Z251" s="12"/>
    </row>
    <row r="252" spans="1:26" ht="12.75" x14ac:dyDescent="0.2">
      <c r="A252" s="47" t="s">
        <v>195</v>
      </c>
      <c r="B252" s="48"/>
      <c r="C252" s="50" t="s">
        <v>52</v>
      </c>
      <c r="D252" s="50" t="s">
        <v>104</v>
      </c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1"/>
      <c r="V252" s="52"/>
      <c r="W252" s="50"/>
      <c r="X252" s="48"/>
      <c r="Y252" s="48"/>
      <c r="Z252" s="48"/>
    </row>
    <row r="253" spans="1:26" ht="12.75" x14ac:dyDescent="0.2">
      <c r="A253" s="60" t="s">
        <v>196</v>
      </c>
      <c r="B253" s="55"/>
      <c r="C253" s="5" t="s">
        <v>52</v>
      </c>
      <c r="D253" s="5" t="s">
        <v>104</v>
      </c>
      <c r="E253" s="5"/>
      <c r="F253" s="5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7"/>
      <c r="V253" s="38"/>
      <c r="W253" s="39"/>
      <c r="X253" s="55"/>
      <c r="Y253" s="55"/>
      <c r="Z253" s="55"/>
    </row>
    <row r="254" spans="1:26" ht="12.75" x14ac:dyDescent="0.2">
      <c r="A254" s="11" t="s">
        <v>197</v>
      </c>
      <c r="B254" s="12"/>
      <c r="C254" s="13" t="s">
        <v>52</v>
      </c>
      <c r="D254" s="13" t="s">
        <v>104</v>
      </c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4"/>
      <c r="V254" s="15"/>
      <c r="W254" s="13"/>
      <c r="X254" s="12"/>
      <c r="Y254" s="12"/>
      <c r="Z254" s="12"/>
    </row>
    <row r="255" spans="1:26" ht="12.75" x14ac:dyDescent="0.2">
      <c r="A255" s="47" t="s">
        <v>198</v>
      </c>
      <c r="B255" s="48"/>
      <c r="C255" s="50" t="s">
        <v>52</v>
      </c>
      <c r="D255" s="50" t="s">
        <v>104</v>
      </c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1"/>
      <c r="V255" s="52"/>
      <c r="W255" s="50"/>
      <c r="X255" s="48"/>
      <c r="Y255" s="48"/>
      <c r="Z255" s="48"/>
    </row>
    <row r="256" spans="1:26" ht="12.75" x14ac:dyDescent="0.2">
      <c r="A256" s="60" t="s">
        <v>199</v>
      </c>
      <c r="B256" s="55"/>
      <c r="C256" s="5" t="s">
        <v>52</v>
      </c>
      <c r="D256" s="5" t="s">
        <v>104</v>
      </c>
      <c r="E256" s="5"/>
      <c r="F256" s="5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7"/>
      <c r="V256" s="38"/>
      <c r="W256" s="39"/>
      <c r="X256" s="55"/>
      <c r="Y256" s="55"/>
      <c r="Z256" s="55"/>
    </row>
  </sheetData>
  <mergeCells count="24">
    <mergeCell ref="A3:A5"/>
    <mergeCell ref="B3:B5"/>
    <mergeCell ref="C3:C5"/>
    <mergeCell ref="D3:D5"/>
    <mergeCell ref="E3:T3"/>
    <mergeCell ref="E1:Z1"/>
    <mergeCell ref="A1:D1"/>
    <mergeCell ref="A24:B24"/>
    <mergeCell ref="A26:B26"/>
    <mergeCell ref="A31:B31"/>
    <mergeCell ref="M4:P4"/>
    <mergeCell ref="Q4:T4"/>
    <mergeCell ref="E4:H4"/>
    <mergeCell ref="I4:L4"/>
    <mergeCell ref="A9:B9"/>
    <mergeCell ref="A11:B11"/>
    <mergeCell ref="A17:B17"/>
    <mergeCell ref="W2:Z2"/>
    <mergeCell ref="U3:U5"/>
    <mergeCell ref="V3:V5"/>
    <mergeCell ref="W3:W5"/>
    <mergeCell ref="X3:X5"/>
    <mergeCell ref="Y3:Y5"/>
    <mergeCell ref="Z3:Z5"/>
  </mergeCells>
  <printOptions horizontalCentered="1" gridLines="1"/>
  <pageMargins left="0.25" right="0.25" top="0.75" bottom="0.75" header="0" footer="0"/>
  <pageSetup paperSize="9" scale="55" fitToHeight="0" pageOrder="overThenDown" orientation="landscape" cellComments="atEn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แผน-ผล ปีงบ69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DOE</cp:lastModifiedBy>
  <cp:lastPrinted>2026-05-27T03:36:24Z</cp:lastPrinted>
  <dcterms:modified xsi:type="dcterms:W3CDTF">2026-05-27T03:37:01Z</dcterms:modified>
</cp:coreProperties>
</file>