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55" windowHeight="8445" activeTab="11"/>
  </bookViews>
  <sheets>
    <sheet name="ตค50" sheetId="1" r:id="rId1"/>
    <sheet name="พย50" sheetId="4" r:id="rId2"/>
    <sheet name="ธค50" sheetId="5" r:id="rId3"/>
    <sheet name="มค51" sheetId="6" r:id="rId4"/>
    <sheet name="กพ51" sheetId="7" r:id="rId5"/>
    <sheet name="มีค51" sheetId="8" r:id="rId6"/>
    <sheet name="เมย51" sheetId="9" r:id="rId7"/>
    <sheet name="พค51" sheetId="10" r:id="rId8"/>
    <sheet name="มิย51" sheetId="11" r:id="rId9"/>
    <sheet name="กค51" sheetId="12" r:id="rId10"/>
    <sheet name="สค51" sheetId="13" r:id="rId11"/>
    <sheet name="กย51" sheetId="14" r:id="rId12"/>
  </sheets>
  <definedNames>
    <definedName name="_xlnm.Print_Titles" localSheetId="9">กค51!$5:$7</definedName>
    <definedName name="_xlnm.Print_Titles" localSheetId="4">กพ51!$5:$7</definedName>
    <definedName name="_xlnm.Print_Titles" localSheetId="11">กย51!$5:$7</definedName>
    <definedName name="_xlnm.Print_Titles" localSheetId="0">ตค50!$5:$7</definedName>
    <definedName name="_xlnm.Print_Titles" localSheetId="2">ธค50!$5:$7</definedName>
    <definedName name="_xlnm.Print_Titles" localSheetId="7">พค51!$5:$7</definedName>
    <definedName name="_xlnm.Print_Titles" localSheetId="1">พย50!$5:$7</definedName>
    <definedName name="_xlnm.Print_Titles" localSheetId="3">มค51!$5:$7</definedName>
    <definedName name="_xlnm.Print_Titles" localSheetId="8">มิย51!$5:$7</definedName>
    <definedName name="_xlnm.Print_Titles" localSheetId="5">มีค51!$5:$7</definedName>
    <definedName name="_xlnm.Print_Titles" localSheetId="6">เมย51!$5:$7</definedName>
    <definedName name="_xlnm.Print_Titles" localSheetId="10">สค51!$6:$8</definedName>
  </definedNames>
  <calcPr calcId="124519" fullCalcOnLoad="1"/>
</workbook>
</file>

<file path=xl/calcChain.xml><?xml version="1.0" encoding="utf-8"?>
<calcChain xmlns="http://schemas.openxmlformats.org/spreadsheetml/2006/main">
  <c r="F16" i="14"/>
  <c r="E104"/>
  <c r="D104"/>
  <c r="E102"/>
  <c r="D102"/>
  <c r="E99"/>
  <c r="D99"/>
  <c r="D91"/>
  <c r="D92"/>
  <c r="D93"/>
  <c r="D94"/>
  <c r="D95"/>
  <c r="D96"/>
  <c r="D90"/>
  <c r="D85"/>
  <c r="D86"/>
  <c r="D84"/>
  <c r="D80"/>
  <c r="D79"/>
  <c r="E104" i="13"/>
  <c r="D104"/>
  <c r="E102"/>
  <c r="D102"/>
  <c r="E99"/>
  <c r="D99"/>
  <c r="D96"/>
  <c r="D95"/>
  <c r="D94"/>
  <c r="D93"/>
  <c r="D92"/>
  <c r="D91"/>
  <c r="D90"/>
  <c r="D86"/>
  <c r="D85"/>
  <c r="D84"/>
  <c r="D80"/>
  <c r="D79"/>
  <c r="D72" i="14"/>
  <c r="D70"/>
  <c r="D71"/>
  <c r="D69"/>
  <c r="E65"/>
  <c r="D65"/>
  <c r="D64"/>
  <c r="E63"/>
  <c r="D63"/>
  <c r="D54"/>
  <c r="D55"/>
  <c r="D56"/>
  <c r="D57"/>
  <c r="D58"/>
  <c r="D59"/>
  <c r="D60"/>
  <c r="D53"/>
  <c r="D46"/>
  <c r="D47"/>
  <c r="D48"/>
  <c r="D49"/>
  <c r="D45"/>
  <c r="D42"/>
  <c r="D72" i="13"/>
  <c r="D71"/>
  <c r="D70"/>
  <c r="D69"/>
  <c r="E65"/>
  <c r="D65"/>
  <c r="D64"/>
  <c r="E63"/>
  <c r="D63"/>
  <c r="D60"/>
  <c r="D59"/>
  <c r="D58"/>
  <c r="D57"/>
  <c r="D56"/>
  <c r="D55"/>
  <c r="D54"/>
  <c r="D53"/>
  <c r="D49"/>
  <c r="D48"/>
  <c r="D47"/>
  <c r="D46"/>
  <c r="D45"/>
  <c r="D42"/>
  <c r="F33" i="14"/>
  <c r="F36"/>
  <c r="D34"/>
  <c r="D35"/>
  <c r="D39"/>
  <c r="D32"/>
  <c r="D22"/>
  <c r="D23"/>
  <c r="D24"/>
  <c r="D25"/>
  <c r="D26"/>
  <c r="D27"/>
  <c r="D28"/>
  <c r="D29"/>
  <c r="D30"/>
  <c r="D21"/>
  <c r="D14"/>
  <c r="F16" i="13"/>
  <c r="D18" i="14"/>
  <c r="D19"/>
  <c r="D17"/>
  <c r="E13"/>
  <c r="D13"/>
  <c r="F36" i="13"/>
  <c r="F33"/>
  <c r="D13"/>
  <c r="D34"/>
  <c r="D35"/>
  <c r="D37"/>
  <c r="D38"/>
  <c r="D39"/>
  <c r="D32"/>
  <c r="D22"/>
  <c r="D23"/>
  <c r="D24"/>
  <c r="D25"/>
  <c r="D26"/>
  <c r="D27"/>
  <c r="D28"/>
  <c r="D29"/>
  <c r="D30"/>
  <c r="D21"/>
  <c r="D17"/>
  <c r="D18"/>
  <c r="D19"/>
  <c r="D14"/>
  <c r="E13"/>
  <c r="D91" i="12"/>
  <c r="D92"/>
  <c r="D93"/>
  <c r="D94"/>
  <c r="D95"/>
  <c r="D96"/>
  <c r="D90"/>
  <c r="D85"/>
  <c r="D86"/>
  <c r="D84"/>
  <c r="D80"/>
  <c r="D79"/>
  <c r="D70"/>
  <c r="D71"/>
  <c r="D72"/>
  <c r="D69"/>
  <c r="D64"/>
  <c r="D54"/>
  <c r="D55"/>
  <c r="D56"/>
  <c r="D57"/>
  <c r="D58"/>
  <c r="D59"/>
  <c r="D60"/>
  <c r="D53"/>
  <c r="D46"/>
  <c r="D47"/>
  <c r="D48"/>
  <c r="D49"/>
  <c r="D45"/>
  <c r="D42"/>
  <c r="D34"/>
  <c r="D35"/>
  <c r="F36"/>
  <c r="D37"/>
  <c r="D38"/>
  <c r="D39"/>
  <c r="D32"/>
  <c r="D22"/>
  <c r="D23"/>
  <c r="D24"/>
  <c r="D25"/>
  <c r="D26"/>
  <c r="D27"/>
  <c r="D28"/>
  <c r="D29"/>
  <c r="D30"/>
  <c r="D21"/>
  <c r="D17"/>
  <c r="D18"/>
  <c r="D19"/>
  <c r="F16"/>
  <c r="D14"/>
  <c r="E63"/>
  <c r="D63"/>
  <c r="E65"/>
  <c r="D65"/>
  <c r="E104"/>
  <c r="D104"/>
  <c r="E102"/>
  <c r="D102"/>
  <c r="E99"/>
  <c r="D99"/>
  <c r="E13"/>
  <c r="D13"/>
  <c r="F33"/>
  <c r="D91" i="11"/>
  <c r="D92"/>
  <c r="D93"/>
  <c r="D94"/>
  <c r="D95"/>
  <c r="D96"/>
  <c r="D90"/>
  <c r="D85"/>
  <c r="D86"/>
  <c r="D84"/>
  <c r="D80"/>
  <c r="D79"/>
  <c r="D70"/>
  <c r="D71"/>
  <c r="D72"/>
  <c r="D69"/>
  <c r="D64"/>
  <c r="D54"/>
  <c r="D55"/>
  <c r="D56"/>
  <c r="D57"/>
  <c r="D58"/>
  <c r="D59"/>
  <c r="D60"/>
  <c r="D53"/>
  <c r="D46"/>
  <c r="D47"/>
  <c r="D48"/>
  <c r="D49"/>
  <c r="D45"/>
  <c r="D42"/>
  <c r="F33"/>
  <c r="D34"/>
  <c r="D35"/>
  <c r="F36"/>
  <c r="D37"/>
  <c r="D38"/>
  <c r="D39"/>
  <c r="D32"/>
  <c r="D22"/>
  <c r="D23"/>
  <c r="D24"/>
  <c r="D25"/>
  <c r="D26"/>
  <c r="D27"/>
  <c r="D28"/>
  <c r="D29"/>
  <c r="D30"/>
  <c r="D21"/>
  <c r="D17"/>
  <c r="D18"/>
  <c r="D19"/>
  <c r="F16"/>
  <c r="D14"/>
  <c r="E104"/>
  <c r="D104"/>
  <c r="E102"/>
  <c r="D102"/>
  <c r="E99"/>
  <c r="D99"/>
  <c r="E65"/>
  <c r="D65"/>
  <c r="E63"/>
  <c r="D63"/>
  <c r="E13"/>
  <c r="D13"/>
  <c r="D91" i="10"/>
  <c r="D92"/>
  <c r="D93"/>
  <c r="D94"/>
  <c r="D95"/>
  <c r="D96"/>
  <c r="D90"/>
  <c r="D85"/>
  <c r="D86"/>
  <c r="D84"/>
  <c r="D80"/>
  <c r="D79"/>
  <c r="D70"/>
  <c r="D71"/>
  <c r="D72"/>
  <c r="D69"/>
  <c r="D64"/>
  <c r="D54"/>
  <c r="D55"/>
  <c r="D56"/>
  <c r="D57"/>
  <c r="D58"/>
  <c r="D59"/>
  <c r="D60"/>
  <c r="D53"/>
  <c r="D46"/>
  <c r="D47"/>
  <c r="D48"/>
  <c r="D49"/>
  <c r="D45"/>
  <c r="D42"/>
  <c r="F33"/>
  <c r="D34"/>
  <c r="D35"/>
  <c r="F36"/>
  <c r="D37"/>
  <c r="D38"/>
  <c r="D39"/>
  <c r="D32"/>
  <c r="D22"/>
  <c r="D23"/>
  <c r="D24"/>
  <c r="D25"/>
  <c r="D26"/>
  <c r="D27"/>
  <c r="D28"/>
  <c r="D29"/>
  <c r="D30"/>
  <c r="D21"/>
  <c r="D17"/>
  <c r="D18"/>
  <c r="D19"/>
  <c r="F16"/>
  <c r="D14"/>
  <c r="E104"/>
  <c r="D104"/>
  <c r="E102"/>
  <c r="D102"/>
  <c r="E99"/>
  <c r="D99"/>
  <c r="E65"/>
  <c r="D65"/>
  <c r="E63"/>
  <c r="D63"/>
  <c r="E13"/>
  <c r="D13"/>
  <c r="D91" i="9"/>
  <c r="D92"/>
  <c r="D93"/>
  <c r="D94"/>
  <c r="D95"/>
  <c r="D96"/>
  <c r="D90"/>
  <c r="D85"/>
  <c r="D86"/>
  <c r="D84"/>
  <c r="D80"/>
  <c r="D79"/>
  <c r="D70"/>
  <c r="D71"/>
  <c r="D72"/>
  <c r="D69"/>
  <c r="D64"/>
  <c r="D54"/>
  <c r="D55"/>
  <c r="D56"/>
  <c r="D57"/>
  <c r="D58"/>
  <c r="D59"/>
  <c r="D60"/>
  <c r="D53"/>
  <c r="D46"/>
  <c r="D47"/>
  <c r="D48"/>
  <c r="D49"/>
  <c r="D45"/>
  <c r="D42"/>
  <c r="F33"/>
  <c r="D34"/>
  <c r="D35"/>
  <c r="F36"/>
  <c r="D37"/>
  <c r="D38"/>
  <c r="D39"/>
  <c r="D32"/>
  <c r="D22"/>
  <c r="D23"/>
  <c r="D24"/>
  <c r="D25"/>
  <c r="D26"/>
  <c r="D27"/>
  <c r="D28"/>
  <c r="D29"/>
  <c r="D30"/>
  <c r="D21"/>
  <c r="D17"/>
  <c r="D18"/>
  <c r="D19"/>
  <c r="F16"/>
  <c r="D14"/>
  <c r="E104"/>
  <c r="D104"/>
  <c r="E102"/>
  <c r="D102"/>
  <c r="E99"/>
  <c r="D99"/>
  <c r="E65"/>
  <c r="D65"/>
  <c r="E63"/>
  <c r="D63"/>
  <c r="E13"/>
  <c r="D13"/>
  <c r="D91" i="8"/>
  <c r="D92"/>
  <c r="D93"/>
  <c r="D94"/>
  <c r="D95"/>
  <c r="D96"/>
  <c r="D90"/>
  <c r="D85"/>
  <c r="D86"/>
  <c r="D84"/>
  <c r="D80"/>
  <c r="D79"/>
  <c r="D70"/>
  <c r="D71"/>
  <c r="D72"/>
  <c r="D69"/>
  <c r="D64"/>
  <c r="D54"/>
  <c r="D55"/>
  <c r="D56"/>
  <c r="D57"/>
  <c r="D58"/>
  <c r="D59"/>
  <c r="D60"/>
  <c r="D53"/>
  <c r="D46"/>
  <c r="D47"/>
  <c r="D48"/>
  <c r="D49"/>
  <c r="D45"/>
  <c r="D42"/>
  <c r="F33"/>
  <c r="D34"/>
  <c r="D35"/>
  <c r="F36"/>
  <c r="D37"/>
  <c r="D38"/>
  <c r="D39"/>
  <c r="D32"/>
  <c r="D22"/>
  <c r="D23"/>
  <c r="D24"/>
  <c r="D25"/>
  <c r="D26"/>
  <c r="D27"/>
  <c r="D28"/>
  <c r="D29"/>
  <c r="D30"/>
  <c r="D21"/>
  <c r="D17"/>
  <c r="D18"/>
  <c r="D19"/>
  <c r="F16"/>
  <c r="D14"/>
  <c r="E104"/>
  <c r="D104"/>
  <c r="E102"/>
  <c r="D102"/>
  <c r="E99"/>
  <c r="D99"/>
  <c r="E65"/>
  <c r="D65"/>
  <c r="E63"/>
  <c r="D63"/>
  <c r="E13"/>
  <c r="D13"/>
  <c r="D91" i="7"/>
  <c r="D92"/>
  <c r="D93"/>
  <c r="D94"/>
  <c r="D95"/>
  <c r="D96"/>
  <c r="D90"/>
  <c r="D85"/>
  <c r="D86"/>
  <c r="D84"/>
  <c r="D80"/>
  <c r="D79"/>
  <c r="D70"/>
  <c r="D71"/>
  <c r="D72"/>
  <c r="D69"/>
  <c r="D64"/>
  <c r="D54"/>
  <c r="D55"/>
  <c r="D56"/>
  <c r="D57"/>
  <c r="D58"/>
  <c r="D59"/>
  <c r="D60"/>
  <c r="D53"/>
  <c r="D46"/>
  <c r="D47"/>
  <c r="D48"/>
  <c r="D49"/>
  <c r="D45"/>
  <c r="D91" i="6"/>
  <c r="D92"/>
  <c r="D93"/>
  <c r="D94"/>
  <c r="D95"/>
  <c r="D96"/>
  <c r="D85"/>
  <c r="D86"/>
  <c r="D90"/>
  <c r="D42" i="7"/>
  <c r="F33"/>
  <c r="D34"/>
  <c r="D35"/>
  <c r="D37"/>
  <c r="D38"/>
  <c r="D39"/>
  <c r="D32"/>
  <c r="D22"/>
  <c r="D23"/>
  <c r="D24"/>
  <c r="D25"/>
  <c r="D26"/>
  <c r="D27"/>
  <c r="D28"/>
  <c r="D29"/>
  <c r="D30"/>
  <c r="D21"/>
  <c r="D17"/>
  <c r="D18"/>
  <c r="D19"/>
  <c r="F16"/>
  <c r="D14"/>
  <c r="E104"/>
  <c r="D104"/>
  <c r="E102"/>
  <c r="D102"/>
  <c r="E99"/>
  <c r="D99"/>
  <c r="E65"/>
  <c r="D65"/>
  <c r="E63"/>
  <c r="D63"/>
  <c r="E13"/>
  <c r="D13"/>
  <c r="F36"/>
  <c r="F16" i="6"/>
  <c r="F16" i="5"/>
  <c r="F16" i="4"/>
  <c r="D16" i="10" s="1"/>
  <c r="F16" i="1"/>
  <c r="D16" i="14" s="1"/>
  <c r="D84" i="6"/>
  <c r="D80"/>
  <c r="D79"/>
  <c r="D70"/>
  <c r="D71"/>
  <c r="D72"/>
  <c r="D69"/>
  <c r="D64"/>
  <c r="D54"/>
  <c r="D55"/>
  <c r="D56"/>
  <c r="D57"/>
  <c r="D58"/>
  <c r="D59"/>
  <c r="D60"/>
  <c r="D53"/>
  <c r="D46"/>
  <c r="D47"/>
  <c r="D48"/>
  <c r="D49"/>
  <c r="D45"/>
  <c r="D42"/>
  <c r="F33"/>
  <c r="D34"/>
  <c r="D35"/>
  <c r="D37"/>
  <c r="D38"/>
  <c r="D39"/>
  <c r="D32"/>
  <c r="D22"/>
  <c r="D23"/>
  <c r="D24"/>
  <c r="D25"/>
  <c r="D26"/>
  <c r="D27"/>
  <c r="D28"/>
  <c r="D29"/>
  <c r="D30"/>
  <c r="D21"/>
  <c r="D17"/>
  <c r="D18"/>
  <c r="D19"/>
  <c r="D14"/>
  <c r="E104"/>
  <c r="D104"/>
  <c r="E102"/>
  <c r="D102"/>
  <c r="E99"/>
  <c r="D99"/>
  <c r="E65"/>
  <c r="D65"/>
  <c r="E63"/>
  <c r="D63"/>
  <c r="E13"/>
  <c r="D13"/>
  <c r="F36"/>
  <c r="D91" i="5"/>
  <c r="D92"/>
  <c r="D93"/>
  <c r="D94"/>
  <c r="D95"/>
  <c r="D96"/>
  <c r="D90"/>
  <c r="D85"/>
  <c r="D86"/>
  <c r="D84"/>
  <c r="D80"/>
  <c r="D79"/>
  <c r="D70"/>
  <c r="D71"/>
  <c r="D72"/>
  <c r="D69"/>
  <c r="D64"/>
  <c r="D54"/>
  <c r="D55"/>
  <c r="D56"/>
  <c r="D57"/>
  <c r="D58"/>
  <c r="D59"/>
  <c r="D60"/>
  <c r="D53"/>
  <c r="D46"/>
  <c r="D47"/>
  <c r="D48"/>
  <c r="D49"/>
  <c r="D45"/>
  <c r="D42"/>
  <c r="F33"/>
  <c r="D34"/>
  <c r="D35"/>
  <c r="F36"/>
  <c r="D37"/>
  <c r="D38"/>
  <c r="D39"/>
  <c r="D32"/>
  <c r="D22"/>
  <c r="D23"/>
  <c r="D24"/>
  <c r="D25"/>
  <c r="D26"/>
  <c r="D27"/>
  <c r="D28"/>
  <c r="D29"/>
  <c r="D30"/>
  <c r="D21"/>
  <c r="D17"/>
  <c r="D18"/>
  <c r="D19"/>
  <c r="D14"/>
  <c r="E104"/>
  <c r="D104"/>
  <c r="E102"/>
  <c r="D102"/>
  <c r="E99"/>
  <c r="D99"/>
  <c r="E65"/>
  <c r="D65"/>
  <c r="E63"/>
  <c r="D63"/>
  <c r="E13"/>
  <c r="D13"/>
  <c r="E13" i="4"/>
  <c r="D13"/>
  <c r="E104"/>
  <c r="D104"/>
  <c r="E102"/>
  <c r="D102"/>
  <c r="E99"/>
  <c r="D99"/>
  <c r="E65"/>
  <c r="D65"/>
  <c r="E63"/>
  <c r="D63"/>
  <c r="D91"/>
  <c r="D92"/>
  <c r="D93"/>
  <c r="D94"/>
  <c r="D95"/>
  <c r="D96"/>
  <c r="D90"/>
  <c r="D85"/>
  <c r="D86"/>
  <c r="D84"/>
  <c r="D80"/>
  <c r="D79"/>
  <c r="D70"/>
  <c r="D71"/>
  <c r="D72"/>
  <c r="D69"/>
  <c r="D64"/>
  <c r="D54"/>
  <c r="D55"/>
  <c r="D56"/>
  <c r="D57"/>
  <c r="D58"/>
  <c r="D59"/>
  <c r="D60"/>
  <c r="D53"/>
  <c r="D46"/>
  <c r="D47"/>
  <c r="D48"/>
  <c r="D49"/>
  <c r="D45"/>
  <c r="D42"/>
  <c r="F33"/>
  <c r="D33" i="7" s="1"/>
  <c r="D34" i="4"/>
  <c r="D35"/>
  <c r="F36"/>
  <c r="D36" i="11" s="1"/>
  <c r="D37" i="4"/>
  <c r="D38"/>
  <c r="D39"/>
  <c r="D32"/>
  <c r="D22"/>
  <c r="D23"/>
  <c r="D24"/>
  <c r="D25"/>
  <c r="D26"/>
  <c r="D27"/>
  <c r="D28"/>
  <c r="D29"/>
  <c r="D30"/>
  <c r="D21"/>
  <c r="D17"/>
  <c r="D18"/>
  <c r="D19"/>
  <c r="D14"/>
  <c r="D69" i="1"/>
  <c r="D70"/>
  <c r="D71"/>
  <c r="D72"/>
  <c r="F36"/>
  <c r="D36" i="13" s="1"/>
  <c r="F33" i="1"/>
  <c r="D33" i="12" s="1"/>
  <c r="D42" i="1"/>
  <c r="D91"/>
  <c r="D92"/>
  <c r="D93"/>
  <c r="D94"/>
  <c r="D95"/>
  <c r="D96"/>
  <c r="D85"/>
  <c r="D86"/>
  <c r="E104"/>
  <c r="D104"/>
  <c r="E102"/>
  <c r="D102"/>
  <c r="E99"/>
  <c r="D99"/>
  <c r="D84"/>
  <c r="E63"/>
  <c r="D63"/>
  <c r="D23"/>
  <c r="D25"/>
  <c r="D26"/>
  <c r="D27"/>
  <c r="D22"/>
  <c r="D24"/>
  <c r="D29"/>
  <c r="D16"/>
  <c r="D80"/>
  <c r="D79"/>
  <c r="D64"/>
  <c r="E65"/>
  <c r="D55"/>
  <c r="D56"/>
  <c r="D57"/>
  <c r="D58"/>
  <c r="D59"/>
  <c r="D60"/>
  <c r="D65"/>
  <c r="D53"/>
  <c r="D54"/>
  <c r="D46"/>
  <c r="D47"/>
  <c r="D48"/>
  <c r="D49"/>
  <c r="D45"/>
  <c r="D39"/>
  <c r="D32"/>
  <c r="D34"/>
  <c r="D35"/>
  <c r="D37"/>
  <c r="D38"/>
  <c r="D17"/>
  <c r="D18"/>
  <c r="D19"/>
  <c r="D21"/>
  <c r="D28"/>
  <c r="D30"/>
  <c r="D14"/>
  <c r="E13"/>
  <c r="D13"/>
  <c r="D33"/>
  <c r="D36" i="6" l="1"/>
  <c r="D36" i="7"/>
  <c r="D33" i="11"/>
  <c r="D16" i="13"/>
  <c r="D33" i="14"/>
  <c r="D36" i="1"/>
  <c r="D16" i="4"/>
  <c r="D16" i="5"/>
  <c r="D16" i="7"/>
  <c r="D36" i="8"/>
  <c r="D33"/>
  <c r="D16" i="11"/>
  <c r="D33" i="13"/>
  <c r="D36" i="14"/>
  <c r="D36" i="4"/>
  <c r="D33"/>
  <c r="D36" i="5"/>
  <c r="D33"/>
  <c r="D33" i="6"/>
  <c r="D16" i="9"/>
  <c r="D36" i="10"/>
  <c r="D33"/>
  <c r="D16" i="12"/>
  <c r="D16" i="6"/>
  <c r="D16" i="8"/>
  <c r="D36" i="9"/>
  <c r="D33"/>
  <c r="D36" i="12"/>
</calcChain>
</file>

<file path=xl/sharedStrings.xml><?xml version="1.0" encoding="utf-8"?>
<sst xmlns="http://schemas.openxmlformats.org/spreadsheetml/2006/main" count="1944" uniqueCount="156">
  <si>
    <t>หมายเหตุ</t>
  </si>
  <si>
    <t xml:space="preserve">   - นัดพบแรงงานย่อย</t>
  </si>
  <si>
    <t xml:space="preserve">  - สำรวจความต้องการแรงงานและขาดแคลนแรงงาน</t>
  </si>
  <si>
    <t xml:space="preserve">   - จัดทำข้อมูลอาชีพ</t>
  </si>
  <si>
    <t xml:space="preserve">   - แนะแนวอาชีพทางสถานีวิทยุกระจายเสียง</t>
  </si>
  <si>
    <t xml:space="preserve">  - ต่ออายุใบอนุญาต</t>
  </si>
  <si>
    <t xml:space="preserve">  - ออกใบแทนอนุญาตทำงาน</t>
  </si>
  <si>
    <t xml:space="preserve">  - แจ้งเข้า</t>
  </si>
  <si>
    <t xml:space="preserve">  - แจ้งออก</t>
  </si>
  <si>
    <t xml:space="preserve">  - เก็บค่าธรรมเนียมใบอนุญาตทำงาน และค่าคำขอ</t>
  </si>
  <si>
    <t xml:space="preserve">  - ตรวจสอบการทำงานของคนต่างด้าวและสถานประกอบการ</t>
  </si>
  <si>
    <t>0</t>
  </si>
  <si>
    <t xml:space="preserve">   - ผู้สมัครงานมาใช้บริการ(รวมกิจกรรมที่2+3 (ยกเว้น *)</t>
  </si>
  <si>
    <t xml:space="preserve">   -  *การบรรจุงาน</t>
  </si>
  <si>
    <t xml:space="preserve">   - *อบรมแรงงานไทยเพื่อความมั่นคงในอาชีพ</t>
  </si>
  <si>
    <t xml:space="preserve">          - ขึ้นทะเบียนหางาน</t>
  </si>
  <si>
    <t xml:space="preserve">          - *บรรจุงาน</t>
  </si>
  <si>
    <t xml:space="preserve">                    - *สจจ.จัดหาให้</t>
  </si>
  <si>
    <t xml:space="preserve">                    - *ผู้ประกันตนหางานได้เอง</t>
  </si>
  <si>
    <t xml:space="preserve">         - *ส่งฝึกอบรมฝีมือแรงงาน </t>
  </si>
  <si>
    <t xml:space="preserve">                    - *เปลี่ยนอาชีพ</t>
  </si>
  <si>
    <t xml:space="preserve">                    - *เพิ่มทักษะ</t>
  </si>
  <si>
    <t xml:space="preserve">        - *ประกอบอาชีพอิสระ</t>
  </si>
  <si>
    <t xml:space="preserve">   - รับลงทะเบียนคนหางาน แจ้งความประสงค์ไปทำงานต่างประเทศ</t>
  </si>
  <si>
    <t xml:space="preserve">   - รับแจ้งการเดินทางไปทำงานต่างประเทศด้วยตนเอง</t>
  </si>
  <si>
    <t xml:space="preserve">   - *ผู้ลงทะเบียนสมัครงานใหม่</t>
  </si>
  <si>
    <t xml:space="preserve">   -  *ตำแหน่งงานว่าง</t>
  </si>
  <si>
    <t>โครงการ / กิจกรรม</t>
  </si>
  <si>
    <t xml:space="preserve">  - ออกใบอนุญาตทำงาน</t>
  </si>
  <si>
    <t xml:space="preserve">  - เปลี่ยนแปลงสถานที่/ท้องที่การทำงาน/เปลี่ยนนายจ้าง/เพิ่มท้องที่</t>
  </si>
  <si>
    <t xml:space="preserve">   - โครงการมีงานทำนำชุมชนเข้มแข็ง</t>
  </si>
  <si>
    <t xml:space="preserve">  -  ส่งเสริมการรับงานไปทำที่บ้าน</t>
  </si>
  <si>
    <t>2.  แผนงบประมาณ: รักษาความมั่นคงของรัฐ</t>
  </si>
  <si>
    <t xml:space="preserve">   - แนะแนวอาชีพให้นักเรียน  นักศึกษาและประชาชนทั่วไป</t>
  </si>
  <si>
    <t xml:space="preserve">   - *ยกระดับคุณภาพการจัดหางานสู่ความเป็นเลิศ</t>
  </si>
  <si>
    <t>1. แผนงบประมาณ: ขจัดความยากจนและพัฒนาชนบท</t>
  </si>
  <si>
    <t xml:space="preserve">   - โครงการสร้างอาชีพใหม่ให้คนว่างงาน</t>
  </si>
  <si>
    <t xml:space="preserve">   - ให้บริการจัดหางาน ณ สำนักงาน</t>
  </si>
  <si>
    <t xml:space="preserve">   - โครงการส่งเสริมให้คนพิการมีงานทำ</t>
  </si>
  <si>
    <t xml:space="preserve">   - โครงการเคลื่อนย้ายแรงงานอย่างเป็นระบบ</t>
  </si>
  <si>
    <t xml:space="preserve">   - โครงการเคลื่อนย้ายชุมชนบนพื้นที่ราบสูง</t>
  </si>
  <si>
    <t xml:space="preserve">   - โครงการจัดหาแรงงานไทยทดแทนแรงงานต่างด้าว</t>
  </si>
  <si>
    <t xml:space="preserve">   - โครงการจัดหางานพิเศษให้ผู้พ้นโทษ</t>
  </si>
  <si>
    <t xml:space="preserve">   - โครงการจัดหางานพิเศษให้นักเรียน นักศึกษา</t>
  </si>
  <si>
    <t xml:space="preserve">   - โครงการบริการจัดหางานแก่ผู้ประกันตนกรณีว่างงาน</t>
  </si>
  <si>
    <t xml:space="preserve">  -  โครงการฝึกอบรมคนหางานก่อนตัดสินใจ เดินทางไปทำงานต่างประเทศ</t>
  </si>
  <si>
    <t xml:space="preserve">   - โครงการส่งเสริมการเรียนรู้เพื่อป้องกันและแก้ไขปัญหาเอดส์</t>
  </si>
  <si>
    <t xml:space="preserve">   - โครงการแนะแนวอาชีพระดับหมู่บ้าน</t>
  </si>
  <si>
    <t xml:space="preserve">   - โครงการจัดวันแนะแนวอาชีพ</t>
  </si>
  <si>
    <t xml:space="preserve">   - โครงการสร้างเครือข่ายการแนะแนวอาชีพ</t>
  </si>
  <si>
    <t xml:space="preserve">   - โครงการศูนย์ข้อมูลอาชีพ</t>
  </si>
  <si>
    <t xml:space="preserve">  -  โครงการส่งเสริมการมีงานทำให้ทหารกองประจำการ</t>
  </si>
  <si>
    <t xml:space="preserve">  - โครงการส่งเสริมการมีงานทำเพื่อผู้สูงอายุ</t>
  </si>
  <si>
    <t xml:space="preserve">   - โครงการเผยแพร่ความรู้ความเข้าใจในการเดินทางไปทำงานต่างประเทศ</t>
  </si>
  <si>
    <t xml:space="preserve">   - โครงการอบรมความรู้ทางกฎหมายแก่นายจ้าง</t>
  </si>
  <si>
    <t xml:space="preserve">   - รับเรื่องร้องทุกข์</t>
  </si>
  <si>
    <t xml:space="preserve">   -  ดำเนินคดีผู้กระทำผิดกฎหมายจัดหางาน</t>
  </si>
  <si>
    <t xml:space="preserve">   - รับแจ้งการเดินทางกลับจากกการไปทำงานต่างประเทศ(Re-Entry Visa)</t>
  </si>
  <si>
    <t xml:space="preserve">   - โครงการป้องกันและปราบปรามหลอกลวงคนหางานที่เดินทางไปทำงานต่างประเทศ</t>
  </si>
  <si>
    <t xml:space="preserve">   - โครงการเครือข่ายชุมชนร่วมรณรงค์ป้องกันการลักลอบไปทำงานต่างประเทศ</t>
  </si>
  <si>
    <t xml:space="preserve">  - โครงการจัดทำทะเบียนกำลังแรงงาน (นักเรียน/นักศึกษา)</t>
  </si>
  <si>
    <t xml:space="preserve">  - โครงการขยายเครือข่ายข้อมูลข่าวสารตลาดแรงงานสู่ตำบลหมู่บ้าน</t>
  </si>
  <si>
    <t xml:space="preserve">  - โครงการจัดทำทะเบียนคนต่างด้าวที่ขออนุญาตทำงาน</t>
  </si>
  <si>
    <t>แผน/ผลการปฏิบัติงาน</t>
  </si>
  <si>
    <t>งบประมาณ (บาท)</t>
  </si>
  <si>
    <t>เป้าหมาย ผลผลิตทั้งปี</t>
  </si>
  <si>
    <t>2/40 รุ่น/คน</t>
  </si>
  <si>
    <t>1,817 คน</t>
  </si>
  <si>
    <t>995 คน</t>
  </si>
  <si>
    <t>15 คน</t>
  </si>
  <si>
    <t>150 คน</t>
  </si>
  <si>
    <t>30 คน</t>
  </si>
  <si>
    <t>1  อัตรา</t>
  </si>
  <si>
    <t>400  คน</t>
  </si>
  <si>
    <t>128 คน</t>
  </si>
  <si>
    <t>53 คน</t>
  </si>
  <si>
    <t>75 คน</t>
  </si>
  <si>
    <t>21 คน</t>
  </si>
  <si>
    <t>6 คน</t>
  </si>
  <si>
    <t>5 คน</t>
  </si>
  <si>
    <t>2,000</t>
  </si>
  <si>
    <t>1,750 คน</t>
  </si>
  <si>
    <t>55 คน</t>
  </si>
  <si>
    <t>1 ศูนย์</t>
  </si>
  <si>
    <t>0 คน</t>
  </si>
  <si>
    <t>จังหวัดกำหนดเป้า</t>
  </si>
  <si>
    <t>90 คน</t>
  </si>
  <si>
    <t>300 คน</t>
  </si>
  <si>
    <t>1,100 คน</t>
  </si>
  <si>
    <t>0 บาท</t>
  </si>
  <si>
    <t>5,000/800คน/ครั้ง</t>
  </si>
  <si>
    <t>100 คน</t>
  </si>
  <si>
    <t>450  คน</t>
  </si>
  <si>
    <t>150  คน</t>
  </si>
  <si>
    <t>384 คน</t>
  </si>
  <si>
    <t xml:space="preserve">   -  แนะแนวอาชีพเพื่อเพิ่มประสิทธิภาพการบรรจุงาน</t>
  </si>
  <si>
    <t>1/20 รุ่น/คน</t>
  </si>
  <si>
    <t>งบบริหาร</t>
  </si>
  <si>
    <t>5,000 คน</t>
  </si>
  <si>
    <t>80  คน</t>
  </si>
  <si>
    <t>1  คน</t>
  </si>
  <si>
    <r>
      <t>ผลผลิตที่  1</t>
    </r>
    <r>
      <rPr>
        <u/>
        <sz val="14"/>
        <rFont val="AngsanaUPC"/>
        <family val="1"/>
        <charset val="222"/>
      </rPr>
      <t xml:space="preserve">  ประชาชนได้รับบริการส่งเสริมอาชีพและการมีงานทำ</t>
    </r>
  </si>
  <si>
    <r>
      <t>กิจกรรมที่ 1</t>
    </r>
    <r>
      <rPr>
        <u/>
        <sz val="14"/>
        <rFont val="AngsanaUPC"/>
        <family val="1"/>
        <charset val="222"/>
      </rPr>
      <t xml:space="preserve"> การเสริมสร้างความเข้มแข็งทางเศรษฐกิจฐานราก</t>
    </r>
  </si>
  <si>
    <r>
      <t xml:space="preserve">กิจกรรมที่ 2 </t>
    </r>
    <r>
      <rPr>
        <u/>
        <sz val="14"/>
        <rFont val="AngsanaUPC"/>
        <family val="1"/>
        <charset val="222"/>
      </rPr>
      <t>การให้บริการจัดหางานในประเทศ</t>
    </r>
  </si>
  <si>
    <r>
      <t>กิจกรรมที่ 3</t>
    </r>
    <r>
      <rPr>
        <u/>
        <sz val="14"/>
        <rFont val="AngsanaUPC"/>
        <family val="1"/>
        <charset val="222"/>
      </rPr>
      <t xml:space="preserve"> การส่งเสริมการจัดหางาน</t>
    </r>
  </si>
  <si>
    <r>
      <t>กิจกรรมที่  4</t>
    </r>
    <r>
      <rPr>
        <u/>
        <sz val="14"/>
        <rFont val="AngsanaUPC"/>
        <family val="1"/>
        <charset val="222"/>
      </rPr>
      <t xml:space="preserve">  การให้บริการจัดหางานต่างประเทศ</t>
    </r>
  </si>
  <si>
    <r>
      <t>ผลผลิตที่ 2</t>
    </r>
    <r>
      <rPr>
        <u/>
        <sz val="14"/>
        <rFont val="AngsanaUPC"/>
        <family val="1"/>
        <charset val="222"/>
      </rPr>
      <t xml:space="preserve"> ประชาชนได้รับบริการแนะแนวอาชีพ</t>
    </r>
  </si>
  <si>
    <r>
      <t>กิจกรรมที่ 2</t>
    </r>
    <r>
      <rPr>
        <u/>
        <sz val="14"/>
        <rFont val="AngsanaUPC"/>
        <family val="1"/>
        <charset val="222"/>
      </rPr>
      <t xml:space="preserve"> แนะแนวอาชีพให้กลุ่มคนพิเศษ</t>
    </r>
  </si>
  <si>
    <r>
      <t>ผลผลิตที่ 3</t>
    </r>
    <r>
      <rPr>
        <sz val="14"/>
        <rFont val="AngsanaUPC"/>
        <family val="1"/>
        <charset val="222"/>
      </rPr>
      <t xml:space="preserve"> </t>
    </r>
    <r>
      <rPr>
        <u/>
        <sz val="14"/>
        <rFont val="AngsanaUPC"/>
        <family val="1"/>
        <charset val="222"/>
      </rPr>
      <t>คนหางานได้รับการคุ้มครองตามกฎหมายว่าด้วยการจัดหางานฯ</t>
    </r>
  </si>
  <si>
    <r>
      <t>กิจกรรมที่ 1</t>
    </r>
    <r>
      <rPr>
        <u/>
        <sz val="14"/>
        <rFont val="AngsanaUPC"/>
        <family val="1"/>
        <charset val="222"/>
      </rPr>
      <t xml:space="preserve"> ตรวจสอบควบคุมผู้จัดหางานและคุ้มครองคนหางาน</t>
    </r>
  </si>
  <si>
    <r>
      <t>กิจกรรมที่ 2</t>
    </r>
    <r>
      <rPr>
        <u/>
        <sz val="14"/>
        <rFont val="AngsanaUPC"/>
        <family val="1"/>
        <charset val="222"/>
      </rPr>
      <t xml:space="preserve"> รับเรื่องราวร้องทุกข์ของคนหางาน ช่วยเหลือคนหางานให้ได้รับเงินคืนและดำเนินคดีผู้กระทำผิดกฎหมายจัดหางาน</t>
    </r>
  </si>
  <si>
    <r>
      <t>ผลผลิตที่ 4</t>
    </r>
    <r>
      <rPr>
        <u/>
        <sz val="14"/>
        <rFont val="AngsanaUPC"/>
        <family val="1"/>
        <charset val="222"/>
      </rPr>
      <t xml:space="preserve"> ประชาชนได้รับบริการข่างสารตลาดแรงงาน</t>
    </r>
  </si>
  <si>
    <r>
      <t>กิจกรรมที่ 1</t>
    </r>
    <r>
      <rPr>
        <u/>
        <sz val="14"/>
        <rFont val="AngsanaUPC"/>
        <family val="1"/>
        <charset val="222"/>
      </rPr>
      <t xml:space="preserve"> จัดทำและพัฒนาระบบข้อมูลข่าวสารตลาดแรงงาน</t>
    </r>
  </si>
  <si>
    <r>
      <t>ผลผลิตที่ 1</t>
    </r>
    <r>
      <rPr>
        <u/>
        <sz val="14"/>
        <rFont val="AngsanaUPC"/>
        <family val="1"/>
        <charset val="222"/>
      </rPr>
      <t xml:space="preserve"> คนต่างด้าวได้รับการจัดระบบการทำงาน</t>
    </r>
  </si>
  <si>
    <r>
      <t>กิจกรรมที่ 1</t>
    </r>
    <r>
      <rPr>
        <u/>
        <sz val="14"/>
        <rFont val="AngsanaUPC"/>
        <family val="1"/>
        <charset val="222"/>
      </rPr>
      <t xml:space="preserve"> พิจารณาการทำงานของคนต่างด้าว(ทั้งหมด)</t>
    </r>
  </si>
  <si>
    <t>3,910 คน</t>
  </si>
  <si>
    <t>แบบรายงานผลการปฎิบัติงาน</t>
  </si>
  <si>
    <t>ผล/แผนงานโครงการประจำปี 2551 ของสำนักงานจัดหางานจังหวัดชุมพร</t>
  </si>
  <si>
    <t>ผลสะสม ต.ค.50 - ต.ค.50</t>
  </si>
  <si>
    <t>ผลสะสม ต.ค.50 - พ.ย.50</t>
  </si>
  <si>
    <t>4,010 คน</t>
  </si>
  <si>
    <t>ประจำเดือนตุลาคม 2550</t>
  </si>
  <si>
    <t xml:space="preserve"> - โครงการตรวจสอบปราบปราม จับกุมและดำเนินคดีคนต่างด้าวลักลอบทำงานโดย          </t>
  </si>
  <si>
    <t xml:space="preserve">    ทำงานโดยไม่ได้รับอนุญาต</t>
  </si>
  <si>
    <t>นายจ้าง  55  แห่ง</t>
  </si>
  <si>
    <t>แรงงานต่างด้าว</t>
  </si>
  <si>
    <t>1,050 คน</t>
  </si>
  <si>
    <r>
      <t>กิจกรรมที่ 1</t>
    </r>
    <r>
      <rPr>
        <u/>
        <sz val="14"/>
        <rFont val="AngsanaUPC"/>
        <family val="1"/>
        <charset val="222"/>
      </rPr>
      <t xml:space="preserve"> แนะแนวอาชีพให้แก่นักเรียน นักศึกษา และประชาชนทั่วไป</t>
    </r>
  </si>
  <si>
    <r>
      <t xml:space="preserve">กิจกรรมที่ 2 </t>
    </r>
    <r>
      <rPr>
        <u/>
        <sz val="14"/>
        <rFont val="Angsana New"/>
        <family val="1"/>
      </rPr>
      <t>รับเรื่องราวร้องทุกข์ของคนหางาน ช่วยเหลือคนหางานให้ได้รับเงินคืน</t>
    </r>
  </si>
  <si>
    <r>
      <t>กิจกรรมที่ 2</t>
    </r>
    <r>
      <rPr>
        <u/>
        <sz val="14"/>
        <rFont val="AngsanaUPC"/>
        <family val="1"/>
        <charset val="222"/>
      </rPr>
      <t xml:space="preserve"> ตรวจสอบการทำงานของคนต่างด้าวและสถานประกอบการ</t>
    </r>
  </si>
  <si>
    <t>รวม  2  แผนงบประมาณ</t>
  </si>
  <si>
    <t xml:space="preserve">   - *ส่งเสริมคนพิการทำงานในหน่วยงานภาครัฐ</t>
  </si>
  <si>
    <t>8,860/8,920/คน/ครั้ง</t>
  </si>
  <si>
    <t>5600  คน</t>
  </si>
  <si>
    <t>1 สถานี</t>
  </si>
  <si>
    <t>ประจำเดือนพฤศจิกายน  2550</t>
  </si>
  <si>
    <t>ประจำเดือนธันวาคม  2550</t>
  </si>
  <si>
    <t>ผลสะสม ต.ค.50 - ธ.ค.50</t>
  </si>
  <si>
    <t>ประจำเดือนมกราคม  2551</t>
  </si>
  <si>
    <t>ผลสะสม ต.ค.50 - ม.ค.51</t>
  </si>
  <si>
    <t>ประจำเดือนกุมภาพันธ์ 2551</t>
  </si>
  <si>
    <t>ผลสะสม ต.ค.50 - ก.พ.51</t>
  </si>
  <si>
    <t>ประจำเดือนมีนาคม 2551</t>
  </si>
  <si>
    <t>ผลสะสม ต.ค.50 - มี.ค.51</t>
  </si>
  <si>
    <t>ประจำเดือนเมษายน 2551</t>
  </si>
  <si>
    <t>ผลสะสม ต.ค.50 - เม.ย.51</t>
  </si>
  <si>
    <t>ประจำเดือนพฤษภาคม 2551</t>
  </si>
  <si>
    <t>ผลสะสม ต.ค.50 - พ.ค.51</t>
  </si>
  <si>
    <t>ประจำเดือนมิถุนายน 2551</t>
  </si>
  <si>
    <t>ผลสะสม ต.ค.50 - มิ.ย.51</t>
  </si>
  <si>
    <t>ประจำเดือนกรกฎาคม 2551</t>
  </si>
  <si>
    <t>ผลสะสม ต.ค.50 - ก.ค.51</t>
  </si>
  <si>
    <t>ประจำเดือนสิงหาคม 2551</t>
  </si>
  <si>
    <t>ประจำเดือนกันยายน 2551</t>
  </si>
  <si>
    <t>ผลสะสม ต.ค.50 - ก.ย.51</t>
  </si>
  <si>
    <t>และดำเนินคดีผู้กระทำผิดกฎหมายจัดหางาน</t>
  </si>
</sst>
</file>

<file path=xl/styles.xml><?xml version="1.0" encoding="utf-8"?>
<styleSheet xmlns="http://schemas.openxmlformats.org/spreadsheetml/2006/main">
  <fonts count="22">
    <font>
      <sz val="10"/>
      <name val="Arial"/>
      <charset val="222"/>
    </font>
    <font>
      <sz val="16"/>
      <name val="Angsana New"/>
      <family val="1"/>
    </font>
    <font>
      <sz val="14"/>
      <name val="Cordia New"/>
      <family val="2"/>
    </font>
    <font>
      <b/>
      <sz val="16"/>
      <name val="AngsanaUPC"/>
      <family val="1"/>
      <charset val="222"/>
    </font>
    <font>
      <b/>
      <sz val="14"/>
      <name val="AngsanaUPC"/>
      <family val="1"/>
      <charset val="222"/>
    </font>
    <font>
      <u/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 New"/>
      <family val="1"/>
    </font>
    <font>
      <b/>
      <sz val="14"/>
      <name val="Cordia New"/>
      <family val="2"/>
    </font>
    <font>
      <sz val="12"/>
      <name val="AngsanaUPC"/>
      <family val="1"/>
      <charset val="222"/>
    </font>
    <font>
      <b/>
      <sz val="18"/>
      <name val="AngsanaUPC"/>
      <family val="1"/>
      <charset val="222"/>
    </font>
    <font>
      <b/>
      <sz val="16"/>
      <name val="Angsana New"/>
      <family val="1"/>
    </font>
    <font>
      <sz val="8"/>
      <name val="Arial"/>
      <family val="2"/>
    </font>
    <font>
      <sz val="12"/>
      <name val="Angsana New"/>
      <family val="1"/>
    </font>
    <font>
      <sz val="15"/>
      <name val="Angsana New"/>
      <family val="1"/>
    </font>
    <font>
      <b/>
      <sz val="14"/>
      <name val="Angsana New"/>
      <family val="1"/>
    </font>
    <font>
      <b/>
      <u/>
      <sz val="14"/>
      <name val="Angsana New"/>
      <family val="1"/>
    </font>
    <font>
      <u/>
      <sz val="14"/>
      <name val="Angsana New"/>
      <family val="1"/>
    </font>
    <font>
      <b/>
      <sz val="17"/>
      <name val="AngsanaUPC"/>
      <family val="1"/>
      <charset val="222"/>
    </font>
    <font>
      <sz val="17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3" fontId="0" fillId="0" borderId="0"/>
    <xf numFmtId="3" fontId="2" fillId="0" borderId="0"/>
  </cellStyleXfs>
  <cellXfs count="141">
    <xf numFmtId="3" fontId="0" fillId="0" borderId="0" xfId="0"/>
    <xf numFmtId="3" fontId="1" fillId="0" borderId="0" xfId="0" applyFont="1"/>
    <xf numFmtId="3" fontId="3" fillId="0" borderId="1" xfId="1" applyFont="1" applyBorder="1"/>
    <xf numFmtId="3" fontId="4" fillId="0" borderId="1" xfId="1" applyFont="1" applyBorder="1"/>
    <xf numFmtId="3" fontId="6" fillId="0" borderId="1" xfId="1" applyFont="1" applyBorder="1"/>
    <xf numFmtId="3" fontId="7" fillId="0" borderId="1" xfId="1" applyFont="1" applyBorder="1"/>
    <xf numFmtId="3" fontId="7" fillId="0" borderId="1" xfId="1" applyFont="1" applyBorder="1" applyAlignment="1">
      <alignment horizontal="left"/>
    </xf>
    <xf numFmtId="3" fontId="8" fillId="0" borderId="1" xfId="1" applyFont="1" applyBorder="1"/>
    <xf numFmtId="3" fontId="7" fillId="0" borderId="1" xfId="1" applyFont="1" applyBorder="1" applyAlignment="1">
      <alignment wrapText="1"/>
    </xf>
    <xf numFmtId="3" fontId="6" fillId="0" borderId="1" xfId="1" applyFont="1" applyBorder="1" applyAlignment="1">
      <alignment vertical="center" wrapText="1"/>
    </xf>
    <xf numFmtId="3" fontId="7" fillId="0" borderId="1" xfId="1" applyFont="1" applyBorder="1" applyAlignment="1">
      <alignment vertical="center" wrapText="1"/>
    </xf>
    <xf numFmtId="3" fontId="6" fillId="0" borderId="1" xfId="1" applyFont="1" applyBorder="1" applyAlignment="1">
      <alignment wrapText="1"/>
    </xf>
    <xf numFmtId="49" fontId="10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7" fillId="0" borderId="1" xfId="1" applyFont="1" applyFill="1" applyBorder="1"/>
    <xf numFmtId="3" fontId="4" fillId="0" borderId="1" xfId="1" applyNumberFormat="1" applyFont="1" applyBorder="1" applyAlignment="1">
      <alignment horizontal="center" wrapText="1"/>
    </xf>
    <xf numFmtId="3" fontId="7" fillId="0" borderId="1" xfId="0" applyFont="1" applyBorder="1"/>
    <xf numFmtId="49" fontId="4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3" fontId="0" fillId="0" borderId="1" xfId="0" applyBorder="1"/>
    <xf numFmtId="3" fontId="1" fillId="0" borderId="2" xfId="0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wrapText="1"/>
    </xf>
    <xf numFmtId="49" fontId="4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3" fontId="1" fillId="0" borderId="2" xfId="0" applyFont="1" applyBorder="1"/>
    <xf numFmtId="3" fontId="1" fillId="0" borderId="3" xfId="0" applyFont="1" applyBorder="1"/>
    <xf numFmtId="3" fontId="1" fillId="0" borderId="1" xfId="0" applyFont="1" applyBorder="1"/>
    <xf numFmtId="3" fontId="1" fillId="0" borderId="4" xfId="0" applyFont="1" applyBorder="1"/>
    <xf numFmtId="3" fontId="1" fillId="0" borderId="0" xfId="0" applyFont="1" applyBorder="1"/>
    <xf numFmtId="3" fontId="1" fillId="0" borderId="5" xfId="0" applyFont="1" applyBorder="1"/>
    <xf numFmtId="3" fontId="1" fillId="0" borderId="6" xfId="0" applyFont="1" applyBorder="1"/>
    <xf numFmtId="3" fontId="16" fillId="0" borderId="0" xfId="0" applyFont="1"/>
    <xf numFmtId="3" fontId="1" fillId="0" borderId="7" xfId="0" applyFont="1" applyBorder="1"/>
    <xf numFmtId="3" fontId="7" fillId="0" borderId="1" xfId="1" applyFont="1" applyBorder="1" applyAlignment="1"/>
    <xf numFmtId="3" fontId="6" fillId="0" borderId="0" xfId="1" applyFont="1" applyBorder="1"/>
    <xf numFmtId="3" fontId="7" fillId="0" borderId="0" xfId="1" applyFont="1" applyBorder="1" applyAlignment="1"/>
    <xf numFmtId="3" fontId="7" fillId="0" borderId="4" xfId="1" applyFont="1" applyBorder="1"/>
    <xf numFmtId="49" fontId="7" fillId="0" borderId="4" xfId="1" applyNumberFormat="1" applyFont="1" applyBorder="1" applyAlignment="1">
      <alignment horizontal="center"/>
    </xf>
    <xf numFmtId="3" fontId="9" fillId="0" borderId="1" xfId="0" applyFont="1" applyBorder="1" applyAlignment="1"/>
    <xf numFmtId="3" fontId="9" fillId="0" borderId="3" xfId="0" applyFont="1" applyBorder="1" applyAlignment="1">
      <alignment horizontal="left"/>
    </xf>
    <xf numFmtId="3" fontId="9" fillId="0" borderId="1" xfId="0" applyFont="1" applyBorder="1"/>
    <xf numFmtId="3" fontId="9" fillId="0" borderId="2" xfId="0" applyFont="1" applyBorder="1" applyAlignment="1">
      <alignment horizontal="center"/>
    </xf>
    <xf numFmtId="3" fontId="9" fillId="0" borderId="3" xfId="0" applyFont="1" applyBorder="1" applyAlignment="1">
      <alignment horizontal="center"/>
    </xf>
    <xf numFmtId="3" fontId="9" fillId="0" borderId="2" xfId="0" applyFont="1" applyBorder="1"/>
    <xf numFmtId="3" fontId="9" fillId="0" borderId="3" xfId="0" applyFont="1" applyBorder="1"/>
    <xf numFmtId="3" fontId="9" fillId="0" borderId="5" xfId="0" applyFont="1" applyBorder="1" applyAlignment="1">
      <alignment horizontal="center"/>
    </xf>
    <xf numFmtId="3" fontId="9" fillId="0" borderId="6" xfId="0" applyFont="1" applyBorder="1" applyAlignment="1">
      <alignment horizontal="center"/>
    </xf>
    <xf numFmtId="3" fontId="9" fillId="0" borderId="0" xfId="0" applyFont="1"/>
    <xf numFmtId="3" fontId="9" fillId="0" borderId="2" xfId="0" applyFont="1" applyBorder="1" applyAlignment="1"/>
    <xf numFmtId="3" fontId="9" fillId="0" borderId="0" xfId="0" applyFont="1" applyBorder="1" applyAlignment="1">
      <alignment horizontal="left"/>
    </xf>
    <xf numFmtId="3" fontId="9" fillId="0" borderId="0" xfId="0" applyFont="1" applyBorder="1"/>
    <xf numFmtId="3" fontId="7" fillId="0" borderId="0" xfId="1" applyFont="1" applyBorder="1"/>
    <xf numFmtId="3" fontId="7" fillId="0" borderId="1" xfId="1" applyFont="1" applyBorder="1" applyAlignment="1">
      <alignment vertical="top" wrapText="1"/>
    </xf>
    <xf numFmtId="49" fontId="9" fillId="0" borderId="1" xfId="1" applyNumberFormat="1" applyFont="1" applyBorder="1" applyAlignment="1">
      <alignment horizontal="center" vertical="center" wrapText="1"/>
    </xf>
    <xf numFmtId="3" fontId="9" fillId="0" borderId="2" xfId="0" applyFont="1" applyBorder="1" applyAlignment="1">
      <alignment vertical="center"/>
    </xf>
    <xf numFmtId="3" fontId="9" fillId="0" borderId="3" xfId="0" applyFont="1" applyBorder="1" applyAlignment="1">
      <alignment horizontal="left" vertical="center"/>
    </xf>
    <xf numFmtId="3" fontId="9" fillId="0" borderId="0" xfId="0" applyFont="1" applyBorder="1" applyAlignment="1">
      <alignment horizontal="left" vertical="center"/>
    </xf>
    <xf numFmtId="3" fontId="9" fillId="0" borderId="1" xfId="0" applyFont="1" applyBorder="1" applyAlignment="1">
      <alignment vertical="top"/>
    </xf>
    <xf numFmtId="3" fontId="9" fillId="0" borderId="0" xfId="0" applyFont="1" applyBorder="1" applyAlignment="1">
      <alignment horizontal="left" vertical="top"/>
    </xf>
    <xf numFmtId="3" fontId="9" fillId="0" borderId="3" xfId="0" applyFont="1" applyBorder="1" applyAlignment="1">
      <alignment horizontal="left" vertical="top"/>
    </xf>
    <xf numFmtId="3" fontId="1" fillId="0" borderId="3" xfId="0" applyFont="1" applyBorder="1" applyAlignment="1">
      <alignment vertical="top"/>
    </xf>
    <xf numFmtId="49" fontId="7" fillId="0" borderId="2" xfId="1" applyNumberFormat="1" applyFont="1" applyBorder="1" applyAlignment="1">
      <alignment horizontal="center"/>
    </xf>
    <xf numFmtId="3" fontId="18" fillId="0" borderId="0" xfId="0" applyFont="1"/>
    <xf numFmtId="3" fontId="7" fillId="0" borderId="2" xfId="1" applyFont="1" applyBorder="1"/>
    <xf numFmtId="3" fontId="9" fillId="0" borderId="1" xfId="1" applyFont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7" fillId="0" borderId="1" xfId="1" applyFont="1" applyBorder="1" applyAlignment="1">
      <alignment horizontal="right"/>
    </xf>
    <xf numFmtId="3" fontId="4" fillId="0" borderId="1" xfId="0" applyFont="1" applyBorder="1" applyAlignment="1">
      <alignment horizontal="right"/>
    </xf>
    <xf numFmtId="3" fontId="7" fillId="0" borderId="1" xfId="0" applyFont="1" applyBorder="1" applyAlignment="1">
      <alignment horizontal="right"/>
    </xf>
    <xf numFmtId="3" fontId="7" fillId="0" borderId="4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right" wrapText="1"/>
    </xf>
    <xf numFmtId="3" fontId="7" fillId="0" borderId="1" xfId="1" applyNumberFormat="1" applyFont="1" applyBorder="1" applyAlignment="1">
      <alignment horizontal="right" wrapText="1"/>
    </xf>
    <xf numFmtId="3" fontId="4" fillId="0" borderId="1" xfId="1" applyNumberFormat="1" applyFont="1" applyBorder="1" applyAlignment="1">
      <alignment horizontal="right" vertical="center" wrapText="1"/>
    </xf>
    <xf numFmtId="3" fontId="7" fillId="0" borderId="1" xfId="1" applyNumberFormat="1" applyFont="1" applyBorder="1" applyAlignment="1">
      <alignment horizontal="right" vertical="center" wrapText="1"/>
    </xf>
    <xf numFmtId="3" fontId="1" fillId="0" borderId="0" xfId="0" applyFont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 vertical="top" wrapText="1"/>
    </xf>
    <xf numFmtId="49" fontId="15" fillId="0" borderId="2" xfId="1" applyNumberFormat="1" applyFont="1" applyBorder="1" applyAlignment="1">
      <alignment horizontal="center" vertical="top" wrapText="1"/>
    </xf>
    <xf numFmtId="49" fontId="11" fillId="0" borderId="1" xfId="1" applyNumberFormat="1" applyFont="1" applyBorder="1" applyAlignment="1">
      <alignment horizontal="center" wrapText="1"/>
    </xf>
    <xf numFmtId="3" fontId="9" fillId="0" borderId="0" xfId="1" applyFont="1" applyAlignment="1">
      <alignment horizontal="center"/>
    </xf>
    <xf numFmtId="3" fontId="9" fillId="0" borderId="4" xfId="0" applyFont="1" applyBorder="1"/>
    <xf numFmtId="3" fontId="9" fillId="0" borderId="1" xfId="0" applyFont="1" applyBorder="1" applyAlignment="1">
      <alignment horizontal="left"/>
    </xf>
    <xf numFmtId="3" fontId="7" fillId="0" borderId="4" xfId="1" applyFont="1" applyBorder="1" applyAlignment="1">
      <alignment horizontal="right"/>
    </xf>
    <xf numFmtId="0" fontId="7" fillId="0" borderId="4" xfId="1" applyNumberFormat="1" applyFont="1" applyBorder="1" applyAlignment="1">
      <alignment horizontal="center"/>
    </xf>
    <xf numFmtId="3" fontId="6" fillId="0" borderId="2" xfId="1" applyFont="1" applyBorder="1"/>
    <xf numFmtId="3" fontId="9" fillId="0" borderId="0" xfId="1" applyFont="1" applyBorder="1" applyAlignment="1">
      <alignment horizontal="center"/>
    </xf>
    <xf numFmtId="3" fontId="18" fillId="0" borderId="2" xfId="0" applyFont="1" applyBorder="1"/>
    <xf numFmtId="3" fontId="1" fillId="0" borderId="0" xfId="0" applyFont="1" applyBorder="1" applyAlignment="1">
      <alignment horizontal="right"/>
    </xf>
    <xf numFmtId="3" fontId="9" fillId="0" borderId="1" xfId="1" applyFont="1" applyBorder="1" applyAlignment="1">
      <alignment horizontal="center"/>
    </xf>
    <xf numFmtId="3" fontId="17" fillId="0" borderId="2" xfId="0" applyFont="1" applyBorder="1" applyAlignment="1">
      <alignment horizontal="center"/>
    </xf>
    <xf numFmtId="3" fontId="17" fillId="0" borderId="3" xfId="0" applyFont="1" applyBorder="1" applyAlignment="1">
      <alignment horizontal="center"/>
    </xf>
    <xf numFmtId="3" fontId="9" fillId="0" borderId="0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49" fontId="7" fillId="0" borderId="3" xfId="1" applyNumberFormat="1" applyFont="1" applyBorder="1" applyAlignment="1">
      <alignment horizontal="center"/>
    </xf>
    <xf numFmtId="3" fontId="21" fillId="0" borderId="0" xfId="0" applyFont="1"/>
    <xf numFmtId="3" fontId="7" fillId="0" borderId="7" xfId="1" applyNumberFormat="1" applyFont="1" applyBorder="1" applyAlignment="1">
      <alignment horizontal="right"/>
    </xf>
    <xf numFmtId="3" fontId="5" fillId="0" borderId="1" xfId="1" applyFont="1" applyBorder="1" applyAlignment="1">
      <alignment wrapText="1"/>
    </xf>
    <xf numFmtId="3" fontId="9" fillId="0" borderId="2" xfId="0" applyFont="1" applyBorder="1" applyAlignment="1">
      <alignment horizontal="center"/>
    </xf>
    <xf numFmtId="3" fontId="9" fillId="0" borderId="3" xfId="0" applyFont="1" applyBorder="1" applyAlignment="1">
      <alignment horizontal="center"/>
    </xf>
    <xf numFmtId="3" fontId="17" fillId="0" borderId="2" xfId="0" applyFont="1" applyBorder="1" applyAlignment="1">
      <alignment horizontal="center"/>
    </xf>
    <xf numFmtId="3" fontId="17" fillId="0" borderId="3" xfId="0" applyFont="1" applyBorder="1" applyAlignment="1">
      <alignment horizontal="center"/>
    </xf>
    <xf numFmtId="3" fontId="9" fillId="0" borderId="5" xfId="0" applyFont="1" applyBorder="1" applyAlignment="1">
      <alignment horizontal="center"/>
    </xf>
    <xf numFmtId="3" fontId="9" fillId="0" borderId="6" xfId="0" applyFont="1" applyBorder="1" applyAlignment="1">
      <alignment horizontal="center"/>
    </xf>
    <xf numFmtId="3" fontId="9" fillId="0" borderId="0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13" fillId="0" borderId="11" xfId="0" applyFont="1" applyBorder="1" applyAlignment="1">
      <alignment horizontal="center" vertical="center" wrapText="1"/>
    </xf>
    <xf numFmtId="3" fontId="13" fillId="0" borderId="4" xfId="0" applyFont="1" applyBorder="1" applyAlignment="1">
      <alignment horizontal="center" vertical="center" wrapText="1"/>
    </xf>
    <xf numFmtId="3" fontId="3" fillId="0" borderId="12" xfId="1" applyFont="1" applyBorder="1" applyAlignment="1">
      <alignment horizontal="center" vertical="center"/>
    </xf>
    <xf numFmtId="3" fontId="3" fillId="0" borderId="13" xfId="1" applyFont="1" applyBorder="1" applyAlignment="1">
      <alignment horizontal="center" vertical="center"/>
    </xf>
    <xf numFmtId="3" fontId="3" fillId="0" borderId="14" xfId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/>
    </xf>
    <xf numFmtId="49" fontId="7" fillId="0" borderId="3" xfId="1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3" fontId="3" fillId="0" borderId="8" xfId="1" applyFont="1" applyBorder="1" applyAlignment="1">
      <alignment horizontal="center" vertical="center"/>
    </xf>
    <xf numFmtId="3" fontId="3" fillId="0" borderId="4" xfId="1" applyFont="1" applyBorder="1" applyAlignment="1">
      <alignment horizontal="center" vertical="center" wrapText="1"/>
    </xf>
    <xf numFmtId="3" fontId="3" fillId="0" borderId="8" xfId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 shrinkToFit="1"/>
    </xf>
    <xf numFmtId="49" fontId="3" fillId="0" borderId="8" xfId="1" applyNumberFormat="1" applyFont="1" applyBorder="1" applyAlignment="1">
      <alignment horizontal="center" vertical="center" wrapText="1" shrinkToFit="1"/>
    </xf>
    <xf numFmtId="3" fontId="13" fillId="0" borderId="9" xfId="0" applyFont="1" applyBorder="1" applyAlignment="1">
      <alignment horizontal="center" vertical="center" wrapText="1"/>
    </xf>
    <xf numFmtId="3" fontId="13" fillId="0" borderId="10" xfId="0" applyFont="1" applyBorder="1" applyAlignment="1">
      <alignment horizontal="center" vertical="center" wrapText="1"/>
    </xf>
    <xf numFmtId="3" fontId="13" fillId="0" borderId="5" xfId="0" applyFont="1" applyBorder="1" applyAlignment="1">
      <alignment horizontal="center" vertical="center" wrapText="1"/>
    </xf>
    <xf numFmtId="3" fontId="13" fillId="0" borderId="6" xfId="0" applyFont="1" applyBorder="1" applyAlignment="1">
      <alignment horizontal="center" vertical="center" wrapText="1"/>
    </xf>
    <xf numFmtId="17" fontId="13" fillId="0" borderId="9" xfId="0" applyNumberFormat="1" applyFont="1" applyBorder="1" applyAlignment="1">
      <alignment horizontal="center" vertical="center"/>
    </xf>
    <xf numFmtId="3" fontId="13" fillId="0" borderId="10" xfId="0" applyFont="1" applyBorder="1" applyAlignment="1">
      <alignment horizontal="center" vertical="center"/>
    </xf>
    <xf numFmtId="3" fontId="13" fillId="0" borderId="5" xfId="0" applyFont="1" applyBorder="1" applyAlignment="1">
      <alignment horizontal="center" vertical="center"/>
    </xf>
    <xf numFmtId="3" fontId="13" fillId="0" borderId="6" xfId="0" applyFont="1" applyBorder="1" applyAlignment="1">
      <alignment horizontal="center" vertical="center"/>
    </xf>
    <xf numFmtId="3" fontId="9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</cellXfs>
  <cellStyles count="2">
    <cellStyle name="ปกติ" xfId="0" builtinId="0"/>
    <cellStyle name="ปกติ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H="1">
          <a:off x="5667375" y="3390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H="1">
          <a:off x="5667375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H="1">
          <a:off x="5667375" y="3390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57150</xdr:rowOff>
    </xdr:from>
    <xdr:to>
      <xdr:col>3</xdr:col>
      <xdr:colOff>0</xdr:colOff>
      <xdr:row>134</xdr:row>
      <xdr:rowOff>228600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 flipH="1">
          <a:off x="5667375" y="38681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76200</xdr:rowOff>
    </xdr:from>
    <xdr:to>
      <xdr:col>3</xdr:col>
      <xdr:colOff>0</xdr:colOff>
      <xdr:row>140</xdr:row>
      <xdr:rowOff>228600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 flipH="1">
          <a:off x="5667375" y="404717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47625</xdr:rowOff>
    </xdr:from>
    <xdr:to>
      <xdr:col>3</xdr:col>
      <xdr:colOff>0</xdr:colOff>
      <xdr:row>140</xdr:row>
      <xdr:rowOff>228600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H="1">
          <a:off x="5667375" y="40443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47625</xdr:rowOff>
    </xdr:from>
    <xdr:to>
      <xdr:col>3</xdr:col>
      <xdr:colOff>0</xdr:colOff>
      <xdr:row>134</xdr:row>
      <xdr:rowOff>247650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 flipH="1">
          <a:off x="5667375" y="38671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295275</xdr:rowOff>
    </xdr:from>
    <xdr:to>
      <xdr:col>3</xdr:col>
      <xdr:colOff>0</xdr:colOff>
      <xdr:row>141</xdr:row>
      <xdr:rowOff>438150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H="1">
          <a:off x="5667375" y="4098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247650</xdr:rowOff>
    </xdr:from>
    <xdr:to>
      <xdr:col>3</xdr:col>
      <xdr:colOff>0</xdr:colOff>
      <xdr:row>141</xdr:row>
      <xdr:rowOff>476250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H="1">
          <a:off x="5667375" y="409384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5667375" y="362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5667375" y="23812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 flipV="1">
          <a:off x="5667375" y="238029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11265" name="Line 1"/>
        <xdr:cNvSpPr>
          <a:spLocks noChangeShapeType="1"/>
        </xdr:cNvSpPr>
      </xdr:nvSpPr>
      <xdr:spPr bwMode="auto">
        <a:xfrm flipH="1">
          <a:off x="5667375" y="3390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1266" name="Line 2"/>
        <xdr:cNvSpPr>
          <a:spLocks noChangeShapeType="1"/>
        </xdr:cNvSpPr>
      </xdr:nvSpPr>
      <xdr:spPr bwMode="auto">
        <a:xfrm flipH="1">
          <a:off x="5667375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11267" name="Line 3"/>
        <xdr:cNvSpPr>
          <a:spLocks noChangeShapeType="1"/>
        </xdr:cNvSpPr>
      </xdr:nvSpPr>
      <xdr:spPr bwMode="auto">
        <a:xfrm flipH="1">
          <a:off x="5667375" y="3390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57150</xdr:rowOff>
    </xdr:from>
    <xdr:to>
      <xdr:col>3</xdr:col>
      <xdr:colOff>0</xdr:colOff>
      <xdr:row>134</xdr:row>
      <xdr:rowOff>228600</xdr:rowOff>
    </xdr:to>
    <xdr:sp macro="" textlink="">
      <xdr:nvSpPr>
        <xdr:cNvPr id="11268" name="Line 4"/>
        <xdr:cNvSpPr>
          <a:spLocks noChangeShapeType="1"/>
        </xdr:cNvSpPr>
      </xdr:nvSpPr>
      <xdr:spPr bwMode="auto">
        <a:xfrm flipH="1">
          <a:off x="5667375" y="38681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76200</xdr:rowOff>
    </xdr:from>
    <xdr:to>
      <xdr:col>3</xdr:col>
      <xdr:colOff>0</xdr:colOff>
      <xdr:row>140</xdr:row>
      <xdr:rowOff>228600</xdr:rowOff>
    </xdr:to>
    <xdr:sp macro="" textlink="">
      <xdr:nvSpPr>
        <xdr:cNvPr id="11269" name="Line 5"/>
        <xdr:cNvSpPr>
          <a:spLocks noChangeShapeType="1"/>
        </xdr:cNvSpPr>
      </xdr:nvSpPr>
      <xdr:spPr bwMode="auto">
        <a:xfrm flipH="1">
          <a:off x="5667375" y="404717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47625</xdr:rowOff>
    </xdr:from>
    <xdr:to>
      <xdr:col>3</xdr:col>
      <xdr:colOff>0</xdr:colOff>
      <xdr:row>140</xdr:row>
      <xdr:rowOff>228600</xdr:rowOff>
    </xdr:to>
    <xdr:sp macro="" textlink="">
      <xdr:nvSpPr>
        <xdr:cNvPr id="11270" name="Line 6"/>
        <xdr:cNvSpPr>
          <a:spLocks noChangeShapeType="1"/>
        </xdr:cNvSpPr>
      </xdr:nvSpPr>
      <xdr:spPr bwMode="auto">
        <a:xfrm flipH="1">
          <a:off x="5667375" y="40443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47625</xdr:rowOff>
    </xdr:from>
    <xdr:to>
      <xdr:col>3</xdr:col>
      <xdr:colOff>0</xdr:colOff>
      <xdr:row>134</xdr:row>
      <xdr:rowOff>247650</xdr:rowOff>
    </xdr:to>
    <xdr:sp macro="" textlink="">
      <xdr:nvSpPr>
        <xdr:cNvPr id="11271" name="Line 7"/>
        <xdr:cNvSpPr>
          <a:spLocks noChangeShapeType="1"/>
        </xdr:cNvSpPr>
      </xdr:nvSpPr>
      <xdr:spPr bwMode="auto">
        <a:xfrm flipH="1">
          <a:off x="5667375" y="38671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295275</xdr:rowOff>
    </xdr:from>
    <xdr:to>
      <xdr:col>3</xdr:col>
      <xdr:colOff>0</xdr:colOff>
      <xdr:row>141</xdr:row>
      <xdr:rowOff>438150</xdr:rowOff>
    </xdr:to>
    <xdr:sp macro="" textlink="">
      <xdr:nvSpPr>
        <xdr:cNvPr id="11272" name="Line 8"/>
        <xdr:cNvSpPr>
          <a:spLocks noChangeShapeType="1"/>
        </xdr:cNvSpPr>
      </xdr:nvSpPr>
      <xdr:spPr bwMode="auto">
        <a:xfrm flipH="1">
          <a:off x="5667375" y="4098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247650</xdr:rowOff>
    </xdr:from>
    <xdr:to>
      <xdr:col>3</xdr:col>
      <xdr:colOff>0</xdr:colOff>
      <xdr:row>141</xdr:row>
      <xdr:rowOff>476250</xdr:rowOff>
    </xdr:to>
    <xdr:sp macro="" textlink="">
      <xdr:nvSpPr>
        <xdr:cNvPr id="11273" name="Line 9"/>
        <xdr:cNvSpPr>
          <a:spLocks noChangeShapeType="1"/>
        </xdr:cNvSpPr>
      </xdr:nvSpPr>
      <xdr:spPr bwMode="auto">
        <a:xfrm flipH="1">
          <a:off x="5667375" y="409384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11274" name="Line 10"/>
        <xdr:cNvSpPr>
          <a:spLocks noChangeShapeType="1"/>
        </xdr:cNvSpPr>
      </xdr:nvSpPr>
      <xdr:spPr bwMode="auto">
        <a:xfrm>
          <a:off x="5667375" y="362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11275" name="Line 11"/>
        <xdr:cNvSpPr>
          <a:spLocks noChangeShapeType="1"/>
        </xdr:cNvSpPr>
      </xdr:nvSpPr>
      <xdr:spPr bwMode="auto">
        <a:xfrm flipV="1">
          <a:off x="5667375" y="23812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11276" name="Line 12"/>
        <xdr:cNvSpPr>
          <a:spLocks noChangeShapeType="1"/>
        </xdr:cNvSpPr>
      </xdr:nvSpPr>
      <xdr:spPr bwMode="auto">
        <a:xfrm flipV="1">
          <a:off x="5667375" y="238029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12289" name="Line 1"/>
        <xdr:cNvSpPr>
          <a:spLocks noChangeShapeType="1"/>
        </xdr:cNvSpPr>
      </xdr:nvSpPr>
      <xdr:spPr bwMode="auto">
        <a:xfrm flipH="1">
          <a:off x="5667375" y="30289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2290" name="Line 2"/>
        <xdr:cNvSpPr>
          <a:spLocks noChangeShapeType="1"/>
        </xdr:cNvSpPr>
      </xdr:nvSpPr>
      <xdr:spPr bwMode="auto">
        <a:xfrm flipH="1">
          <a:off x="5667375" y="329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12291" name="Line 3"/>
        <xdr:cNvSpPr>
          <a:spLocks noChangeShapeType="1"/>
        </xdr:cNvSpPr>
      </xdr:nvSpPr>
      <xdr:spPr bwMode="auto">
        <a:xfrm flipH="1">
          <a:off x="5667375" y="30289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136</xdr:row>
      <xdr:rowOff>57150</xdr:rowOff>
    </xdr:from>
    <xdr:to>
      <xdr:col>3</xdr:col>
      <xdr:colOff>0</xdr:colOff>
      <xdr:row>136</xdr:row>
      <xdr:rowOff>228600</xdr:rowOff>
    </xdr:to>
    <xdr:sp macro="" textlink="">
      <xdr:nvSpPr>
        <xdr:cNvPr id="12292" name="Line 4"/>
        <xdr:cNvSpPr>
          <a:spLocks noChangeShapeType="1"/>
        </xdr:cNvSpPr>
      </xdr:nvSpPr>
      <xdr:spPr bwMode="auto">
        <a:xfrm flipH="1">
          <a:off x="5667375" y="3307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142</xdr:row>
      <xdr:rowOff>76200</xdr:rowOff>
    </xdr:from>
    <xdr:to>
      <xdr:col>3</xdr:col>
      <xdr:colOff>0</xdr:colOff>
      <xdr:row>142</xdr:row>
      <xdr:rowOff>228600</xdr:rowOff>
    </xdr:to>
    <xdr:sp macro="" textlink="">
      <xdr:nvSpPr>
        <xdr:cNvPr id="12293" name="Line 5"/>
        <xdr:cNvSpPr>
          <a:spLocks noChangeShapeType="1"/>
        </xdr:cNvSpPr>
      </xdr:nvSpPr>
      <xdr:spPr bwMode="auto">
        <a:xfrm flipH="1">
          <a:off x="5667375" y="3307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142</xdr:row>
      <xdr:rowOff>47625</xdr:rowOff>
    </xdr:from>
    <xdr:to>
      <xdr:col>3</xdr:col>
      <xdr:colOff>0</xdr:colOff>
      <xdr:row>142</xdr:row>
      <xdr:rowOff>228600</xdr:rowOff>
    </xdr:to>
    <xdr:sp macro="" textlink="">
      <xdr:nvSpPr>
        <xdr:cNvPr id="12294" name="Line 6"/>
        <xdr:cNvSpPr>
          <a:spLocks noChangeShapeType="1"/>
        </xdr:cNvSpPr>
      </xdr:nvSpPr>
      <xdr:spPr bwMode="auto">
        <a:xfrm flipH="1">
          <a:off x="5667375" y="3307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136</xdr:row>
      <xdr:rowOff>47625</xdr:rowOff>
    </xdr:from>
    <xdr:to>
      <xdr:col>3</xdr:col>
      <xdr:colOff>0</xdr:colOff>
      <xdr:row>136</xdr:row>
      <xdr:rowOff>247650</xdr:rowOff>
    </xdr:to>
    <xdr:sp macro="" textlink="">
      <xdr:nvSpPr>
        <xdr:cNvPr id="12295" name="Line 7"/>
        <xdr:cNvSpPr>
          <a:spLocks noChangeShapeType="1"/>
        </xdr:cNvSpPr>
      </xdr:nvSpPr>
      <xdr:spPr bwMode="auto">
        <a:xfrm flipH="1">
          <a:off x="5667375" y="3307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295275</xdr:rowOff>
    </xdr:from>
    <xdr:to>
      <xdr:col>3</xdr:col>
      <xdr:colOff>0</xdr:colOff>
      <xdr:row>143</xdr:row>
      <xdr:rowOff>438150</xdr:rowOff>
    </xdr:to>
    <xdr:sp macro="" textlink="">
      <xdr:nvSpPr>
        <xdr:cNvPr id="12296" name="Line 8"/>
        <xdr:cNvSpPr>
          <a:spLocks noChangeShapeType="1"/>
        </xdr:cNvSpPr>
      </xdr:nvSpPr>
      <xdr:spPr bwMode="auto">
        <a:xfrm flipH="1">
          <a:off x="5667375" y="3307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247650</xdr:rowOff>
    </xdr:from>
    <xdr:to>
      <xdr:col>3</xdr:col>
      <xdr:colOff>0</xdr:colOff>
      <xdr:row>143</xdr:row>
      <xdr:rowOff>476250</xdr:rowOff>
    </xdr:to>
    <xdr:sp macro="" textlink="">
      <xdr:nvSpPr>
        <xdr:cNvPr id="12297" name="Line 9"/>
        <xdr:cNvSpPr>
          <a:spLocks noChangeShapeType="1"/>
        </xdr:cNvSpPr>
      </xdr:nvSpPr>
      <xdr:spPr bwMode="auto">
        <a:xfrm flipH="1">
          <a:off x="5667375" y="3307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12298" name="Line 10"/>
        <xdr:cNvSpPr>
          <a:spLocks noChangeShapeType="1"/>
        </xdr:cNvSpPr>
      </xdr:nvSpPr>
      <xdr:spPr bwMode="auto">
        <a:xfrm>
          <a:off x="5667375" y="3267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28575</xdr:rowOff>
    </xdr:from>
    <xdr:to>
      <xdr:col>3</xdr:col>
      <xdr:colOff>0</xdr:colOff>
      <xdr:row>84</xdr:row>
      <xdr:rowOff>228600</xdr:rowOff>
    </xdr:to>
    <xdr:sp macro="" textlink="">
      <xdr:nvSpPr>
        <xdr:cNvPr id="12299" name="Line 11"/>
        <xdr:cNvSpPr>
          <a:spLocks noChangeShapeType="1"/>
        </xdr:cNvSpPr>
      </xdr:nvSpPr>
      <xdr:spPr bwMode="auto">
        <a:xfrm flipV="1">
          <a:off x="5667375" y="240601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19050</xdr:rowOff>
    </xdr:from>
    <xdr:to>
      <xdr:col>3</xdr:col>
      <xdr:colOff>0</xdr:colOff>
      <xdr:row>84</xdr:row>
      <xdr:rowOff>228600</xdr:rowOff>
    </xdr:to>
    <xdr:sp macro="" textlink="">
      <xdr:nvSpPr>
        <xdr:cNvPr id="12300" name="Line 12"/>
        <xdr:cNvSpPr>
          <a:spLocks noChangeShapeType="1"/>
        </xdr:cNvSpPr>
      </xdr:nvSpPr>
      <xdr:spPr bwMode="auto">
        <a:xfrm flipV="1">
          <a:off x="5667375" y="240506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28575</xdr:rowOff>
    </xdr:from>
    <xdr:to>
      <xdr:col>3</xdr:col>
      <xdr:colOff>0</xdr:colOff>
      <xdr:row>83</xdr:row>
      <xdr:rowOff>228600</xdr:rowOff>
    </xdr:to>
    <xdr:sp macro="" textlink="">
      <xdr:nvSpPr>
        <xdr:cNvPr id="12301" name="Line 13"/>
        <xdr:cNvSpPr>
          <a:spLocks noChangeShapeType="1"/>
        </xdr:cNvSpPr>
      </xdr:nvSpPr>
      <xdr:spPr bwMode="auto">
        <a:xfrm flipV="1">
          <a:off x="5667375" y="237744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19050</xdr:rowOff>
    </xdr:from>
    <xdr:to>
      <xdr:col>3</xdr:col>
      <xdr:colOff>0</xdr:colOff>
      <xdr:row>83</xdr:row>
      <xdr:rowOff>228600</xdr:rowOff>
    </xdr:to>
    <xdr:sp macro="" textlink="">
      <xdr:nvSpPr>
        <xdr:cNvPr id="12302" name="Line 14"/>
        <xdr:cNvSpPr>
          <a:spLocks noChangeShapeType="1"/>
        </xdr:cNvSpPr>
      </xdr:nvSpPr>
      <xdr:spPr bwMode="auto">
        <a:xfrm flipV="1">
          <a:off x="5667375" y="237648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28575</xdr:rowOff>
    </xdr:from>
    <xdr:to>
      <xdr:col>3</xdr:col>
      <xdr:colOff>0</xdr:colOff>
      <xdr:row>83</xdr:row>
      <xdr:rowOff>228600</xdr:rowOff>
    </xdr:to>
    <xdr:sp macro="" textlink="">
      <xdr:nvSpPr>
        <xdr:cNvPr id="12303" name="Line 15"/>
        <xdr:cNvSpPr>
          <a:spLocks noChangeShapeType="1"/>
        </xdr:cNvSpPr>
      </xdr:nvSpPr>
      <xdr:spPr bwMode="auto">
        <a:xfrm flipV="1">
          <a:off x="5667375" y="237744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19050</xdr:rowOff>
    </xdr:from>
    <xdr:to>
      <xdr:col>3</xdr:col>
      <xdr:colOff>0</xdr:colOff>
      <xdr:row>83</xdr:row>
      <xdr:rowOff>228600</xdr:rowOff>
    </xdr:to>
    <xdr:sp macro="" textlink="">
      <xdr:nvSpPr>
        <xdr:cNvPr id="12304" name="Line 16"/>
        <xdr:cNvSpPr>
          <a:spLocks noChangeShapeType="1"/>
        </xdr:cNvSpPr>
      </xdr:nvSpPr>
      <xdr:spPr bwMode="auto">
        <a:xfrm flipV="1">
          <a:off x="5667375" y="237648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12305" name="Line 17"/>
        <xdr:cNvSpPr>
          <a:spLocks noChangeShapeType="1"/>
        </xdr:cNvSpPr>
      </xdr:nvSpPr>
      <xdr:spPr bwMode="auto">
        <a:xfrm flipV="1">
          <a:off x="5667375" y="234886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12306" name="Line 18"/>
        <xdr:cNvSpPr>
          <a:spLocks noChangeShapeType="1"/>
        </xdr:cNvSpPr>
      </xdr:nvSpPr>
      <xdr:spPr bwMode="auto">
        <a:xfrm flipV="1">
          <a:off x="5667375" y="234791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28575</xdr:rowOff>
    </xdr:from>
    <xdr:to>
      <xdr:col>3</xdr:col>
      <xdr:colOff>0</xdr:colOff>
      <xdr:row>12</xdr:row>
      <xdr:rowOff>238125</xdr:rowOff>
    </xdr:to>
    <xdr:sp macro="" textlink="">
      <xdr:nvSpPr>
        <xdr:cNvPr id="13313" name="Line 1"/>
        <xdr:cNvSpPr>
          <a:spLocks noChangeShapeType="1"/>
        </xdr:cNvSpPr>
      </xdr:nvSpPr>
      <xdr:spPr bwMode="auto">
        <a:xfrm flipH="1">
          <a:off x="5667375" y="3381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3314" name="Line 2"/>
        <xdr:cNvSpPr>
          <a:spLocks noChangeShapeType="1"/>
        </xdr:cNvSpPr>
      </xdr:nvSpPr>
      <xdr:spPr bwMode="auto">
        <a:xfrm flipH="1">
          <a:off x="5667375" y="364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28575</xdr:rowOff>
    </xdr:from>
    <xdr:to>
      <xdr:col>3</xdr:col>
      <xdr:colOff>0</xdr:colOff>
      <xdr:row>12</xdr:row>
      <xdr:rowOff>228600</xdr:rowOff>
    </xdr:to>
    <xdr:sp macro="" textlink="">
      <xdr:nvSpPr>
        <xdr:cNvPr id="13315" name="Line 3"/>
        <xdr:cNvSpPr>
          <a:spLocks noChangeShapeType="1"/>
        </xdr:cNvSpPr>
      </xdr:nvSpPr>
      <xdr:spPr bwMode="auto">
        <a:xfrm flipH="1">
          <a:off x="5667375" y="33813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137</xdr:row>
      <xdr:rowOff>57150</xdr:rowOff>
    </xdr:from>
    <xdr:to>
      <xdr:col>3</xdr:col>
      <xdr:colOff>0</xdr:colOff>
      <xdr:row>137</xdr:row>
      <xdr:rowOff>228600</xdr:rowOff>
    </xdr:to>
    <xdr:sp macro="" textlink="">
      <xdr:nvSpPr>
        <xdr:cNvPr id="13316" name="Line 4"/>
        <xdr:cNvSpPr>
          <a:spLocks noChangeShapeType="1"/>
        </xdr:cNvSpPr>
      </xdr:nvSpPr>
      <xdr:spPr bwMode="auto">
        <a:xfrm flipH="1">
          <a:off x="5667375" y="3157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76200</xdr:rowOff>
    </xdr:from>
    <xdr:to>
      <xdr:col>3</xdr:col>
      <xdr:colOff>0</xdr:colOff>
      <xdr:row>143</xdr:row>
      <xdr:rowOff>228600</xdr:rowOff>
    </xdr:to>
    <xdr:sp macro="" textlink="">
      <xdr:nvSpPr>
        <xdr:cNvPr id="13317" name="Line 5"/>
        <xdr:cNvSpPr>
          <a:spLocks noChangeShapeType="1"/>
        </xdr:cNvSpPr>
      </xdr:nvSpPr>
      <xdr:spPr bwMode="auto">
        <a:xfrm flipH="1">
          <a:off x="5667375" y="3157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47625</xdr:rowOff>
    </xdr:from>
    <xdr:to>
      <xdr:col>3</xdr:col>
      <xdr:colOff>0</xdr:colOff>
      <xdr:row>143</xdr:row>
      <xdr:rowOff>228600</xdr:rowOff>
    </xdr:to>
    <xdr:sp macro="" textlink="">
      <xdr:nvSpPr>
        <xdr:cNvPr id="13318" name="Line 6"/>
        <xdr:cNvSpPr>
          <a:spLocks noChangeShapeType="1"/>
        </xdr:cNvSpPr>
      </xdr:nvSpPr>
      <xdr:spPr bwMode="auto">
        <a:xfrm flipH="1">
          <a:off x="5667375" y="3157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137</xdr:row>
      <xdr:rowOff>47625</xdr:rowOff>
    </xdr:from>
    <xdr:to>
      <xdr:col>3</xdr:col>
      <xdr:colOff>0</xdr:colOff>
      <xdr:row>137</xdr:row>
      <xdr:rowOff>247650</xdr:rowOff>
    </xdr:to>
    <xdr:sp macro="" textlink="">
      <xdr:nvSpPr>
        <xdr:cNvPr id="13319" name="Line 7"/>
        <xdr:cNvSpPr>
          <a:spLocks noChangeShapeType="1"/>
        </xdr:cNvSpPr>
      </xdr:nvSpPr>
      <xdr:spPr bwMode="auto">
        <a:xfrm flipH="1">
          <a:off x="5667375" y="3157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144</xdr:row>
      <xdr:rowOff>295275</xdr:rowOff>
    </xdr:from>
    <xdr:to>
      <xdr:col>3</xdr:col>
      <xdr:colOff>0</xdr:colOff>
      <xdr:row>144</xdr:row>
      <xdr:rowOff>438150</xdr:rowOff>
    </xdr:to>
    <xdr:sp macro="" textlink="">
      <xdr:nvSpPr>
        <xdr:cNvPr id="13320" name="Line 8"/>
        <xdr:cNvSpPr>
          <a:spLocks noChangeShapeType="1"/>
        </xdr:cNvSpPr>
      </xdr:nvSpPr>
      <xdr:spPr bwMode="auto">
        <a:xfrm flipH="1">
          <a:off x="5667375" y="3157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144</xdr:row>
      <xdr:rowOff>247650</xdr:rowOff>
    </xdr:from>
    <xdr:to>
      <xdr:col>3</xdr:col>
      <xdr:colOff>0</xdr:colOff>
      <xdr:row>144</xdr:row>
      <xdr:rowOff>476250</xdr:rowOff>
    </xdr:to>
    <xdr:sp macro="" textlink="">
      <xdr:nvSpPr>
        <xdr:cNvPr id="13321" name="Line 9"/>
        <xdr:cNvSpPr>
          <a:spLocks noChangeShapeType="1"/>
        </xdr:cNvSpPr>
      </xdr:nvSpPr>
      <xdr:spPr bwMode="auto">
        <a:xfrm flipH="1">
          <a:off x="5667375" y="3157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266700</xdr:rowOff>
    </xdr:from>
    <xdr:to>
      <xdr:col>3</xdr:col>
      <xdr:colOff>0</xdr:colOff>
      <xdr:row>12</xdr:row>
      <xdr:rowOff>266700</xdr:rowOff>
    </xdr:to>
    <xdr:sp macro="" textlink="">
      <xdr:nvSpPr>
        <xdr:cNvPr id="13322" name="Line 10"/>
        <xdr:cNvSpPr>
          <a:spLocks noChangeShapeType="1"/>
        </xdr:cNvSpPr>
      </xdr:nvSpPr>
      <xdr:spPr bwMode="auto">
        <a:xfrm>
          <a:off x="5667375" y="3619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28575</xdr:rowOff>
    </xdr:from>
    <xdr:to>
      <xdr:col>3</xdr:col>
      <xdr:colOff>0</xdr:colOff>
      <xdr:row>84</xdr:row>
      <xdr:rowOff>228600</xdr:rowOff>
    </xdr:to>
    <xdr:sp macro="" textlink="">
      <xdr:nvSpPr>
        <xdr:cNvPr id="13323" name="Line 11"/>
        <xdr:cNvSpPr>
          <a:spLocks noChangeShapeType="1"/>
        </xdr:cNvSpPr>
      </xdr:nvSpPr>
      <xdr:spPr bwMode="auto">
        <a:xfrm flipV="1">
          <a:off x="5667375" y="240411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19050</xdr:rowOff>
    </xdr:from>
    <xdr:to>
      <xdr:col>3</xdr:col>
      <xdr:colOff>0</xdr:colOff>
      <xdr:row>84</xdr:row>
      <xdr:rowOff>228600</xdr:rowOff>
    </xdr:to>
    <xdr:sp macro="" textlink="">
      <xdr:nvSpPr>
        <xdr:cNvPr id="13324" name="Line 12"/>
        <xdr:cNvSpPr>
          <a:spLocks noChangeShapeType="1"/>
        </xdr:cNvSpPr>
      </xdr:nvSpPr>
      <xdr:spPr bwMode="auto">
        <a:xfrm flipV="1">
          <a:off x="5667375" y="240315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13325" name="Line 13"/>
        <xdr:cNvSpPr>
          <a:spLocks noChangeShapeType="1"/>
        </xdr:cNvSpPr>
      </xdr:nvSpPr>
      <xdr:spPr bwMode="auto">
        <a:xfrm flipH="1">
          <a:off x="5667375" y="30861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3326" name="Line 14"/>
        <xdr:cNvSpPr>
          <a:spLocks noChangeShapeType="1"/>
        </xdr:cNvSpPr>
      </xdr:nvSpPr>
      <xdr:spPr bwMode="auto">
        <a:xfrm flipH="1">
          <a:off x="566737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13327" name="Line 15"/>
        <xdr:cNvSpPr>
          <a:spLocks noChangeShapeType="1"/>
        </xdr:cNvSpPr>
      </xdr:nvSpPr>
      <xdr:spPr bwMode="auto">
        <a:xfrm flipH="1">
          <a:off x="5667375" y="30861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13328" name="Line 16"/>
        <xdr:cNvSpPr>
          <a:spLocks noChangeShapeType="1"/>
        </xdr:cNvSpPr>
      </xdr:nvSpPr>
      <xdr:spPr bwMode="auto">
        <a:xfrm>
          <a:off x="5667375" y="3324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28575</xdr:rowOff>
    </xdr:from>
    <xdr:to>
      <xdr:col>3</xdr:col>
      <xdr:colOff>0</xdr:colOff>
      <xdr:row>83</xdr:row>
      <xdr:rowOff>228600</xdr:rowOff>
    </xdr:to>
    <xdr:sp macro="" textlink="">
      <xdr:nvSpPr>
        <xdr:cNvPr id="13329" name="Line 17"/>
        <xdr:cNvSpPr>
          <a:spLocks noChangeShapeType="1"/>
        </xdr:cNvSpPr>
      </xdr:nvSpPr>
      <xdr:spPr bwMode="auto">
        <a:xfrm flipV="1">
          <a:off x="5667375" y="237553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19050</xdr:rowOff>
    </xdr:from>
    <xdr:to>
      <xdr:col>3</xdr:col>
      <xdr:colOff>0</xdr:colOff>
      <xdr:row>83</xdr:row>
      <xdr:rowOff>228600</xdr:rowOff>
    </xdr:to>
    <xdr:sp macro="" textlink="">
      <xdr:nvSpPr>
        <xdr:cNvPr id="13330" name="Line 18"/>
        <xdr:cNvSpPr>
          <a:spLocks noChangeShapeType="1"/>
        </xdr:cNvSpPr>
      </xdr:nvSpPr>
      <xdr:spPr bwMode="auto">
        <a:xfrm flipV="1">
          <a:off x="5667375" y="237458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13331" name="Line 19"/>
        <xdr:cNvSpPr>
          <a:spLocks noChangeShapeType="1"/>
        </xdr:cNvSpPr>
      </xdr:nvSpPr>
      <xdr:spPr bwMode="auto">
        <a:xfrm flipV="1">
          <a:off x="5667375" y="234696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13332" name="Line 20"/>
        <xdr:cNvSpPr>
          <a:spLocks noChangeShapeType="1"/>
        </xdr:cNvSpPr>
      </xdr:nvSpPr>
      <xdr:spPr bwMode="auto">
        <a:xfrm flipV="1">
          <a:off x="5667375" y="234600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 flipH="1">
          <a:off x="5667375" y="3390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 flipH="1">
          <a:off x="5667375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 flipH="1">
          <a:off x="5667375" y="3390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57150</xdr:rowOff>
    </xdr:from>
    <xdr:to>
      <xdr:col>3</xdr:col>
      <xdr:colOff>0</xdr:colOff>
      <xdr:row>134</xdr:row>
      <xdr:rowOff>228600</xdr:rowOff>
    </xdr:to>
    <xdr:sp macro="" textlink="">
      <xdr:nvSpPr>
        <xdr:cNvPr id="3076" name="Line 4"/>
        <xdr:cNvSpPr>
          <a:spLocks noChangeShapeType="1"/>
        </xdr:cNvSpPr>
      </xdr:nvSpPr>
      <xdr:spPr bwMode="auto">
        <a:xfrm flipH="1">
          <a:off x="5667375" y="38681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76200</xdr:rowOff>
    </xdr:from>
    <xdr:to>
      <xdr:col>3</xdr:col>
      <xdr:colOff>0</xdr:colOff>
      <xdr:row>140</xdr:row>
      <xdr:rowOff>228600</xdr:rowOff>
    </xdr:to>
    <xdr:sp macro="" textlink="">
      <xdr:nvSpPr>
        <xdr:cNvPr id="3077" name="Line 5"/>
        <xdr:cNvSpPr>
          <a:spLocks noChangeShapeType="1"/>
        </xdr:cNvSpPr>
      </xdr:nvSpPr>
      <xdr:spPr bwMode="auto">
        <a:xfrm flipH="1">
          <a:off x="5667375" y="404717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47625</xdr:rowOff>
    </xdr:from>
    <xdr:to>
      <xdr:col>3</xdr:col>
      <xdr:colOff>0</xdr:colOff>
      <xdr:row>140</xdr:row>
      <xdr:rowOff>228600</xdr:rowOff>
    </xdr:to>
    <xdr:sp macro="" textlink="">
      <xdr:nvSpPr>
        <xdr:cNvPr id="3078" name="Line 6"/>
        <xdr:cNvSpPr>
          <a:spLocks noChangeShapeType="1"/>
        </xdr:cNvSpPr>
      </xdr:nvSpPr>
      <xdr:spPr bwMode="auto">
        <a:xfrm flipH="1">
          <a:off x="5667375" y="40443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47625</xdr:rowOff>
    </xdr:from>
    <xdr:to>
      <xdr:col>3</xdr:col>
      <xdr:colOff>0</xdr:colOff>
      <xdr:row>134</xdr:row>
      <xdr:rowOff>247650</xdr:rowOff>
    </xdr:to>
    <xdr:sp macro="" textlink="">
      <xdr:nvSpPr>
        <xdr:cNvPr id="3079" name="Line 7"/>
        <xdr:cNvSpPr>
          <a:spLocks noChangeShapeType="1"/>
        </xdr:cNvSpPr>
      </xdr:nvSpPr>
      <xdr:spPr bwMode="auto">
        <a:xfrm flipH="1">
          <a:off x="5667375" y="38671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295275</xdr:rowOff>
    </xdr:from>
    <xdr:to>
      <xdr:col>3</xdr:col>
      <xdr:colOff>0</xdr:colOff>
      <xdr:row>141</xdr:row>
      <xdr:rowOff>438150</xdr:rowOff>
    </xdr:to>
    <xdr:sp macro="" textlink="">
      <xdr:nvSpPr>
        <xdr:cNvPr id="3080" name="Line 8"/>
        <xdr:cNvSpPr>
          <a:spLocks noChangeShapeType="1"/>
        </xdr:cNvSpPr>
      </xdr:nvSpPr>
      <xdr:spPr bwMode="auto">
        <a:xfrm flipH="1">
          <a:off x="5667375" y="4098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247650</xdr:rowOff>
    </xdr:from>
    <xdr:to>
      <xdr:col>3</xdr:col>
      <xdr:colOff>0</xdr:colOff>
      <xdr:row>141</xdr:row>
      <xdr:rowOff>476250</xdr:rowOff>
    </xdr:to>
    <xdr:sp macro="" textlink="">
      <xdr:nvSpPr>
        <xdr:cNvPr id="3081" name="Line 9"/>
        <xdr:cNvSpPr>
          <a:spLocks noChangeShapeType="1"/>
        </xdr:cNvSpPr>
      </xdr:nvSpPr>
      <xdr:spPr bwMode="auto">
        <a:xfrm flipH="1">
          <a:off x="5667375" y="409384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3082" name="Line 10"/>
        <xdr:cNvSpPr>
          <a:spLocks noChangeShapeType="1"/>
        </xdr:cNvSpPr>
      </xdr:nvSpPr>
      <xdr:spPr bwMode="auto">
        <a:xfrm>
          <a:off x="5667375" y="362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3083" name="Line 11"/>
        <xdr:cNvSpPr>
          <a:spLocks noChangeShapeType="1"/>
        </xdr:cNvSpPr>
      </xdr:nvSpPr>
      <xdr:spPr bwMode="auto">
        <a:xfrm flipV="1">
          <a:off x="5667375" y="23812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3084" name="Line 12"/>
        <xdr:cNvSpPr>
          <a:spLocks noChangeShapeType="1"/>
        </xdr:cNvSpPr>
      </xdr:nvSpPr>
      <xdr:spPr bwMode="auto">
        <a:xfrm flipV="1">
          <a:off x="5667375" y="238029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 flipH="1">
          <a:off x="5667375" y="3390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 flipH="1">
          <a:off x="5667375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4099" name="Line 3"/>
        <xdr:cNvSpPr>
          <a:spLocks noChangeShapeType="1"/>
        </xdr:cNvSpPr>
      </xdr:nvSpPr>
      <xdr:spPr bwMode="auto">
        <a:xfrm flipH="1">
          <a:off x="5667375" y="3390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57150</xdr:rowOff>
    </xdr:from>
    <xdr:to>
      <xdr:col>3</xdr:col>
      <xdr:colOff>0</xdr:colOff>
      <xdr:row>134</xdr:row>
      <xdr:rowOff>228600</xdr:rowOff>
    </xdr:to>
    <xdr:sp macro="" textlink="">
      <xdr:nvSpPr>
        <xdr:cNvPr id="4100" name="Line 4"/>
        <xdr:cNvSpPr>
          <a:spLocks noChangeShapeType="1"/>
        </xdr:cNvSpPr>
      </xdr:nvSpPr>
      <xdr:spPr bwMode="auto">
        <a:xfrm flipH="1">
          <a:off x="5667375" y="38681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76200</xdr:rowOff>
    </xdr:from>
    <xdr:to>
      <xdr:col>3</xdr:col>
      <xdr:colOff>0</xdr:colOff>
      <xdr:row>140</xdr:row>
      <xdr:rowOff>228600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 flipH="1">
          <a:off x="5667375" y="404717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47625</xdr:rowOff>
    </xdr:from>
    <xdr:to>
      <xdr:col>3</xdr:col>
      <xdr:colOff>0</xdr:colOff>
      <xdr:row>140</xdr:row>
      <xdr:rowOff>228600</xdr:rowOff>
    </xdr:to>
    <xdr:sp macro="" textlink="">
      <xdr:nvSpPr>
        <xdr:cNvPr id="4102" name="Line 6"/>
        <xdr:cNvSpPr>
          <a:spLocks noChangeShapeType="1"/>
        </xdr:cNvSpPr>
      </xdr:nvSpPr>
      <xdr:spPr bwMode="auto">
        <a:xfrm flipH="1">
          <a:off x="5667375" y="40443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47625</xdr:rowOff>
    </xdr:from>
    <xdr:to>
      <xdr:col>3</xdr:col>
      <xdr:colOff>0</xdr:colOff>
      <xdr:row>134</xdr:row>
      <xdr:rowOff>247650</xdr:rowOff>
    </xdr:to>
    <xdr:sp macro="" textlink="">
      <xdr:nvSpPr>
        <xdr:cNvPr id="4103" name="Line 7"/>
        <xdr:cNvSpPr>
          <a:spLocks noChangeShapeType="1"/>
        </xdr:cNvSpPr>
      </xdr:nvSpPr>
      <xdr:spPr bwMode="auto">
        <a:xfrm flipH="1">
          <a:off x="5667375" y="38671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295275</xdr:rowOff>
    </xdr:from>
    <xdr:to>
      <xdr:col>3</xdr:col>
      <xdr:colOff>0</xdr:colOff>
      <xdr:row>141</xdr:row>
      <xdr:rowOff>438150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 flipH="1">
          <a:off x="5667375" y="4098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247650</xdr:rowOff>
    </xdr:from>
    <xdr:to>
      <xdr:col>3</xdr:col>
      <xdr:colOff>0</xdr:colOff>
      <xdr:row>141</xdr:row>
      <xdr:rowOff>476250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 flipH="1">
          <a:off x="5667375" y="409384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>
          <a:off x="5667375" y="362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 flipV="1">
          <a:off x="5667375" y="23812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4108" name="Line 12"/>
        <xdr:cNvSpPr>
          <a:spLocks noChangeShapeType="1"/>
        </xdr:cNvSpPr>
      </xdr:nvSpPr>
      <xdr:spPr bwMode="auto">
        <a:xfrm flipV="1">
          <a:off x="5667375" y="238029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 flipH="1">
          <a:off x="5667375" y="3390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5122" name="Line 2"/>
        <xdr:cNvSpPr>
          <a:spLocks noChangeShapeType="1"/>
        </xdr:cNvSpPr>
      </xdr:nvSpPr>
      <xdr:spPr bwMode="auto">
        <a:xfrm flipH="1">
          <a:off x="5667375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5123" name="Line 3"/>
        <xdr:cNvSpPr>
          <a:spLocks noChangeShapeType="1"/>
        </xdr:cNvSpPr>
      </xdr:nvSpPr>
      <xdr:spPr bwMode="auto">
        <a:xfrm flipH="1">
          <a:off x="5667375" y="3390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57150</xdr:rowOff>
    </xdr:from>
    <xdr:to>
      <xdr:col>3</xdr:col>
      <xdr:colOff>0</xdr:colOff>
      <xdr:row>134</xdr:row>
      <xdr:rowOff>228600</xdr:rowOff>
    </xdr:to>
    <xdr:sp macro="" textlink="">
      <xdr:nvSpPr>
        <xdr:cNvPr id="5124" name="Line 4"/>
        <xdr:cNvSpPr>
          <a:spLocks noChangeShapeType="1"/>
        </xdr:cNvSpPr>
      </xdr:nvSpPr>
      <xdr:spPr bwMode="auto">
        <a:xfrm flipH="1">
          <a:off x="5667375" y="38681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76200</xdr:rowOff>
    </xdr:from>
    <xdr:to>
      <xdr:col>3</xdr:col>
      <xdr:colOff>0</xdr:colOff>
      <xdr:row>140</xdr:row>
      <xdr:rowOff>228600</xdr:rowOff>
    </xdr:to>
    <xdr:sp macro="" textlink="">
      <xdr:nvSpPr>
        <xdr:cNvPr id="5125" name="Line 5"/>
        <xdr:cNvSpPr>
          <a:spLocks noChangeShapeType="1"/>
        </xdr:cNvSpPr>
      </xdr:nvSpPr>
      <xdr:spPr bwMode="auto">
        <a:xfrm flipH="1">
          <a:off x="5667375" y="404717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47625</xdr:rowOff>
    </xdr:from>
    <xdr:to>
      <xdr:col>3</xdr:col>
      <xdr:colOff>0</xdr:colOff>
      <xdr:row>140</xdr:row>
      <xdr:rowOff>228600</xdr:rowOff>
    </xdr:to>
    <xdr:sp macro="" textlink="">
      <xdr:nvSpPr>
        <xdr:cNvPr id="5126" name="Line 6"/>
        <xdr:cNvSpPr>
          <a:spLocks noChangeShapeType="1"/>
        </xdr:cNvSpPr>
      </xdr:nvSpPr>
      <xdr:spPr bwMode="auto">
        <a:xfrm flipH="1">
          <a:off x="5667375" y="40443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47625</xdr:rowOff>
    </xdr:from>
    <xdr:to>
      <xdr:col>3</xdr:col>
      <xdr:colOff>0</xdr:colOff>
      <xdr:row>134</xdr:row>
      <xdr:rowOff>247650</xdr:rowOff>
    </xdr:to>
    <xdr:sp macro="" textlink="">
      <xdr:nvSpPr>
        <xdr:cNvPr id="5127" name="Line 7"/>
        <xdr:cNvSpPr>
          <a:spLocks noChangeShapeType="1"/>
        </xdr:cNvSpPr>
      </xdr:nvSpPr>
      <xdr:spPr bwMode="auto">
        <a:xfrm flipH="1">
          <a:off x="5667375" y="38671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295275</xdr:rowOff>
    </xdr:from>
    <xdr:to>
      <xdr:col>3</xdr:col>
      <xdr:colOff>0</xdr:colOff>
      <xdr:row>141</xdr:row>
      <xdr:rowOff>438150</xdr:rowOff>
    </xdr:to>
    <xdr:sp macro="" textlink="">
      <xdr:nvSpPr>
        <xdr:cNvPr id="5128" name="Line 8"/>
        <xdr:cNvSpPr>
          <a:spLocks noChangeShapeType="1"/>
        </xdr:cNvSpPr>
      </xdr:nvSpPr>
      <xdr:spPr bwMode="auto">
        <a:xfrm flipH="1">
          <a:off x="5667375" y="4098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247650</xdr:rowOff>
    </xdr:from>
    <xdr:to>
      <xdr:col>3</xdr:col>
      <xdr:colOff>0</xdr:colOff>
      <xdr:row>141</xdr:row>
      <xdr:rowOff>476250</xdr:rowOff>
    </xdr:to>
    <xdr:sp macro="" textlink="">
      <xdr:nvSpPr>
        <xdr:cNvPr id="5129" name="Line 9"/>
        <xdr:cNvSpPr>
          <a:spLocks noChangeShapeType="1"/>
        </xdr:cNvSpPr>
      </xdr:nvSpPr>
      <xdr:spPr bwMode="auto">
        <a:xfrm flipH="1">
          <a:off x="5667375" y="409384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5130" name="Line 10"/>
        <xdr:cNvSpPr>
          <a:spLocks noChangeShapeType="1"/>
        </xdr:cNvSpPr>
      </xdr:nvSpPr>
      <xdr:spPr bwMode="auto">
        <a:xfrm>
          <a:off x="5667375" y="362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5131" name="Line 11"/>
        <xdr:cNvSpPr>
          <a:spLocks noChangeShapeType="1"/>
        </xdr:cNvSpPr>
      </xdr:nvSpPr>
      <xdr:spPr bwMode="auto">
        <a:xfrm flipV="1">
          <a:off x="5667375" y="23812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5132" name="Line 12"/>
        <xdr:cNvSpPr>
          <a:spLocks noChangeShapeType="1"/>
        </xdr:cNvSpPr>
      </xdr:nvSpPr>
      <xdr:spPr bwMode="auto">
        <a:xfrm flipV="1">
          <a:off x="5667375" y="238029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 flipH="1">
          <a:off x="5667375" y="3390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6146" name="Line 2"/>
        <xdr:cNvSpPr>
          <a:spLocks noChangeShapeType="1"/>
        </xdr:cNvSpPr>
      </xdr:nvSpPr>
      <xdr:spPr bwMode="auto">
        <a:xfrm flipH="1">
          <a:off x="5667375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6147" name="Line 3"/>
        <xdr:cNvSpPr>
          <a:spLocks noChangeShapeType="1"/>
        </xdr:cNvSpPr>
      </xdr:nvSpPr>
      <xdr:spPr bwMode="auto">
        <a:xfrm flipH="1">
          <a:off x="5667375" y="3390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57150</xdr:rowOff>
    </xdr:from>
    <xdr:to>
      <xdr:col>3</xdr:col>
      <xdr:colOff>0</xdr:colOff>
      <xdr:row>134</xdr:row>
      <xdr:rowOff>228600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 flipH="1">
          <a:off x="5667375" y="38681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76200</xdr:rowOff>
    </xdr:from>
    <xdr:to>
      <xdr:col>3</xdr:col>
      <xdr:colOff>0</xdr:colOff>
      <xdr:row>140</xdr:row>
      <xdr:rowOff>228600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 flipH="1">
          <a:off x="5667375" y="404717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47625</xdr:rowOff>
    </xdr:from>
    <xdr:to>
      <xdr:col>3</xdr:col>
      <xdr:colOff>0</xdr:colOff>
      <xdr:row>140</xdr:row>
      <xdr:rowOff>228600</xdr:rowOff>
    </xdr:to>
    <xdr:sp macro="" textlink="">
      <xdr:nvSpPr>
        <xdr:cNvPr id="6150" name="Line 6"/>
        <xdr:cNvSpPr>
          <a:spLocks noChangeShapeType="1"/>
        </xdr:cNvSpPr>
      </xdr:nvSpPr>
      <xdr:spPr bwMode="auto">
        <a:xfrm flipH="1">
          <a:off x="5667375" y="40443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47625</xdr:rowOff>
    </xdr:from>
    <xdr:to>
      <xdr:col>3</xdr:col>
      <xdr:colOff>0</xdr:colOff>
      <xdr:row>134</xdr:row>
      <xdr:rowOff>247650</xdr:rowOff>
    </xdr:to>
    <xdr:sp macro="" textlink="">
      <xdr:nvSpPr>
        <xdr:cNvPr id="6151" name="Line 7"/>
        <xdr:cNvSpPr>
          <a:spLocks noChangeShapeType="1"/>
        </xdr:cNvSpPr>
      </xdr:nvSpPr>
      <xdr:spPr bwMode="auto">
        <a:xfrm flipH="1">
          <a:off x="5667375" y="38671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295275</xdr:rowOff>
    </xdr:from>
    <xdr:to>
      <xdr:col>3</xdr:col>
      <xdr:colOff>0</xdr:colOff>
      <xdr:row>141</xdr:row>
      <xdr:rowOff>438150</xdr:rowOff>
    </xdr:to>
    <xdr:sp macro="" textlink="">
      <xdr:nvSpPr>
        <xdr:cNvPr id="6152" name="Line 8"/>
        <xdr:cNvSpPr>
          <a:spLocks noChangeShapeType="1"/>
        </xdr:cNvSpPr>
      </xdr:nvSpPr>
      <xdr:spPr bwMode="auto">
        <a:xfrm flipH="1">
          <a:off x="5667375" y="4098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247650</xdr:rowOff>
    </xdr:from>
    <xdr:to>
      <xdr:col>3</xdr:col>
      <xdr:colOff>0</xdr:colOff>
      <xdr:row>141</xdr:row>
      <xdr:rowOff>476250</xdr:rowOff>
    </xdr:to>
    <xdr:sp macro="" textlink="">
      <xdr:nvSpPr>
        <xdr:cNvPr id="6153" name="Line 9"/>
        <xdr:cNvSpPr>
          <a:spLocks noChangeShapeType="1"/>
        </xdr:cNvSpPr>
      </xdr:nvSpPr>
      <xdr:spPr bwMode="auto">
        <a:xfrm flipH="1">
          <a:off x="5667375" y="409384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6154" name="Line 10"/>
        <xdr:cNvSpPr>
          <a:spLocks noChangeShapeType="1"/>
        </xdr:cNvSpPr>
      </xdr:nvSpPr>
      <xdr:spPr bwMode="auto">
        <a:xfrm>
          <a:off x="5667375" y="362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6155" name="Line 11"/>
        <xdr:cNvSpPr>
          <a:spLocks noChangeShapeType="1"/>
        </xdr:cNvSpPr>
      </xdr:nvSpPr>
      <xdr:spPr bwMode="auto">
        <a:xfrm flipV="1">
          <a:off x="5667375" y="23812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6156" name="Line 12"/>
        <xdr:cNvSpPr>
          <a:spLocks noChangeShapeType="1"/>
        </xdr:cNvSpPr>
      </xdr:nvSpPr>
      <xdr:spPr bwMode="auto">
        <a:xfrm flipV="1">
          <a:off x="5667375" y="238029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 flipH="1">
          <a:off x="5667375" y="3390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 flipH="1">
          <a:off x="5667375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 flipH="1">
          <a:off x="5667375" y="3390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57150</xdr:rowOff>
    </xdr:from>
    <xdr:to>
      <xdr:col>3</xdr:col>
      <xdr:colOff>0</xdr:colOff>
      <xdr:row>134</xdr:row>
      <xdr:rowOff>228600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 flipH="1">
          <a:off x="5667375" y="38681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76200</xdr:rowOff>
    </xdr:from>
    <xdr:to>
      <xdr:col>3</xdr:col>
      <xdr:colOff>0</xdr:colOff>
      <xdr:row>140</xdr:row>
      <xdr:rowOff>228600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 flipH="1">
          <a:off x="5667375" y="404717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47625</xdr:rowOff>
    </xdr:from>
    <xdr:to>
      <xdr:col>3</xdr:col>
      <xdr:colOff>0</xdr:colOff>
      <xdr:row>140</xdr:row>
      <xdr:rowOff>228600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 flipH="1">
          <a:off x="5667375" y="40443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47625</xdr:rowOff>
    </xdr:from>
    <xdr:to>
      <xdr:col>3</xdr:col>
      <xdr:colOff>0</xdr:colOff>
      <xdr:row>134</xdr:row>
      <xdr:rowOff>247650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5667375" y="38671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295275</xdr:rowOff>
    </xdr:from>
    <xdr:to>
      <xdr:col>3</xdr:col>
      <xdr:colOff>0</xdr:colOff>
      <xdr:row>141</xdr:row>
      <xdr:rowOff>438150</xdr:rowOff>
    </xdr:to>
    <xdr:sp macro="" textlink="">
      <xdr:nvSpPr>
        <xdr:cNvPr id="7176" name="Line 8"/>
        <xdr:cNvSpPr>
          <a:spLocks noChangeShapeType="1"/>
        </xdr:cNvSpPr>
      </xdr:nvSpPr>
      <xdr:spPr bwMode="auto">
        <a:xfrm flipH="1">
          <a:off x="5667375" y="4098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247650</xdr:rowOff>
    </xdr:from>
    <xdr:to>
      <xdr:col>3</xdr:col>
      <xdr:colOff>0</xdr:colOff>
      <xdr:row>141</xdr:row>
      <xdr:rowOff>476250</xdr:rowOff>
    </xdr:to>
    <xdr:sp macro="" textlink="">
      <xdr:nvSpPr>
        <xdr:cNvPr id="7177" name="Line 9"/>
        <xdr:cNvSpPr>
          <a:spLocks noChangeShapeType="1"/>
        </xdr:cNvSpPr>
      </xdr:nvSpPr>
      <xdr:spPr bwMode="auto">
        <a:xfrm flipH="1">
          <a:off x="5667375" y="409384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7178" name="Line 10"/>
        <xdr:cNvSpPr>
          <a:spLocks noChangeShapeType="1"/>
        </xdr:cNvSpPr>
      </xdr:nvSpPr>
      <xdr:spPr bwMode="auto">
        <a:xfrm>
          <a:off x="5667375" y="362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7179" name="Line 11"/>
        <xdr:cNvSpPr>
          <a:spLocks noChangeShapeType="1"/>
        </xdr:cNvSpPr>
      </xdr:nvSpPr>
      <xdr:spPr bwMode="auto">
        <a:xfrm flipV="1">
          <a:off x="5667375" y="23812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7180" name="Line 12"/>
        <xdr:cNvSpPr>
          <a:spLocks noChangeShapeType="1"/>
        </xdr:cNvSpPr>
      </xdr:nvSpPr>
      <xdr:spPr bwMode="auto">
        <a:xfrm flipV="1">
          <a:off x="5667375" y="238029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8193" name="Line 1"/>
        <xdr:cNvSpPr>
          <a:spLocks noChangeShapeType="1"/>
        </xdr:cNvSpPr>
      </xdr:nvSpPr>
      <xdr:spPr bwMode="auto">
        <a:xfrm flipH="1">
          <a:off x="5667375" y="3390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8194" name="Line 2"/>
        <xdr:cNvSpPr>
          <a:spLocks noChangeShapeType="1"/>
        </xdr:cNvSpPr>
      </xdr:nvSpPr>
      <xdr:spPr bwMode="auto">
        <a:xfrm flipH="1">
          <a:off x="5667375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8195" name="Line 3"/>
        <xdr:cNvSpPr>
          <a:spLocks noChangeShapeType="1"/>
        </xdr:cNvSpPr>
      </xdr:nvSpPr>
      <xdr:spPr bwMode="auto">
        <a:xfrm flipH="1">
          <a:off x="5667375" y="3390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57150</xdr:rowOff>
    </xdr:from>
    <xdr:to>
      <xdr:col>3</xdr:col>
      <xdr:colOff>0</xdr:colOff>
      <xdr:row>134</xdr:row>
      <xdr:rowOff>228600</xdr:rowOff>
    </xdr:to>
    <xdr:sp macro="" textlink="">
      <xdr:nvSpPr>
        <xdr:cNvPr id="8196" name="Line 4"/>
        <xdr:cNvSpPr>
          <a:spLocks noChangeShapeType="1"/>
        </xdr:cNvSpPr>
      </xdr:nvSpPr>
      <xdr:spPr bwMode="auto">
        <a:xfrm flipH="1">
          <a:off x="5667375" y="38681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76200</xdr:rowOff>
    </xdr:from>
    <xdr:to>
      <xdr:col>3</xdr:col>
      <xdr:colOff>0</xdr:colOff>
      <xdr:row>140</xdr:row>
      <xdr:rowOff>228600</xdr:rowOff>
    </xdr:to>
    <xdr:sp macro="" textlink="">
      <xdr:nvSpPr>
        <xdr:cNvPr id="8197" name="Line 5"/>
        <xdr:cNvSpPr>
          <a:spLocks noChangeShapeType="1"/>
        </xdr:cNvSpPr>
      </xdr:nvSpPr>
      <xdr:spPr bwMode="auto">
        <a:xfrm flipH="1">
          <a:off x="5667375" y="404717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47625</xdr:rowOff>
    </xdr:from>
    <xdr:to>
      <xdr:col>3</xdr:col>
      <xdr:colOff>0</xdr:colOff>
      <xdr:row>140</xdr:row>
      <xdr:rowOff>228600</xdr:rowOff>
    </xdr:to>
    <xdr:sp macro="" textlink="">
      <xdr:nvSpPr>
        <xdr:cNvPr id="8198" name="Line 6"/>
        <xdr:cNvSpPr>
          <a:spLocks noChangeShapeType="1"/>
        </xdr:cNvSpPr>
      </xdr:nvSpPr>
      <xdr:spPr bwMode="auto">
        <a:xfrm flipH="1">
          <a:off x="5667375" y="40443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47625</xdr:rowOff>
    </xdr:from>
    <xdr:to>
      <xdr:col>3</xdr:col>
      <xdr:colOff>0</xdr:colOff>
      <xdr:row>134</xdr:row>
      <xdr:rowOff>247650</xdr:rowOff>
    </xdr:to>
    <xdr:sp macro="" textlink="">
      <xdr:nvSpPr>
        <xdr:cNvPr id="8199" name="Line 7"/>
        <xdr:cNvSpPr>
          <a:spLocks noChangeShapeType="1"/>
        </xdr:cNvSpPr>
      </xdr:nvSpPr>
      <xdr:spPr bwMode="auto">
        <a:xfrm flipH="1">
          <a:off x="5667375" y="38671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295275</xdr:rowOff>
    </xdr:from>
    <xdr:to>
      <xdr:col>3</xdr:col>
      <xdr:colOff>0</xdr:colOff>
      <xdr:row>141</xdr:row>
      <xdr:rowOff>438150</xdr:rowOff>
    </xdr:to>
    <xdr:sp macro="" textlink="">
      <xdr:nvSpPr>
        <xdr:cNvPr id="8200" name="Line 8"/>
        <xdr:cNvSpPr>
          <a:spLocks noChangeShapeType="1"/>
        </xdr:cNvSpPr>
      </xdr:nvSpPr>
      <xdr:spPr bwMode="auto">
        <a:xfrm flipH="1">
          <a:off x="5667375" y="4098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247650</xdr:rowOff>
    </xdr:from>
    <xdr:to>
      <xdr:col>3</xdr:col>
      <xdr:colOff>0</xdr:colOff>
      <xdr:row>141</xdr:row>
      <xdr:rowOff>476250</xdr:rowOff>
    </xdr:to>
    <xdr:sp macro="" textlink="">
      <xdr:nvSpPr>
        <xdr:cNvPr id="8201" name="Line 9"/>
        <xdr:cNvSpPr>
          <a:spLocks noChangeShapeType="1"/>
        </xdr:cNvSpPr>
      </xdr:nvSpPr>
      <xdr:spPr bwMode="auto">
        <a:xfrm flipH="1">
          <a:off x="5667375" y="409384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8202" name="Line 10"/>
        <xdr:cNvSpPr>
          <a:spLocks noChangeShapeType="1"/>
        </xdr:cNvSpPr>
      </xdr:nvSpPr>
      <xdr:spPr bwMode="auto">
        <a:xfrm>
          <a:off x="5667375" y="362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8203" name="Line 11"/>
        <xdr:cNvSpPr>
          <a:spLocks noChangeShapeType="1"/>
        </xdr:cNvSpPr>
      </xdr:nvSpPr>
      <xdr:spPr bwMode="auto">
        <a:xfrm flipV="1">
          <a:off x="5667375" y="23812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8204" name="Line 12"/>
        <xdr:cNvSpPr>
          <a:spLocks noChangeShapeType="1"/>
        </xdr:cNvSpPr>
      </xdr:nvSpPr>
      <xdr:spPr bwMode="auto">
        <a:xfrm flipV="1">
          <a:off x="5667375" y="238029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9217" name="Line 1"/>
        <xdr:cNvSpPr>
          <a:spLocks noChangeShapeType="1"/>
        </xdr:cNvSpPr>
      </xdr:nvSpPr>
      <xdr:spPr bwMode="auto">
        <a:xfrm flipH="1">
          <a:off x="5667375" y="3390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9218" name="Line 2"/>
        <xdr:cNvSpPr>
          <a:spLocks noChangeShapeType="1"/>
        </xdr:cNvSpPr>
      </xdr:nvSpPr>
      <xdr:spPr bwMode="auto">
        <a:xfrm flipH="1">
          <a:off x="5667375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9219" name="Line 3"/>
        <xdr:cNvSpPr>
          <a:spLocks noChangeShapeType="1"/>
        </xdr:cNvSpPr>
      </xdr:nvSpPr>
      <xdr:spPr bwMode="auto">
        <a:xfrm flipH="1">
          <a:off x="5667375" y="3390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57150</xdr:rowOff>
    </xdr:from>
    <xdr:to>
      <xdr:col>3</xdr:col>
      <xdr:colOff>0</xdr:colOff>
      <xdr:row>134</xdr:row>
      <xdr:rowOff>228600</xdr:rowOff>
    </xdr:to>
    <xdr:sp macro="" textlink="">
      <xdr:nvSpPr>
        <xdr:cNvPr id="9220" name="Line 4"/>
        <xdr:cNvSpPr>
          <a:spLocks noChangeShapeType="1"/>
        </xdr:cNvSpPr>
      </xdr:nvSpPr>
      <xdr:spPr bwMode="auto">
        <a:xfrm flipH="1">
          <a:off x="5667375" y="38681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76200</xdr:rowOff>
    </xdr:from>
    <xdr:to>
      <xdr:col>3</xdr:col>
      <xdr:colOff>0</xdr:colOff>
      <xdr:row>140</xdr:row>
      <xdr:rowOff>228600</xdr:rowOff>
    </xdr:to>
    <xdr:sp macro="" textlink="">
      <xdr:nvSpPr>
        <xdr:cNvPr id="9221" name="Line 5"/>
        <xdr:cNvSpPr>
          <a:spLocks noChangeShapeType="1"/>
        </xdr:cNvSpPr>
      </xdr:nvSpPr>
      <xdr:spPr bwMode="auto">
        <a:xfrm flipH="1">
          <a:off x="5667375" y="404717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47625</xdr:rowOff>
    </xdr:from>
    <xdr:to>
      <xdr:col>3</xdr:col>
      <xdr:colOff>0</xdr:colOff>
      <xdr:row>140</xdr:row>
      <xdr:rowOff>228600</xdr:rowOff>
    </xdr:to>
    <xdr:sp macro="" textlink="">
      <xdr:nvSpPr>
        <xdr:cNvPr id="9222" name="Line 6"/>
        <xdr:cNvSpPr>
          <a:spLocks noChangeShapeType="1"/>
        </xdr:cNvSpPr>
      </xdr:nvSpPr>
      <xdr:spPr bwMode="auto">
        <a:xfrm flipH="1">
          <a:off x="5667375" y="40443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47625</xdr:rowOff>
    </xdr:from>
    <xdr:to>
      <xdr:col>3</xdr:col>
      <xdr:colOff>0</xdr:colOff>
      <xdr:row>134</xdr:row>
      <xdr:rowOff>247650</xdr:rowOff>
    </xdr:to>
    <xdr:sp macro="" textlink="">
      <xdr:nvSpPr>
        <xdr:cNvPr id="9223" name="Line 7"/>
        <xdr:cNvSpPr>
          <a:spLocks noChangeShapeType="1"/>
        </xdr:cNvSpPr>
      </xdr:nvSpPr>
      <xdr:spPr bwMode="auto">
        <a:xfrm flipH="1">
          <a:off x="5667375" y="38671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295275</xdr:rowOff>
    </xdr:from>
    <xdr:to>
      <xdr:col>3</xdr:col>
      <xdr:colOff>0</xdr:colOff>
      <xdr:row>141</xdr:row>
      <xdr:rowOff>438150</xdr:rowOff>
    </xdr:to>
    <xdr:sp macro="" textlink="">
      <xdr:nvSpPr>
        <xdr:cNvPr id="9224" name="Line 8"/>
        <xdr:cNvSpPr>
          <a:spLocks noChangeShapeType="1"/>
        </xdr:cNvSpPr>
      </xdr:nvSpPr>
      <xdr:spPr bwMode="auto">
        <a:xfrm flipH="1">
          <a:off x="5667375" y="4098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247650</xdr:rowOff>
    </xdr:from>
    <xdr:to>
      <xdr:col>3</xdr:col>
      <xdr:colOff>0</xdr:colOff>
      <xdr:row>141</xdr:row>
      <xdr:rowOff>476250</xdr:rowOff>
    </xdr:to>
    <xdr:sp macro="" textlink="">
      <xdr:nvSpPr>
        <xdr:cNvPr id="9225" name="Line 9"/>
        <xdr:cNvSpPr>
          <a:spLocks noChangeShapeType="1"/>
        </xdr:cNvSpPr>
      </xdr:nvSpPr>
      <xdr:spPr bwMode="auto">
        <a:xfrm flipH="1">
          <a:off x="5667375" y="409384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9226" name="Line 10"/>
        <xdr:cNvSpPr>
          <a:spLocks noChangeShapeType="1"/>
        </xdr:cNvSpPr>
      </xdr:nvSpPr>
      <xdr:spPr bwMode="auto">
        <a:xfrm>
          <a:off x="5667375" y="362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9227" name="Line 11"/>
        <xdr:cNvSpPr>
          <a:spLocks noChangeShapeType="1"/>
        </xdr:cNvSpPr>
      </xdr:nvSpPr>
      <xdr:spPr bwMode="auto">
        <a:xfrm flipV="1">
          <a:off x="5667375" y="23812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9228" name="Line 12"/>
        <xdr:cNvSpPr>
          <a:spLocks noChangeShapeType="1"/>
        </xdr:cNvSpPr>
      </xdr:nvSpPr>
      <xdr:spPr bwMode="auto">
        <a:xfrm flipV="1">
          <a:off x="5667375" y="238029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238125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 flipH="1">
          <a:off x="5667375" y="3390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0242" name="Line 2"/>
        <xdr:cNvSpPr>
          <a:spLocks noChangeShapeType="1"/>
        </xdr:cNvSpPr>
      </xdr:nvSpPr>
      <xdr:spPr bwMode="auto">
        <a:xfrm flipH="1">
          <a:off x="5667375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28575</xdr:rowOff>
    </xdr:from>
    <xdr:to>
      <xdr:col>3</xdr:col>
      <xdr:colOff>0</xdr:colOff>
      <xdr:row>11</xdr:row>
      <xdr:rowOff>228600</xdr:rowOff>
    </xdr:to>
    <xdr:sp macro="" textlink="">
      <xdr:nvSpPr>
        <xdr:cNvPr id="10243" name="Line 3"/>
        <xdr:cNvSpPr>
          <a:spLocks noChangeShapeType="1"/>
        </xdr:cNvSpPr>
      </xdr:nvSpPr>
      <xdr:spPr bwMode="auto">
        <a:xfrm flipH="1">
          <a:off x="5667375" y="3390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57150</xdr:rowOff>
    </xdr:from>
    <xdr:to>
      <xdr:col>3</xdr:col>
      <xdr:colOff>0</xdr:colOff>
      <xdr:row>134</xdr:row>
      <xdr:rowOff>228600</xdr:rowOff>
    </xdr:to>
    <xdr:sp macro="" textlink="">
      <xdr:nvSpPr>
        <xdr:cNvPr id="10244" name="Line 4"/>
        <xdr:cNvSpPr>
          <a:spLocks noChangeShapeType="1"/>
        </xdr:cNvSpPr>
      </xdr:nvSpPr>
      <xdr:spPr bwMode="auto">
        <a:xfrm flipH="1">
          <a:off x="5667375" y="38681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76200</xdr:rowOff>
    </xdr:from>
    <xdr:to>
      <xdr:col>3</xdr:col>
      <xdr:colOff>0</xdr:colOff>
      <xdr:row>140</xdr:row>
      <xdr:rowOff>228600</xdr:rowOff>
    </xdr:to>
    <xdr:sp macro="" textlink="">
      <xdr:nvSpPr>
        <xdr:cNvPr id="10245" name="Line 5"/>
        <xdr:cNvSpPr>
          <a:spLocks noChangeShapeType="1"/>
        </xdr:cNvSpPr>
      </xdr:nvSpPr>
      <xdr:spPr bwMode="auto">
        <a:xfrm flipH="1">
          <a:off x="5667375" y="404717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47625</xdr:rowOff>
    </xdr:from>
    <xdr:to>
      <xdr:col>3</xdr:col>
      <xdr:colOff>0</xdr:colOff>
      <xdr:row>140</xdr:row>
      <xdr:rowOff>228600</xdr:rowOff>
    </xdr:to>
    <xdr:sp macro="" textlink="">
      <xdr:nvSpPr>
        <xdr:cNvPr id="10246" name="Line 6"/>
        <xdr:cNvSpPr>
          <a:spLocks noChangeShapeType="1"/>
        </xdr:cNvSpPr>
      </xdr:nvSpPr>
      <xdr:spPr bwMode="auto">
        <a:xfrm flipH="1">
          <a:off x="5667375" y="40443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47625</xdr:rowOff>
    </xdr:from>
    <xdr:to>
      <xdr:col>3</xdr:col>
      <xdr:colOff>0</xdr:colOff>
      <xdr:row>134</xdr:row>
      <xdr:rowOff>247650</xdr:rowOff>
    </xdr:to>
    <xdr:sp macro="" textlink="">
      <xdr:nvSpPr>
        <xdr:cNvPr id="10247" name="Line 7"/>
        <xdr:cNvSpPr>
          <a:spLocks noChangeShapeType="1"/>
        </xdr:cNvSpPr>
      </xdr:nvSpPr>
      <xdr:spPr bwMode="auto">
        <a:xfrm flipH="1">
          <a:off x="5667375" y="38671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295275</xdr:rowOff>
    </xdr:from>
    <xdr:to>
      <xdr:col>3</xdr:col>
      <xdr:colOff>0</xdr:colOff>
      <xdr:row>141</xdr:row>
      <xdr:rowOff>438150</xdr:rowOff>
    </xdr:to>
    <xdr:sp macro="" textlink="">
      <xdr:nvSpPr>
        <xdr:cNvPr id="10248" name="Line 8"/>
        <xdr:cNvSpPr>
          <a:spLocks noChangeShapeType="1"/>
        </xdr:cNvSpPr>
      </xdr:nvSpPr>
      <xdr:spPr bwMode="auto">
        <a:xfrm flipH="1">
          <a:off x="5667375" y="4098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141</xdr:row>
      <xdr:rowOff>247650</xdr:rowOff>
    </xdr:from>
    <xdr:to>
      <xdr:col>3</xdr:col>
      <xdr:colOff>0</xdr:colOff>
      <xdr:row>141</xdr:row>
      <xdr:rowOff>476250</xdr:rowOff>
    </xdr:to>
    <xdr:sp macro="" textlink="">
      <xdr:nvSpPr>
        <xdr:cNvPr id="10249" name="Line 9"/>
        <xdr:cNvSpPr>
          <a:spLocks noChangeShapeType="1"/>
        </xdr:cNvSpPr>
      </xdr:nvSpPr>
      <xdr:spPr bwMode="auto">
        <a:xfrm flipH="1">
          <a:off x="5667375" y="409384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266700</xdr:rowOff>
    </xdr:from>
    <xdr:to>
      <xdr:col>3</xdr:col>
      <xdr:colOff>0</xdr:colOff>
      <xdr:row>11</xdr:row>
      <xdr:rowOff>266700</xdr:rowOff>
    </xdr:to>
    <xdr:sp macro="" textlink="">
      <xdr:nvSpPr>
        <xdr:cNvPr id="10250" name="Line 10"/>
        <xdr:cNvSpPr>
          <a:spLocks noChangeShapeType="1"/>
        </xdr:cNvSpPr>
      </xdr:nvSpPr>
      <xdr:spPr bwMode="auto">
        <a:xfrm>
          <a:off x="5667375" y="362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28575</xdr:rowOff>
    </xdr:from>
    <xdr:to>
      <xdr:col>3</xdr:col>
      <xdr:colOff>0</xdr:colOff>
      <xdr:row>82</xdr:row>
      <xdr:rowOff>228600</xdr:rowOff>
    </xdr:to>
    <xdr:sp macro="" textlink="">
      <xdr:nvSpPr>
        <xdr:cNvPr id="10251" name="Line 11"/>
        <xdr:cNvSpPr>
          <a:spLocks noChangeShapeType="1"/>
        </xdr:cNvSpPr>
      </xdr:nvSpPr>
      <xdr:spPr bwMode="auto">
        <a:xfrm flipV="1">
          <a:off x="5667375" y="23812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82</xdr:row>
      <xdr:rowOff>19050</xdr:rowOff>
    </xdr:from>
    <xdr:to>
      <xdr:col>3</xdr:col>
      <xdr:colOff>0</xdr:colOff>
      <xdr:row>82</xdr:row>
      <xdr:rowOff>228600</xdr:rowOff>
    </xdr:to>
    <xdr:sp macro="" textlink="">
      <xdr:nvSpPr>
        <xdr:cNvPr id="10252" name="Line 12"/>
        <xdr:cNvSpPr>
          <a:spLocks noChangeShapeType="1"/>
        </xdr:cNvSpPr>
      </xdr:nvSpPr>
      <xdr:spPr bwMode="auto">
        <a:xfrm flipV="1">
          <a:off x="5667375" y="238029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5"/>
  <sheetViews>
    <sheetView view="pageBreakPreview" topLeftCell="A70" workbookViewId="0">
      <selection activeCell="A76" sqref="A76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6" width="6.140625" style="1" customWidth="1"/>
    <col min="7" max="7" width="6.5703125" style="1" customWidth="1"/>
    <col min="8" max="8" width="10.140625" style="1" customWidth="1"/>
    <col min="9" max="16384" width="9.140625" style="1"/>
  </cols>
  <sheetData>
    <row r="2" spans="1:8" ht="26.25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ht="26.25">
      <c r="A3" s="125" t="s">
        <v>117</v>
      </c>
      <c r="B3" s="125"/>
      <c r="C3" s="125"/>
      <c r="D3" s="125"/>
      <c r="E3" s="125"/>
      <c r="F3" s="125"/>
      <c r="G3" s="125"/>
      <c r="H3" s="125"/>
    </row>
    <row r="4" spans="1:8" ht="26.25">
      <c r="A4" s="125" t="s">
        <v>121</v>
      </c>
      <c r="B4" s="125"/>
      <c r="C4" s="125"/>
      <c r="D4" s="125"/>
      <c r="E4" s="125"/>
      <c r="F4" s="125"/>
      <c r="G4" s="125"/>
      <c r="H4" s="125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 ht="23.25" customHeight="1">
      <c r="A6" s="126"/>
      <c r="B6" s="127" t="s">
        <v>64</v>
      </c>
      <c r="C6" s="129" t="s">
        <v>65</v>
      </c>
      <c r="D6" s="131" t="s">
        <v>118</v>
      </c>
      <c r="E6" s="132"/>
      <c r="F6" s="135">
        <v>237683</v>
      </c>
      <c r="G6" s="136"/>
      <c r="H6" s="118" t="s">
        <v>0</v>
      </c>
    </row>
    <row r="7" spans="1:8">
      <c r="A7" s="126"/>
      <c r="B7" s="128"/>
      <c r="C7" s="130"/>
      <c r="D7" s="133"/>
      <c r="E7" s="134"/>
      <c r="F7" s="137"/>
      <c r="G7" s="138"/>
      <c r="H7" s="119"/>
    </row>
    <row r="8" spans="1:8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</f>
        <v>0</v>
      </c>
      <c r="E13" s="48">
        <f>ตค50!G13</f>
        <v>0</v>
      </c>
      <c r="F13" s="49">
        <v>0</v>
      </c>
      <c r="G13" s="48">
        <v>0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</f>
        <v>27</v>
      </c>
      <c r="E14" s="110"/>
      <c r="F14" s="109">
        <v>27</v>
      </c>
      <c r="G14" s="110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 customFormat="1" ht="20.25" customHeight="1">
      <c r="A16" s="22" t="s">
        <v>12</v>
      </c>
      <c r="B16" s="77">
        <v>0</v>
      </c>
      <c r="C16" s="23" t="s">
        <v>115</v>
      </c>
      <c r="D16" s="109">
        <f>ตค50!F16</f>
        <v>379</v>
      </c>
      <c r="E16" s="110"/>
      <c r="F16" s="109">
        <f>F21+F22+F23+F24+F25+F26+F27+F32+F42</f>
        <v>379</v>
      </c>
      <c r="G16" s="110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109">
        <f>ตค50!F17</f>
        <v>190</v>
      </c>
      <c r="E17" s="110"/>
      <c r="F17" s="109">
        <v>190</v>
      </c>
      <c r="G17" s="110"/>
      <c r="H17" s="25"/>
    </row>
    <row r="18" spans="1:8" customFormat="1" ht="21">
      <c r="A18" s="22" t="s">
        <v>26</v>
      </c>
      <c r="B18" s="78">
        <v>0</v>
      </c>
      <c r="C18" s="24" t="s">
        <v>11</v>
      </c>
      <c r="D18" s="109">
        <f>ตค50!F18</f>
        <v>146</v>
      </c>
      <c r="E18" s="110"/>
      <c r="F18" s="109">
        <v>146</v>
      </c>
      <c r="G18" s="110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109">
        <f>ตค50!F19</f>
        <v>159</v>
      </c>
      <c r="E19" s="110"/>
      <c r="F19" s="109">
        <v>159</v>
      </c>
      <c r="G19" s="110"/>
      <c r="H19" s="25"/>
    </row>
    <row r="20" spans="1:8">
      <c r="A20" s="5" t="s">
        <v>97</v>
      </c>
      <c r="B20" s="75">
        <v>262000</v>
      </c>
      <c r="C20" s="13"/>
      <c r="D20" s="109"/>
      <c r="E20" s="110"/>
      <c r="F20" s="109"/>
      <c r="G20" s="110"/>
      <c r="H20" s="35"/>
    </row>
    <row r="21" spans="1:8">
      <c r="A21" s="5" t="s">
        <v>37</v>
      </c>
      <c r="B21" s="76">
        <v>0</v>
      </c>
      <c r="C21" s="13" t="s">
        <v>68</v>
      </c>
      <c r="D21" s="109">
        <f>ตค50!F21</f>
        <v>247</v>
      </c>
      <c r="E21" s="110"/>
      <c r="F21" s="109">
        <v>247</v>
      </c>
      <c r="G21" s="110"/>
      <c r="H21" s="35"/>
    </row>
    <row r="22" spans="1:8">
      <c r="A22" s="6" t="s">
        <v>38</v>
      </c>
      <c r="B22" s="75">
        <v>10200</v>
      </c>
      <c r="C22" s="13" t="s">
        <v>69</v>
      </c>
      <c r="D22" s="109">
        <f>ตค50!F22</f>
        <v>0</v>
      </c>
      <c r="E22" s="110"/>
      <c r="F22" s="109">
        <v>0</v>
      </c>
      <c r="G22" s="110"/>
      <c r="H22" s="35"/>
    </row>
    <row r="23" spans="1:8">
      <c r="A23" s="5" t="s">
        <v>39</v>
      </c>
      <c r="B23" s="75">
        <v>9400</v>
      </c>
      <c r="C23" s="13" t="s">
        <v>70</v>
      </c>
      <c r="D23" s="109">
        <f>ตค50!F23</f>
        <v>34</v>
      </c>
      <c r="E23" s="110"/>
      <c r="F23" s="109">
        <v>34</v>
      </c>
      <c r="G23" s="110"/>
      <c r="H23" s="35"/>
    </row>
    <row r="24" spans="1:8">
      <c r="A24" s="5" t="s">
        <v>40</v>
      </c>
      <c r="B24" s="75">
        <v>0</v>
      </c>
      <c r="C24" s="16">
        <v>0</v>
      </c>
      <c r="D24" s="109">
        <f>ตค50!F24</f>
        <v>0</v>
      </c>
      <c r="E24" s="110"/>
      <c r="F24" s="109">
        <v>0</v>
      </c>
      <c r="G24" s="110"/>
      <c r="H24" s="35"/>
    </row>
    <row r="25" spans="1:8">
      <c r="A25" s="5" t="s">
        <v>41</v>
      </c>
      <c r="B25" s="75">
        <v>13000</v>
      </c>
      <c r="C25" s="16" t="s">
        <v>93</v>
      </c>
      <c r="D25" s="109">
        <f>ตค50!F25</f>
        <v>12</v>
      </c>
      <c r="E25" s="110"/>
      <c r="F25" s="109">
        <v>12</v>
      </c>
      <c r="G25" s="110"/>
      <c r="H25" s="35"/>
    </row>
    <row r="26" spans="1:8">
      <c r="A26" s="5" t="s">
        <v>42</v>
      </c>
      <c r="B26" s="75">
        <v>4500</v>
      </c>
      <c r="C26" s="13" t="s">
        <v>71</v>
      </c>
      <c r="D26" s="109">
        <f>ตค50!F26</f>
        <v>14</v>
      </c>
      <c r="E26" s="110"/>
      <c r="F26" s="109">
        <v>14</v>
      </c>
      <c r="G26" s="110"/>
      <c r="H26" s="35"/>
    </row>
    <row r="27" spans="1:8">
      <c r="A27" s="5" t="s">
        <v>43</v>
      </c>
      <c r="B27" s="75">
        <v>12800</v>
      </c>
      <c r="C27" s="13" t="s">
        <v>70</v>
      </c>
      <c r="D27" s="109">
        <f>ตค50!F27</f>
        <v>10</v>
      </c>
      <c r="E27" s="110"/>
      <c r="F27" s="109">
        <v>10</v>
      </c>
      <c r="G27" s="110"/>
      <c r="H27" s="35"/>
    </row>
    <row r="28" spans="1:8">
      <c r="A28" s="5" t="s">
        <v>34</v>
      </c>
      <c r="B28" s="75">
        <v>91560</v>
      </c>
      <c r="C28" s="13" t="s">
        <v>72</v>
      </c>
      <c r="D28" s="109">
        <f>ตค50!F28</f>
        <v>1</v>
      </c>
      <c r="E28" s="110"/>
      <c r="F28" s="109">
        <v>1</v>
      </c>
      <c r="G28" s="110"/>
      <c r="H28" s="35"/>
    </row>
    <row r="29" spans="1:8">
      <c r="A29" s="5" t="s">
        <v>131</v>
      </c>
      <c r="B29" s="75">
        <v>83930</v>
      </c>
      <c r="C29" s="13" t="s">
        <v>72</v>
      </c>
      <c r="D29" s="109">
        <f>ตค50!F29</f>
        <v>0</v>
      </c>
      <c r="E29" s="110"/>
      <c r="F29" s="109">
        <v>0</v>
      </c>
      <c r="G29" s="110"/>
      <c r="H29" s="35"/>
    </row>
    <row r="30" spans="1:8">
      <c r="A30" s="5" t="s">
        <v>14</v>
      </c>
      <c r="B30" s="75">
        <v>20000</v>
      </c>
      <c r="C30" s="13" t="s">
        <v>91</v>
      </c>
      <c r="D30" s="109">
        <f>ตค50!F30</f>
        <v>0</v>
      </c>
      <c r="E30" s="110"/>
      <c r="F30" s="109">
        <v>0</v>
      </c>
      <c r="G30" s="110"/>
      <c r="H30" s="35"/>
    </row>
    <row r="31" spans="1:8">
      <c r="A31" s="3" t="s">
        <v>44</v>
      </c>
      <c r="B31" s="74">
        <v>126000</v>
      </c>
      <c r="C31" s="15" t="s">
        <v>94</v>
      </c>
      <c r="D31" s="111"/>
      <c r="E31" s="112"/>
      <c r="F31" s="111"/>
      <c r="G31" s="112"/>
      <c r="H31" s="35"/>
    </row>
    <row r="32" spans="1:8">
      <c r="A32" s="5" t="s">
        <v>15</v>
      </c>
      <c r="B32" s="75">
        <v>0</v>
      </c>
      <c r="C32" s="13" t="s">
        <v>94</v>
      </c>
      <c r="D32" s="109">
        <f>ตค50!F32</f>
        <v>41</v>
      </c>
      <c r="E32" s="110"/>
      <c r="F32" s="109">
        <v>41</v>
      </c>
      <c r="G32" s="110"/>
      <c r="H32" s="35"/>
    </row>
    <row r="33" spans="1:8">
      <c r="A33" s="6" t="s">
        <v>16</v>
      </c>
      <c r="B33" s="75">
        <v>0</v>
      </c>
      <c r="C33" s="13" t="s">
        <v>74</v>
      </c>
      <c r="D33" s="109">
        <f>ตค50!F33</f>
        <v>17</v>
      </c>
      <c r="E33" s="110"/>
      <c r="F33" s="109">
        <f>F34+F35</f>
        <v>17</v>
      </c>
      <c r="G33" s="110"/>
      <c r="H33" s="35"/>
    </row>
    <row r="34" spans="1:8">
      <c r="A34" s="5" t="s">
        <v>17</v>
      </c>
      <c r="B34" s="75">
        <v>0</v>
      </c>
      <c r="C34" s="13" t="s">
        <v>75</v>
      </c>
      <c r="D34" s="109">
        <f>ตค50!F34</f>
        <v>15</v>
      </c>
      <c r="E34" s="110"/>
      <c r="F34" s="109">
        <v>15</v>
      </c>
      <c r="G34" s="110"/>
      <c r="H34" s="35"/>
    </row>
    <row r="35" spans="1:8">
      <c r="A35" s="5" t="s">
        <v>18</v>
      </c>
      <c r="B35" s="75">
        <v>0</v>
      </c>
      <c r="C35" s="13" t="s">
        <v>76</v>
      </c>
      <c r="D35" s="109">
        <f>ตค50!F35</f>
        <v>2</v>
      </c>
      <c r="E35" s="110"/>
      <c r="F35" s="109">
        <v>2</v>
      </c>
      <c r="G35" s="110"/>
      <c r="H35" s="35"/>
    </row>
    <row r="36" spans="1:8">
      <c r="A36" s="5" t="s">
        <v>19</v>
      </c>
      <c r="B36" s="75">
        <v>0</v>
      </c>
      <c r="C36" s="13" t="s">
        <v>77</v>
      </c>
      <c r="D36" s="109">
        <f>ตค50!F36</f>
        <v>0</v>
      </c>
      <c r="E36" s="110"/>
      <c r="F36" s="109">
        <f>F37+F38</f>
        <v>0</v>
      </c>
      <c r="G36" s="110"/>
      <c r="H36" s="35"/>
    </row>
    <row r="37" spans="1:8">
      <c r="A37" s="5" t="s">
        <v>20</v>
      </c>
      <c r="B37" s="75">
        <v>0</v>
      </c>
      <c r="C37" s="13" t="s">
        <v>78</v>
      </c>
      <c r="D37" s="109">
        <f>ตค50!F37</f>
        <v>0</v>
      </c>
      <c r="E37" s="110"/>
      <c r="F37" s="109">
        <v>0</v>
      </c>
      <c r="G37" s="110"/>
      <c r="H37" s="35"/>
    </row>
    <row r="38" spans="1:8">
      <c r="A38" s="5" t="s">
        <v>21</v>
      </c>
      <c r="B38" s="75">
        <v>0</v>
      </c>
      <c r="C38" s="13" t="s">
        <v>69</v>
      </c>
      <c r="D38" s="109">
        <f>ตค50!F38</f>
        <v>0</v>
      </c>
      <c r="E38" s="110"/>
      <c r="F38" s="109">
        <v>0</v>
      </c>
      <c r="G38" s="110"/>
      <c r="H38" s="35"/>
    </row>
    <row r="39" spans="1:8">
      <c r="A39" s="45" t="s">
        <v>22</v>
      </c>
      <c r="B39" s="79">
        <v>0</v>
      </c>
      <c r="C39" s="46" t="s">
        <v>79</v>
      </c>
      <c r="D39" s="113">
        <f>ตค50!F39</f>
        <v>10</v>
      </c>
      <c r="E39" s="114"/>
      <c r="F39" s="113">
        <v>10</v>
      </c>
      <c r="G39" s="114"/>
      <c r="H39" s="36"/>
    </row>
    <row r="40" spans="1:8" ht="23.1" customHeight="1">
      <c r="A40" s="43" t="s">
        <v>104</v>
      </c>
      <c r="B40" s="80">
        <v>163000</v>
      </c>
      <c r="C40" s="44"/>
      <c r="D40" s="115"/>
      <c r="E40" s="115"/>
      <c r="F40" s="115"/>
      <c r="G40" s="115"/>
      <c r="H40" s="37"/>
    </row>
    <row r="41" spans="1:8" ht="23.1" customHeight="1">
      <c r="A41" s="5" t="s">
        <v>97</v>
      </c>
      <c r="B41" s="75">
        <v>5000</v>
      </c>
      <c r="C41" s="42"/>
      <c r="D41" s="109"/>
      <c r="E41" s="110"/>
      <c r="F41" s="109"/>
      <c r="G41" s="110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109">
        <f>ตค50!F42</f>
        <v>21</v>
      </c>
      <c r="E42" s="110"/>
      <c r="F42" s="109">
        <v>21</v>
      </c>
      <c r="G42" s="110"/>
      <c r="H42" s="34"/>
    </row>
    <row r="43" spans="1:8" ht="23.1" customHeight="1">
      <c r="A43" s="4" t="s">
        <v>105</v>
      </c>
      <c r="B43" s="74">
        <v>22600</v>
      </c>
      <c r="C43" s="15"/>
      <c r="D43" s="109"/>
      <c r="E43" s="110"/>
      <c r="F43" s="109"/>
      <c r="G43" s="110"/>
      <c r="H43" s="35"/>
    </row>
    <row r="44" spans="1:8" ht="23.1" customHeight="1">
      <c r="A44" s="5" t="s">
        <v>97</v>
      </c>
      <c r="B44" s="75">
        <v>7600</v>
      </c>
      <c r="C44" s="13"/>
      <c r="D44" s="109"/>
      <c r="E44" s="110"/>
      <c r="F44" s="109"/>
      <c r="G44" s="110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109">
        <f>ตค50!F45</f>
        <v>0</v>
      </c>
      <c r="E45" s="110"/>
      <c r="F45" s="109">
        <v>0</v>
      </c>
      <c r="G45" s="110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109">
        <f>ตค50!F46</f>
        <v>0</v>
      </c>
      <c r="E46" s="110"/>
      <c r="F46" s="109">
        <v>0</v>
      </c>
      <c r="G46" s="110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109">
        <f>ตค50!F47</f>
        <v>0</v>
      </c>
      <c r="E47" s="110"/>
      <c r="F47" s="109">
        <v>0</v>
      </c>
      <c r="G47" s="110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109">
        <f>ตค50!F48</f>
        <v>2</v>
      </c>
      <c r="E48" s="110"/>
      <c r="F48" s="109">
        <v>2</v>
      </c>
      <c r="G48" s="110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109">
        <f>ตค50!F49</f>
        <v>0</v>
      </c>
      <c r="E49" s="110"/>
      <c r="F49" s="109">
        <v>0</v>
      </c>
      <c r="G49" s="110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109"/>
      <c r="G50" s="110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109"/>
      <c r="G51" s="110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109"/>
      <c r="G52" s="110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109">
        <f>ตค50!F53</f>
        <v>535</v>
      </c>
      <c r="E53" s="110"/>
      <c r="F53" s="109">
        <v>535</v>
      </c>
      <c r="G53" s="110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109">
        <f>ตค50!F54</f>
        <v>0</v>
      </c>
      <c r="E54" s="110"/>
      <c r="F54" s="109">
        <v>0</v>
      </c>
      <c r="G54" s="110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109">
        <f>ตค50!F55</f>
        <v>0</v>
      </c>
      <c r="E55" s="110"/>
      <c r="F55" s="109">
        <v>0</v>
      </c>
      <c r="G55" s="110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109">
        <f>ตค50!F56</f>
        <v>0</v>
      </c>
      <c r="E56" s="110"/>
      <c r="F56" s="109">
        <v>0</v>
      </c>
      <c r="G56" s="110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109">
        <f>ตค50!F57</f>
        <v>1</v>
      </c>
      <c r="E57" s="110"/>
      <c r="F57" s="109">
        <v>1</v>
      </c>
      <c r="G57" s="110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109">
        <f>ตค50!F58</f>
        <v>5</v>
      </c>
      <c r="E58" s="110"/>
      <c r="F58" s="109">
        <v>5</v>
      </c>
      <c r="G58" s="110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109">
        <f>ตค50!F59</f>
        <v>0</v>
      </c>
      <c r="E59" s="110"/>
      <c r="F59" s="109">
        <v>0</v>
      </c>
      <c r="G59" s="110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109">
        <f>ตค50!F60</f>
        <v>2</v>
      </c>
      <c r="E60" s="110"/>
      <c r="F60" s="109">
        <v>2</v>
      </c>
      <c r="G60" s="110"/>
      <c r="H60" s="35"/>
    </row>
    <row r="61" spans="1:8" ht="23.1" customHeight="1">
      <c r="A61" s="4" t="s">
        <v>107</v>
      </c>
      <c r="B61" s="74">
        <v>170200</v>
      </c>
      <c r="C61" s="15"/>
      <c r="D61" s="109"/>
      <c r="E61" s="110"/>
      <c r="F61" s="109"/>
      <c r="G61" s="110"/>
      <c r="H61" s="35"/>
    </row>
    <row r="62" spans="1:8" ht="23.1" customHeight="1">
      <c r="A62" s="5" t="s">
        <v>97</v>
      </c>
      <c r="B62" s="75">
        <v>25100</v>
      </c>
      <c r="C62" s="13"/>
      <c r="D62" s="109"/>
      <c r="E62" s="110"/>
      <c r="F62" s="109"/>
      <c r="G62" s="110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ตค50!F63</f>
        <v>0</v>
      </c>
      <c r="E63" s="58">
        <f>ตค50!G63</f>
        <v>0</v>
      </c>
      <c r="F63" s="47">
        <v>0</v>
      </c>
      <c r="G63" s="48">
        <v>0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109">
        <f>ตค50!F64</f>
        <v>0</v>
      </c>
      <c r="E64" s="110"/>
      <c r="F64" s="109">
        <v>0</v>
      </c>
      <c r="G64" s="110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ตค50!F65</f>
        <v>0</v>
      </c>
      <c r="E65" s="58">
        <f>ตค50!G65</f>
        <v>0</v>
      </c>
      <c r="F65" s="47">
        <v>0</v>
      </c>
      <c r="G65" s="48">
        <v>0</v>
      </c>
      <c r="H65" s="35"/>
    </row>
    <row r="66" spans="1:8" ht="23.1" customHeight="1">
      <c r="A66" s="9" t="s">
        <v>108</v>
      </c>
      <c r="B66" s="83">
        <v>512300</v>
      </c>
      <c r="C66" s="30"/>
      <c r="D66" s="109"/>
      <c r="E66" s="110"/>
      <c r="F66" s="109"/>
      <c r="G66" s="110"/>
      <c r="H66" s="35"/>
    </row>
    <row r="67" spans="1:8" ht="23.1" customHeight="1">
      <c r="A67" s="4" t="s">
        <v>109</v>
      </c>
      <c r="B67" s="74">
        <v>78600</v>
      </c>
      <c r="C67" s="13"/>
      <c r="D67" s="109"/>
      <c r="E67" s="110"/>
      <c r="F67" s="109"/>
      <c r="G67" s="110"/>
      <c r="H67" s="35"/>
    </row>
    <row r="68" spans="1:8" ht="23.1" customHeight="1">
      <c r="A68" s="5" t="s">
        <v>97</v>
      </c>
      <c r="B68" s="75">
        <v>4100</v>
      </c>
      <c r="C68" s="13"/>
      <c r="D68" s="109"/>
      <c r="E68" s="110"/>
      <c r="F68" s="109"/>
      <c r="G68" s="110"/>
      <c r="H68" s="35"/>
    </row>
    <row r="69" spans="1:8" ht="23.1" customHeight="1">
      <c r="A69" s="10" t="s">
        <v>53</v>
      </c>
      <c r="B69" s="84">
        <v>4600</v>
      </c>
      <c r="C69" s="90" t="s">
        <v>120</v>
      </c>
      <c r="D69" s="109">
        <f>ตค50!F69</f>
        <v>0</v>
      </c>
      <c r="E69" s="110"/>
      <c r="F69" s="109">
        <v>0</v>
      </c>
      <c r="G69" s="110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109">
        <f>ตค50!F70</f>
        <v>0</v>
      </c>
      <c r="E70" s="110"/>
      <c r="F70" s="109">
        <v>0</v>
      </c>
      <c r="G70" s="110"/>
      <c r="H70" s="35"/>
    </row>
    <row r="71" spans="1:8" ht="23.1" customHeight="1">
      <c r="A71" s="60" t="s">
        <v>58</v>
      </c>
      <c r="B71" s="84">
        <v>6500</v>
      </c>
      <c r="C71" s="31" t="s">
        <v>86</v>
      </c>
      <c r="D71" s="109">
        <f>ตค50!F71</f>
        <v>0</v>
      </c>
      <c r="E71" s="110"/>
      <c r="F71" s="109">
        <v>0</v>
      </c>
      <c r="G71" s="110"/>
      <c r="H71" s="35"/>
    </row>
    <row r="72" spans="1:8" ht="23.1" customHeight="1">
      <c r="A72" s="56" t="s">
        <v>59</v>
      </c>
      <c r="B72" s="84">
        <v>63400</v>
      </c>
      <c r="C72" s="16" t="s">
        <v>87</v>
      </c>
      <c r="D72" s="109">
        <f>ตค50!F72</f>
        <v>0</v>
      </c>
      <c r="E72" s="110"/>
      <c r="F72" s="109">
        <v>0</v>
      </c>
      <c r="G72" s="110"/>
      <c r="H72" s="35"/>
    </row>
    <row r="73" spans="1:8" ht="23.1" customHeight="1">
      <c r="A73" s="56"/>
      <c r="B73" s="76"/>
      <c r="C73" s="16"/>
      <c r="D73" s="50"/>
      <c r="E73" s="51"/>
      <c r="F73" s="50"/>
      <c r="G73" s="51"/>
      <c r="H73" s="35"/>
    </row>
    <row r="74" spans="1:8" ht="23.1" customHeight="1">
      <c r="A74" s="56"/>
      <c r="B74" s="76"/>
      <c r="C74" s="16"/>
      <c r="D74" s="50"/>
      <c r="E74" s="51"/>
      <c r="F74" s="50"/>
      <c r="G74" s="51"/>
      <c r="H74" s="35"/>
    </row>
    <row r="75" spans="1:8" ht="23.1" customHeight="1">
      <c r="A75" s="56"/>
      <c r="B75" s="76"/>
      <c r="C75" s="16"/>
      <c r="D75" s="50"/>
      <c r="E75" s="51"/>
      <c r="F75" s="50"/>
      <c r="G75" s="51"/>
      <c r="H75" s="35"/>
    </row>
    <row r="76" spans="1:8" ht="23.1" customHeight="1">
      <c r="A76" s="71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 ht="23.1" customHeight="1">
      <c r="A77" s="11" t="s">
        <v>110</v>
      </c>
      <c r="B77" s="85"/>
      <c r="C77" s="32"/>
      <c r="D77" s="109"/>
      <c r="E77" s="110"/>
      <c r="F77" s="109"/>
      <c r="G77" s="110"/>
      <c r="H77" s="35"/>
    </row>
    <row r="78" spans="1:8" ht="23.1" customHeight="1">
      <c r="A78" s="8" t="s">
        <v>97</v>
      </c>
      <c r="B78" s="84">
        <v>433700</v>
      </c>
      <c r="C78" s="32"/>
      <c r="D78" s="109"/>
      <c r="E78" s="110"/>
      <c r="F78" s="109"/>
      <c r="G78" s="110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109">
        <f>ตค50!F79</f>
        <v>0</v>
      </c>
      <c r="E79" s="110"/>
      <c r="F79" s="109">
        <v>0</v>
      </c>
      <c r="G79" s="110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109">
        <f>ตค50!F80</f>
        <v>0</v>
      </c>
      <c r="E80" s="110"/>
      <c r="F80" s="109">
        <v>0</v>
      </c>
      <c r="G80" s="110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109">
        <f>ตค50!F84</f>
        <v>0</v>
      </c>
      <c r="E84" s="110"/>
      <c r="F84" s="109">
        <v>0</v>
      </c>
      <c r="G84" s="110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109">
        <f>ตค50!F85</f>
        <v>0</v>
      </c>
      <c r="E85" s="110"/>
      <c r="F85" s="109">
        <v>0</v>
      </c>
      <c r="G85" s="110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109">
        <f>ตค50!F86</f>
        <v>0</v>
      </c>
      <c r="E86" s="110"/>
      <c r="F86" s="109">
        <v>0</v>
      </c>
      <c r="G86" s="110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109">
        <v>4</v>
      </c>
      <c r="E90" s="110"/>
      <c r="F90" s="109">
        <v>4</v>
      </c>
      <c r="G90" s="110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109">
        <f>ตค50!F91</f>
        <v>3</v>
      </c>
      <c r="E91" s="110"/>
      <c r="F91" s="109">
        <v>3</v>
      </c>
      <c r="G91" s="110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109">
        <f>ตค50!F92</f>
        <v>19</v>
      </c>
      <c r="E92" s="110"/>
      <c r="F92" s="109">
        <v>19</v>
      </c>
      <c r="G92" s="110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109">
        <f>ตค50!F93</f>
        <v>0</v>
      </c>
      <c r="E93" s="110"/>
      <c r="F93" s="109">
        <v>0</v>
      </c>
      <c r="G93" s="110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109">
        <f>ตค50!F94</f>
        <v>4</v>
      </c>
      <c r="E94" s="110"/>
      <c r="F94" s="109">
        <v>4</v>
      </c>
      <c r="G94" s="110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109">
        <f>ตค50!F95</f>
        <v>154</v>
      </c>
      <c r="E95" s="110"/>
      <c r="F95" s="109">
        <v>154</v>
      </c>
      <c r="G95" s="110"/>
      <c r="H95" s="35"/>
    </row>
    <row r="96" spans="1:8" ht="23.1" customHeight="1">
      <c r="A96" s="5" t="s">
        <v>9</v>
      </c>
      <c r="B96" s="76">
        <v>0</v>
      </c>
      <c r="C96" s="13" t="s">
        <v>89</v>
      </c>
      <c r="D96" s="116">
        <f>ตค50!F96</f>
        <v>29300</v>
      </c>
      <c r="E96" s="117"/>
      <c r="F96" s="116">
        <v>29300</v>
      </c>
      <c r="G96" s="117"/>
      <c r="H96" s="35"/>
    </row>
    <row r="97" spans="1:8" ht="22.5" hidden="1" customHeight="1">
      <c r="A97" s="4"/>
      <c r="B97" s="75"/>
      <c r="C97" s="13"/>
      <c r="D97" s="52"/>
      <c r="E97" s="53"/>
      <c r="F97" s="50"/>
      <c r="G97" s="51"/>
      <c r="H97" s="35"/>
    </row>
    <row r="98" spans="1:8" ht="23.1" customHeight="1">
      <c r="A98" s="5" t="s">
        <v>97</v>
      </c>
      <c r="B98" s="75">
        <v>157700</v>
      </c>
      <c r="C98" s="13"/>
      <c r="D98" s="123"/>
      <c r="E98" s="124"/>
      <c r="F98" s="123"/>
      <c r="G98" s="124"/>
      <c r="H98" s="35"/>
    </row>
    <row r="99" spans="1:8" ht="23.1" customHeight="1">
      <c r="A99" s="5" t="s">
        <v>62</v>
      </c>
      <c r="B99" s="75">
        <v>17000</v>
      </c>
      <c r="C99" s="28" t="s">
        <v>132</v>
      </c>
      <c r="D99" s="47">
        <f>ตค50!F99</f>
        <v>180</v>
      </c>
      <c r="E99" s="48">
        <f>ตค50!G99</f>
        <v>97</v>
      </c>
      <c r="F99" s="47">
        <v>180</v>
      </c>
      <c r="G99" s="48">
        <v>97</v>
      </c>
      <c r="H99" s="34"/>
    </row>
    <row r="100" spans="1:8" ht="23.1" customHeight="1">
      <c r="A100" s="9" t="s">
        <v>129</v>
      </c>
      <c r="B100" s="81">
        <v>45000</v>
      </c>
      <c r="C100" s="18"/>
      <c r="D100" s="52"/>
      <c r="E100" s="53"/>
      <c r="F100" s="52"/>
      <c r="G100" s="53"/>
      <c r="H100" s="35"/>
    </row>
    <row r="101" spans="1:8" ht="23.1" customHeight="1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3.1" customHeight="1">
      <c r="A102" s="5" t="s">
        <v>10</v>
      </c>
      <c r="B102" s="75">
        <v>5000</v>
      </c>
      <c r="C102" s="28" t="s">
        <v>90</v>
      </c>
      <c r="D102" s="47">
        <f>ตค50!F102</f>
        <v>311</v>
      </c>
      <c r="E102" s="48">
        <f>ตค50!G102</f>
        <v>172</v>
      </c>
      <c r="F102" s="47">
        <v>311</v>
      </c>
      <c r="G102" s="48">
        <v>172</v>
      </c>
      <c r="H102" s="35"/>
    </row>
    <row r="103" spans="1:8" ht="9" customHeight="1">
      <c r="A103" s="5"/>
      <c r="B103" s="75"/>
      <c r="C103" s="70"/>
      <c r="D103" s="57"/>
      <c r="E103" s="58"/>
      <c r="F103" s="57"/>
      <c r="G103" s="48"/>
      <c r="H103" s="34"/>
    </row>
    <row r="104" spans="1:8" ht="23.25" customHeight="1">
      <c r="A104" s="61" t="s">
        <v>122</v>
      </c>
      <c r="B104" s="87">
        <v>40000</v>
      </c>
      <c r="C104" s="88" t="s">
        <v>124</v>
      </c>
      <c r="D104" s="66">
        <f>ตค50!F104</f>
        <v>75</v>
      </c>
      <c r="E104" s="67">
        <f>ตค50!G104</f>
        <v>131</v>
      </c>
      <c r="F104" s="66">
        <v>75</v>
      </c>
      <c r="G104" s="68">
        <v>131</v>
      </c>
      <c r="H104" s="69"/>
    </row>
    <row r="105" spans="1:8" ht="23.1" customHeight="1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37"/>
    </row>
    <row r="106" spans="1:8">
      <c r="A106" s="5"/>
      <c r="B106" s="14"/>
      <c r="C106" s="28" t="s">
        <v>126</v>
      </c>
      <c r="D106" s="63"/>
      <c r="E106" s="65"/>
      <c r="F106" s="63"/>
      <c r="G106" s="64"/>
      <c r="H106" s="37"/>
    </row>
    <row r="107" spans="1:8" ht="21" customHeight="1">
      <c r="A107" s="10"/>
      <c r="B107" s="19"/>
      <c r="C107" s="62"/>
      <c r="D107" s="63"/>
      <c r="E107" s="65"/>
      <c r="F107" s="63"/>
      <c r="G107" s="64"/>
      <c r="H107" s="37"/>
    </row>
    <row r="108" spans="1:8" ht="23.1" customHeight="1">
      <c r="A108" s="35"/>
      <c r="B108" s="49"/>
      <c r="C108" s="35"/>
      <c r="D108" s="33"/>
      <c r="F108" s="33"/>
      <c r="G108" s="34"/>
    </row>
    <row r="109" spans="1:8" ht="24.95" customHeight="1">
      <c r="A109" s="35"/>
      <c r="B109" s="49"/>
      <c r="C109" s="35"/>
      <c r="D109" s="33"/>
      <c r="F109" s="33"/>
      <c r="G109" s="34"/>
    </row>
    <row r="110" spans="1:8" ht="24.95" customHeight="1">
      <c r="A110" s="35"/>
      <c r="B110" s="49"/>
      <c r="C110" s="35"/>
      <c r="D110" s="33"/>
      <c r="F110" s="33"/>
      <c r="G110" s="34"/>
    </row>
    <row r="111" spans="1:8" ht="24.95" customHeight="1">
      <c r="A111" s="35"/>
      <c r="B111" s="49"/>
      <c r="C111" s="35"/>
      <c r="D111" s="33"/>
      <c r="F111" s="33"/>
      <c r="G111" s="34"/>
    </row>
    <row r="112" spans="1:8" ht="24.95" customHeight="1">
      <c r="A112" s="35"/>
      <c r="B112" s="49"/>
      <c r="C112" s="35"/>
      <c r="D112" s="33"/>
      <c r="F112" s="33"/>
      <c r="G112" s="34"/>
    </row>
    <row r="113" spans="1:8" ht="24.95" customHeight="1">
      <c r="A113" s="36"/>
      <c r="B113" s="91"/>
      <c r="C113" s="36"/>
      <c r="D113" s="38"/>
      <c r="E113" s="41"/>
      <c r="F113" s="38"/>
      <c r="G113" s="39"/>
      <c r="H113" s="41"/>
    </row>
    <row r="114" spans="1:8" ht="24.95" customHeight="1">
      <c r="A114" s="37"/>
      <c r="B114" s="59"/>
      <c r="C114" s="37"/>
      <c r="D114" s="37"/>
      <c r="E114" s="37"/>
      <c r="F114" s="37"/>
      <c r="G114" s="37"/>
      <c r="H114" s="37"/>
    </row>
    <row r="115" spans="1:8" ht="24.95" customHeight="1">
      <c r="A115" s="37"/>
      <c r="B115" s="37"/>
      <c r="C115" s="37"/>
      <c r="D115" s="37"/>
      <c r="E115" s="37"/>
      <c r="F115" s="37"/>
      <c r="G115" s="37"/>
      <c r="H115" s="37"/>
    </row>
    <row r="116" spans="1:8" ht="24.95" customHeight="1"/>
    <row r="117" spans="1:8" ht="24.95" customHeight="1"/>
    <row r="118" spans="1:8" ht="24.95" customHeight="1"/>
    <row r="134" spans="3:5">
      <c r="C134" s="37"/>
      <c r="D134" s="37"/>
    </row>
    <row r="135" spans="3:5">
      <c r="C135" s="37"/>
      <c r="D135" s="37"/>
      <c r="E135" s="37"/>
    </row>
    <row r="136" spans="3:5">
      <c r="C136" s="37"/>
      <c r="D136" s="37"/>
      <c r="E136" s="37"/>
    </row>
    <row r="137" spans="3:5">
      <c r="C137" s="37"/>
      <c r="D137" s="37"/>
      <c r="E137" s="37"/>
    </row>
    <row r="138" spans="3:5">
      <c r="C138" s="37"/>
      <c r="D138" s="37"/>
      <c r="E138" s="37"/>
    </row>
    <row r="139" spans="3:5">
      <c r="C139" s="37"/>
      <c r="D139" s="37"/>
      <c r="E139" s="37"/>
    </row>
    <row r="140" spans="3:5">
      <c r="C140" s="37"/>
      <c r="D140" s="37"/>
      <c r="E140" s="37"/>
    </row>
    <row r="141" spans="3:5">
      <c r="C141" s="37"/>
      <c r="D141" s="37"/>
      <c r="E141" s="37"/>
    </row>
    <row r="142" spans="3:5">
      <c r="C142" s="37"/>
      <c r="D142" s="37"/>
      <c r="E142" s="37"/>
    </row>
    <row r="143" spans="3:5">
      <c r="C143" s="37"/>
      <c r="D143" s="37"/>
      <c r="E143" s="37"/>
    </row>
    <row r="144" spans="3:5">
      <c r="C144" s="37"/>
      <c r="D144" s="37"/>
    </row>
    <row r="145" spans="3:4">
      <c r="C145" s="37"/>
      <c r="D145" s="37"/>
    </row>
  </sheetData>
  <mergeCells count="149">
    <mergeCell ref="F90:G90"/>
    <mergeCell ref="F91:G91"/>
    <mergeCell ref="F92:G92"/>
    <mergeCell ref="D70:E70"/>
    <mergeCell ref="D71:E71"/>
    <mergeCell ref="F70:G70"/>
    <mergeCell ref="F71:G71"/>
    <mergeCell ref="D84:E84"/>
    <mergeCell ref="F84:G84"/>
    <mergeCell ref="D77:E77"/>
    <mergeCell ref="D98:E98"/>
    <mergeCell ref="F98:G98"/>
    <mergeCell ref="A2:H2"/>
    <mergeCell ref="A3:H3"/>
    <mergeCell ref="A4:H4"/>
    <mergeCell ref="A5:A7"/>
    <mergeCell ref="B6:B7"/>
    <mergeCell ref="C6:C7"/>
    <mergeCell ref="D6:E7"/>
    <mergeCell ref="F6:G7"/>
    <mergeCell ref="H6:H7"/>
    <mergeCell ref="B5:H5"/>
    <mergeCell ref="D96:E96"/>
    <mergeCell ref="D90:E90"/>
    <mergeCell ref="D93:E93"/>
    <mergeCell ref="D94:E94"/>
    <mergeCell ref="D95:E95"/>
    <mergeCell ref="D91:E91"/>
    <mergeCell ref="D92:E92"/>
    <mergeCell ref="D85:E85"/>
    <mergeCell ref="D68:E68"/>
    <mergeCell ref="D69:E69"/>
    <mergeCell ref="D72:E72"/>
    <mergeCell ref="D86:E86"/>
    <mergeCell ref="D78:E78"/>
    <mergeCell ref="D79:E79"/>
    <mergeCell ref="D80:E80"/>
    <mergeCell ref="D66:E66"/>
    <mergeCell ref="D59:E59"/>
    <mergeCell ref="D60:E60"/>
    <mergeCell ref="D61:E61"/>
    <mergeCell ref="D62:E62"/>
    <mergeCell ref="D67:E67"/>
    <mergeCell ref="D49:E49"/>
    <mergeCell ref="D57:E57"/>
    <mergeCell ref="D58:E58"/>
    <mergeCell ref="D64:E64"/>
    <mergeCell ref="D53:E53"/>
    <mergeCell ref="D54:E54"/>
    <mergeCell ref="D55:E55"/>
    <mergeCell ref="D56:E56"/>
    <mergeCell ref="D43:E43"/>
    <mergeCell ref="D45:E45"/>
    <mergeCell ref="D44:E44"/>
    <mergeCell ref="D46:E46"/>
    <mergeCell ref="D47:E47"/>
    <mergeCell ref="D48:E48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F86:G86"/>
    <mergeCell ref="F93:G93"/>
    <mergeCell ref="F94:G94"/>
    <mergeCell ref="D18:E18"/>
    <mergeCell ref="D19:E19"/>
    <mergeCell ref="D23:E23"/>
    <mergeCell ref="D24:E24"/>
    <mergeCell ref="D20:E20"/>
    <mergeCell ref="D21:E21"/>
    <mergeCell ref="D22:E22"/>
    <mergeCell ref="F95:G95"/>
    <mergeCell ref="F96:G96"/>
    <mergeCell ref="F78:G78"/>
    <mergeCell ref="F68:G68"/>
    <mergeCell ref="F69:G69"/>
    <mergeCell ref="F72:G72"/>
    <mergeCell ref="F77:G77"/>
    <mergeCell ref="F79:G79"/>
    <mergeCell ref="F80:G80"/>
    <mergeCell ref="F85:G85"/>
    <mergeCell ref="F64:G64"/>
    <mergeCell ref="F66:G66"/>
    <mergeCell ref="F67:G67"/>
    <mergeCell ref="F60:G60"/>
    <mergeCell ref="F61:G61"/>
    <mergeCell ref="F62:G62"/>
    <mergeCell ref="F54:G54"/>
    <mergeCell ref="F55:G55"/>
    <mergeCell ref="F56:G56"/>
    <mergeCell ref="F57:G57"/>
    <mergeCell ref="F58:G58"/>
    <mergeCell ref="F59:G59"/>
    <mergeCell ref="F48:G48"/>
    <mergeCell ref="F49:G49"/>
    <mergeCell ref="F50:G50"/>
    <mergeCell ref="F51:G51"/>
    <mergeCell ref="F52:G52"/>
    <mergeCell ref="F53:G53"/>
    <mergeCell ref="F42:G42"/>
    <mergeCell ref="F43:G43"/>
    <mergeCell ref="F44:G44"/>
    <mergeCell ref="F45:G45"/>
    <mergeCell ref="F46:G46"/>
    <mergeCell ref="F47:G47"/>
    <mergeCell ref="F36:G36"/>
    <mergeCell ref="F37:G37"/>
    <mergeCell ref="F38:G38"/>
    <mergeCell ref="F39:G39"/>
    <mergeCell ref="F40:G40"/>
    <mergeCell ref="F41:G41"/>
    <mergeCell ref="F30:G30"/>
    <mergeCell ref="F31:G31"/>
    <mergeCell ref="F32:G32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F18:G18"/>
    <mergeCell ref="F19:G19"/>
    <mergeCell ref="F20:G20"/>
    <mergeCell ref="F21:G21"/>
    <mergeCell ref="F22:G22"/>
    <mergeCell ref="F23:G23"/>
    <mergeCell ref="F14:G14"/>
    <mergeCell ref="D14:E14"/>
    <mergeCell ref="F16:G16"/>
    <mergeCell ref="F17:G17"/>
    <mergeCell ref="D16:E16"/>
    <mergeCell ref="D17:E17"/>
  </mergeCells>
  <phoneticPr fontId="14" type="noConversion"/>
  <pageMargins left="0.17" right="0.25" top="0.2" bottom="0.21" header="0.24" footer="0.18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H145"/>
  <sheetViews>
    <sheetView view="pageBreakPreview" workbookViewId="0">
      <selection activeCell="D16" sqref="D16:E16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5" width="6.5703125" style="1" customWidth="1"/>
    <col min="6" max="6" width="6.140625" style="1" customWidth="1"/>
    <col min="7" max="7" width="6.5703125" style="1" customWidth="1"/>
    <col min="8" max="8" width="10.140625" style="1" customWidth="1"/>
    <col min="9" max="16384" width="9.140625" style="1"/>
  </cols>
  <sheetData>
    <row r="2" spans="1:8" ht="26.25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ht="26.25">
      <c r="A3" s="125" t="s">
        <v>117</v>
      </c>
      <c r="B3" s="125"/>
      <c r="C3" s="125"/>
      <c r="D3" s="125"/>
      <c r="E3" s="125"/>
      <c r="F3" s="125"/>
      <c r="G3" s="125"/>
      <c r="H3" s="125"/>
    </row>
    <row r="4" spans="1:8" ht="26.25">
      <c r="A4" s="125" t="s">
        <v>150</v>
      </c>
      <c r="B4" s="125"/>
      <c r="C4" s="125"/>
      <c r="D4" s="125"/>
      <c r="E4" s="125"/>
      <c r="F4" s="125"/>
      <c r="G4" s="125"/>
      <c r="H4" s="125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 ht="23.25" customHeight="1">
      <c r="A6" s="126"/>
      <c r="B6" s="127" t="s">
        <v>64</v>
      </c>
      <c r="C6" s="129" t="s">
        <v>65</v>
      </c>
      <c r="D6" s="131" t="s">
        <v>151</v>
      </c>
      <c r="E6" s="132"/>
      <c r="F6" s="135">
        <v>237956</v>
      </c>
      <c r="G6" s="136"/>
      <c r="H6" s="118" t="s">
        <v>0</v>
      </c>
    </row>
    <row r="7" spans="1:8">
      <c r="A7" s="126"/>
      <c r="B7" s="128"/>
      <c r="C7" s="130"/>
      <c r="D7" s="133"/>
      <c r="E7" s="134"/>
      <c r="F7" s="137"/>
      <c r="G7" s="138"/>
      <c r="H7" s="119"/>
    </row>
    <row r="8" spans="1:8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ตค50!F13+พย50!F13+ธค50!F13+มค51!F13+กพ51!F13+มีค51!F13+เมย51!F13+พค51!F13+มิย51!F13+กค51!F13</f>
        <v>2</v>
      </c>
      <c r="E13" s="92">
        <f>ตค50!G13+พย50!G13+ธค50!G13+มค51!G13+กพ51!G13+มีค51!G13+เมย51!G13+พค51!G13+มิย51!G13+กค51!G13</f>
        <v>43</v>
      </c>
      <c r="F13" s="49">
        <v>0</v>
      </c>
      <c r="G13" s="48">
        <v>0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ตค50!F14+พย50!F14+ธค50!F14+มค51!F14+กพ51!F14+มีค51!F14+เมย51!F14+พค51!F14+มิย51!F14+กค51!F14</f>
        <v>574</v>
      </c>
      <c r="E14" s="110"/>
      <c r="F14" s="109">
        <v>20</v>
      </c>
      <c r="G14" s="110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 customFormat="1" ht="20.25" customHeight="1">
      <c r="A16" s="22" t="s">
        <v>12</v>
      </c>
      <c r="B16" s="77">
        <v>0</v>
      </c>
      <c r="C16" s="23" t="s">
        <v>115</v>
      </c>
      <c r="D16" s="109">
        <f>ตค50!F16+พย50!F16+ธค50!F16+มค51!F16+กพ51!F16+มีค51!F16+เมย51!F16+พค51!F16+มิย51!F16+กค51!F16</f>
        <v>5056</v>
      </c>
      <c r="E16" s="110"/>
      <c r="F16" s="109">
        <f>F21+F22+F23+F24+F25+F26+F27+F32+F42</f>
        <v>375</v>
      </c>
      <c r="G16" s="110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109">
        <f>ตค50!F17+พย50!F17+ธค50!F17+มค51!F17+กพ51!F17+มีค51!F17+เมย51!F17+พค51!F17+มิย51!F17+กค51!F17</f>
        <v>2987</v>
      </c>
      <c r="E17" s="110"/>
      <c r="F17" s="109">
        <v>242</v>
      </c>
      <c r="G17" s="110"/>
      <c r="H17" s="25"/>
    </row>
    <row r="18" spans="1:8" customFormat="1" ht="21">
      <c r="A18" s="22" t="s">
        <v>26</v>
      </c>
      <c r="B18" s="78">
        <v>0</v>
      </c>
      <c r="C18" s="24" t="s">
        <v>11</v>
      </c>
      <c r="D18" s="109">
        <f>ตค50!F18+พย50!F18+ธค50!F18+มค51!F18+กพ51!F18+มีค51!F18+เมย51!F18+พค51!F18+มิย51!F18+กค51!F18</f>
        <v>2977</v>
      </c>
      <c r="E18" s="110"/>
      <c r="F18" s="109">
        <v>478</v>
      </c>
      <c r="G18" s="110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109">
        <f>ตค50!F19+พย50!F19+ธค50!F19+มค51!F19+กพ51!F19+มีค51!F19+เมย51!F19+พค51!F19+มิย51!F19+กค51!F19</f>
        <v>2140</v>
      </c>
      <c r="E19" s="110"/>
      <c r="F19" s="109">
        <v>139</v>
      </c>
      <c r="G19" s="110"/>
      <c r="H19" s="25"/>
    </row>
    <row r="20" spans="1:8">
      <c r="A20" s="5" t="s">
        <v>97</v>
      </c>
      <c r="B20" s="75">
        <v>262000</v>
      </c>
      <c r="C20" s="13"/>
      <c r="D20" s="109"/>
      <c r="E20" s="110"/>
      <c r="F20" s="109"/>
      <c r="G20" s="110"/>
      <c r="H20" s="35"/>
    </row>
    <row r="21" spans="1:8">
      <c r="A21" s="5" t="s">
        <v>37</v>
      </c>
      <c r="B21" s="76">
        <v>0</v>
      </c>
      <c r="C21" s="13" t="s">
        <v>68</v>
      </c>
      <c r="D21" s="109">
        <f>ตค50!F21+พย50!F21+ธค50!F21+มค51!F21+กพ51!F21+มีค51!F21+เมย51!F21+พค51!F21+มิย51!F21+กค51!F21</f>
        <v>1781</v>
      </c>
      <c r="E21" s="110"/>
      <c r="F21" s="109">
        <v>138</v>
      </c>
      <c r="G21" s="110"/>
      <c r="H21" s="35"/>
    </row>
    <row r="22" spans="1:8">
      <c r="A22" s="6" t="s">
        <v>38</v>
      </c>
      <c r="B22" s="75">
        <v>10200</v>
      </c>
      <c r="C22" s="13" t="s">
        <v>69</v>
      </c>
      <c r="D22" s="109">
        <f>ตค50!F22+พย50!F22+ธค50!F22+มค51!F22+กพ51!F22+มีค51!F22+เมย51!F22+พค51!F22+มิย51!F22+กค51!F22</f>
        <v>19</v>
      </c>
      <c r="E22" s="110"/>
      <c r="F22" s="109">
        <v>0</v>
      </c>
      <c r="G22" s="110"/>
      <c r="H22" s="35"/>
    </row>
    <row r="23" spans="1:8">
      <c r="A23" s="5" t="s">
        <v>39</v>
      </c>
      <c r="B23" s="75">
        <v>9400</v>
      </c>
      <c r="C23" s="13" t="s">
        <v>70</v>
      </c>
      <c r="D23" s="109">
        <f>ตค50!F23+พย50!F23+ธค50!F23+มค51!F23+กพ51!F23+มีค51!F23+เมย51!F23+พค51!F23+มิย51!F23+กค51!F23</f>
        <v>204</v>
      </c>
      <c r="E23" s="110"/>
      <c r="F23" s="109">
        <v>16</v>
      </c>
      <c r="G23" s="110"/>
      <c r="H23" s="35"/>
    </row>
    <row r="24" spans="1:8">
      <c r="A24" s="5" t="s">
        <v>40</v>
      </c>
      <c r="B24" s="75">
        <v>0</v>
      </c>
      <c r="C24" s="16">
        <v>0</v>
      </c>
      <c r="D24" s="109">
        <f>ตค50!F24+พย50!F24+ธค50!F24+มค51!F24+กพ51!F24+มีค51!F24+เมย51!F24+พค51!F24+มิย51!F24+กค51!F24</f>
        <v>0</v>
      </c>
      <c r="E24" s="110"/>
      <c r="F24" s="109">
        <v>0</v>
      </c>
      <c r="G24" s="110"/>
      <c r="H24" s="35"/>
    </row>
    <row r="25" spans="1:8">
      <c r="A25" s="5" t="s">
        <v>41</v>
      </c>
      <c r="B25" s="75">
        <v>13000</v>
      </c>
      <c r="C25" s="16" t="s">
        <v>93</v>
      </c>
      <c r="D25" s="109">
        <f>ตค50!F25+พย50!F25+ธค50!F25+มค51!F25+กพ51!F25+มีค51!F25+เมย51!F25+พค51!F25+มิย51!F25+กค51!F25</f>
        <v>179</v>
      </c>
      <c r="E25" s="110"/>
      <c r="F25" s="109">
        <v>18</v>
      </c>
      <c r="G25" s="110"/>
      <c r="H25" s="35"/>
    </row>
    <row r="26" spans="1:8">
      <c r="A26" s="5" t="s">
        <v>42</v>
      </c>
      <c r="B26" s="75">
        <v>4500</v>
      </c>
      <c r="C26" s="13" t="s">
        <v>71</v>
      </c>
      <c r="D26" s="109">
        <f>ตค50!F26+พย50!F26+ธค50!F26+มค51!F26+กพ51!F26+มีค51!F26+เมย51!F26+พค51!F26+มิย51!F26+กค51!F26</f>
        <v>31</v>
      </c>
      <c r="E26" s="110"/>
      <c r="F26" s="109">
        <v>10</v>
      </c>
      <c r="G26" s="110"/>
      <c r="H26" s="35"/>
    </row>
    <row r="27" spans="1:8">
      <c r="A27" s="5" t="s">
        <v>43</v>
      </c>
      <c r="B27" s="75">
        <v>12800</v>
      </c>
      <c r="C27" s="13" t="s">
        <v>70</v>
      </c>
      <c r="D27" s="109">
        <f>ตค50!F27+พย50!F27+ธค50!F27+มค51!F27+กพ51!F27+มีค51!F27+เมย51!F27+พค51!F27+มิย51!F27+กค51!F27</f>
        <v>314</v>
      </c>
      <c r="E27" s="110"/>
      <c r="F27" s="109">
        <v>2</v>
      </c>
      <c r="G27" s="110"/>
      <c r="H27" s="35"/>
    </row>
    <row r="28" spans="1:8">
      <c r="A28" s="5" t="s">
        <v>34</v>
      </c>
      <c r="B28" s="75">
        <v>91560</v>
      </c>
      <c r="C28" s="13" t="s">
        <v>72</v>
      </c>
      <c r="D28" s="109">
        <f>ตค50!F28+พย50!F28+ธค50!F28+มค51!F28+กพ51!F28+มีค51!F28+เมย51!F28+พค51!F28+มิย51!F28+กค51!F28</f>
        <v>1</v>
      </c>
      <c r="E28" s="110"/>
      <c r="F28" s="109">
        <v>0</v>
      </c>
      <c r="G28" s="110"/>
      <c r="H28" s="35"/>
    </row>
    <row r="29" spans="1:8">
      <c r="A29" s="5" t="s">
        <v>131</v>
      </c>
      <c r="B29" s="75">
        <v>83930</v>
      </c>
      <c r="C29" s="13" t="s">
        <v>72</v>
      </c>
      <c r="D29" s="109">
        <f>ตค50!F29+พย50!F29+ธค50!F29+มค51!F29+กพ51!F29+มีค51!F29+เมย51!F29+พค51!F29+มิย51!F29+กค51!F29</f>
        <v>1</v>
      </c>
      <c r="E29" s="110"/>
      <c r="F29" s="109">
        <v>0</v>
      </c>
      <c r="G29" s="110"/>
      <c r="H29" s="35"/>
    </row>
    <row r="30" spans="1:8">
      <c r="A30" s="5" t="s">
        <v>14</v>
      </c>
      <c r="B30" s="75">
        <v>20000</v>
      </c>
      <c r="C30" s="13" t="s">
        <v>91</v>
      </c>
      <c r="D30" s="109">
        <f>ตค50!F30+พย50!F30+ธค50!F30+มค51!F30+กพ51!F30+มีค51!F30+เมย51!F30+พค51!F30+มิย51!F30+กค51!F30</f>
        <v>340</v>
      </c>
      <c r="E30" s="110"/>
      <c r="F30" s="109">
        <v>0</v>
      </c>
      <c r="G30" s="110"/>
      <c r="H30" s="35"/>
    </row>
    <row r="31" spans="1:8">
      <c r="A31" s="3" t="s">
        <v>44</v>
      </c>
      <c r="B31" s="74">
        <v>126000</v>
      </c>
      <c r="C31" s="15" t="s">
        <v>94</v>
      </c>
      <c r="D31" s="111"/>
      <c r="E31" s="112"/>
      <c r="F31" s="111"/>
      <c r="G31" s="112"/>
      <c r="H31" s="35"/>
    </row>
    <row r="32" spans="1:8">
      <c r="A32" s="5" t="s">
        <v>15</v>
      </c>
      <c r="B32" s="75">
        <v>0</v>
      </c>
      <c r="C32" s="13" t="s">
        <v>94</v>
      </c>
      <c r="D32" s="109">
        <f>ตค50!F32+พย50!F32+ธค50!F32+มค51!F32+กพ51!F32+มีค51!F32+เมย51!F32+พค51!F32+มิย51!F32+กค51!F32</f>
        <v>443</v>
      </c>
      <c r="E32" s="110"/>
      <c r="F32" s="109">
        <v>40</v>
      </c>
      <c r="G32" s="110"/>
      <c r="H32" s="35"/>
    </row>
    <row r="33" spans="1:8">
      <c r="A33" s="6" t="s">
        <v>16</v>
      </c>
      <c r="B33" s="75">
        <v>0</v>
      </c>
      <c r="C33" s="13" t="s">
        <v>74</v>
      </c>
      <c r="D33" s="109">
        <f>ตค50!F33+พย50!F33+ธค50!F33+มค51!F33+กพ51!F33+มีค51!F33+เมย51!F33+พค51!F33+มิย51!F33+กค51!F33</f>
        <v>91</v>
      </c>
      <c r="E33" s="110"/>
      <c r="F33" s="109">
        <f>F34+F35</f>
        <v>5</v>
      </c>
      <c r="G33" s="110"/>
      <c r="H33" s="35"/>
    </row>
    <row r="34" spans="1:8">
      <c r="A34" s="5" t="s">
        <v>17</v>
      </c>
      <c r="B34" s="75">
        <v>0</v>
      </c>
      <c r="C34" s="13" t="s">
        <v>75</v>
      </c>
      <c r="D34" s="109">
        <f>ตค50!F34+พย50!F34+ธค50!F34+มค51!F34+กพ51!F34+มีค51!F34+เมย51!F34+พค51!F34+มิย51!F34+กค51!F34</f>
        <v>58</v>
      </c>
      <c r="E34" s="110"/>
      <c r="F34" s="109">
        <v>1</v>
      </c>
      <c r="G34" s="110"/>
      <c r="H34" s="35"/>
    </row>
    <row r="35" spans="1:8">
      <c r="A35" s="5" t="s">
        <v>18</v>
      </c>
      <c r="B35" s="75">
        <v>0</v>
      </c>
      <c r="C35" s="13" t="s">
        <v>76</v>
      </c>
      <c r="D35" s="109">
        <f>ตค50!F35+พย50!F35+ธค50!F35+มค51!F35+กพ51!F35+มีค51!F35+เมย51!F35+พค51!F35+มิย51!F35+กค51!F35</f>
        <v>33</v>
      </c>
      <c r="E35" s="110"/>
      <c r="F35" s="109">
        <v>4</v>
      </c>
      <c r="G35" s="110"/>
      <c r="H35" s="35"/>
    </row>
    <row r="36" spans="1:8">
      <c r="A36" s="5" t="s">
        <v>19</v>
      </c>
      <c r="B36" s="75">
        <v>0</v>
      </c>
      <c r="C36" s="13" t="s">
        <v>77</v>
      </c>
      <c r="D36" s="109">
        <f>ตค50!F36+พย50!F36+ธค50!F36+มค51!F36+กพ51!F36+มีค51!F36+เมย51!F36+พค51!F36+มิย51!F36+กค51!F36</f>
        <v>23</v>
      </c>
      <c r="E36" s="110"/>
      <c r="F36" s="109">
        <f>F37+F38</f>
        <v>8</v>
      </c>
      <c r="G36" s="110"/>
      <c r="H36" s="35"/>
    </row>
    <row r="37" spans="1:8">
      <c r="A37" s="5" t="s">
        <v>20</v>
      </c>
      <c r="B37" s="75">
        <v>0</v>
      </c>
      <c r="C37" s="13" t="s">
        <v>78</v>
      </c>
      <c r="D37" s="109">
        <f>ตค50!F37+พย50!F37+ธค50!F37+มค51!F37+กพ51!F37+มีค51!F37+เมย51!F37+พค51!F37+มิย51!F37+กค51!F37</f>
        <v>3</v>
      </c>
      <c r="E37" s="110"/>
      <c r="F37" s="109">
        <v>0</v>
      </c>
      <c r="G37" s="110"/>
      <c r="H37" s="35"/>
    </row>
    <row r="38" spans="1:8">
      <c r="A38" s="5" t="s">
        <v>21</v>
      </c>
      <c r="B38" s="75">
        <v>0</v>
      </c>
      <c r="C38" s="13" t="s">
        <v>69</v>
      </c>
      <c r="D38" s="109">
        <f>ตค50!F38+พย50!F38+ธค50!F38+มค51!F38+กพ51!F38+มีค51!F38+เมย51!F38+พค51!F38+มิย51!F38+กค51!F38</f>
        <v>20</v>
      </c>
      <c r="E38" s="110"/>
      <c r="F38" s="109">
        <v>8</v>
      </c>
      <c r="G38" s="110"/>
      <c r="H38" s="35"/>
    </row>
    <row r="39" spans="1:8">
      <c r="A39" s="45" t="s">
        <v>22</v>
      </c>
      <c r="B39" s="79">
        <v>0</v>
      </c>
      <c r="C39" s="46" t="s">
        <v>79</v>
      </c>
      <c r="D39" s="109">
        <f>ตค50!F39+พย50!F39+ธค50!F39+มค51!F39+กพ51!F39+มีค51!F39+เมย51!F39+พค51!F39+มิย51!F39+กค51!F39</f>
        <v>142</v>
      </c>
      <c r="E39" s="110"/>
      <c r="F39" s="113">
        <v>24</v>
      </c>
      <c r="G39" s="114"/>
      <c r="H39" s="36"/>
    </row>
    <row r="40" spans="1:8" ht="23.1" customHeight="1">
      <c r="A40" s="43" t="s">
        <v>104</v>
      </c>
      <c r="B40" s="80">
        <v>163000</v>
      </c>
      <c r="C40" s="44"/>
      <c r="D40" s="115"/>
      <c r="E40" s="115"/>
      <c r="F40" s="115"/>
      <c r="G40" s="115"/>
      <c r="H40" s="37"/>
    </row>
    <row r="41" spans="1:8" ht="23.1" customHeight="1">
      <c r="A41" s="5" t="s">
        <v>97</v>
      </c>
      <c r="B41" s="75">
        <v>5000</v>
      </c>
      <c r="C41" s="42"/>
      <c r="D41" s="109"/>
      <c r="E41" s="110"/>
      <c r="F41" s="109"/>
      <c r="G41" s="110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109">
        <f>ตค50!F42+พย50!F42+ธค50!F42+มค51!F42+กพ51!F42+มีค51!F42+เมย51!F42+พค51!F42+มิย51!F42+กค51!F42</f>
        <v>2085</v>
      </c>
      <c r="E42" s="110"/>
      <c r="F42" s="109">
        <v>151</v>
      </c>
      <c r="G42" s="110"/>
      <c r="H42" s="34"/>
    </row>
    <row r="43" spans="1:8" ht="23.1" customHeight="1">
      <c r="A43" s="4" t="s">
        <v>105</v>
      </c>
      <c r="B43" s="74">
        <v>22600</v>
      </c>
      <c r="C43" s="15"/>
      <c r="D43" s="109"/>
      <c r="E43" s="110"/>
      <c r="F43" s="109"/>
      <c r="G43" s="110"/>
      <c r="H43" s="35"/>
    </row>
    <row r="44" spans="1:8" ht="23.1" customHeight="1">
      <c r="A44" s="5" t="s">
        <v>97</v>
      </c>
      <c r="B44" s="75">
        <v>7600</v>
      </c>
      <c r="C44" s="13"/>
      <c r="D44" s="109"/>
      <c r="E44" s="110"/>
      <c r="F44" s="109"/>
      <c r="G44" s="110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109">
        <f>ตค50!F45+พย50!F45+ธค50!F45+มค51!F45+กพ51!F45+มีค51!F45+เมย51!F45+พค51!F45+มิย51!F45+กค51!F45</f>
        <v>0</v>
      </c>
      <c r="E45" s="110"/>
      <c r="F45" s="109">
        <v>0</v>
      </c>
      <c r="G45" s="110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109">
        <f>ตค50!F46+พย50!F46+ธค50!F46+มค51!F46+กพ51!F46+มีค51!F46+เมย51!F46+พค51!F46+มิย51!F46+กค51!F46</f>
        <v>7</v>
      </c>
      <c r="E46" s="110"/>
      <c r="F46" s="109">
        <v>0</v>
      </c>
      <c r="G46" s="110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109">
        <f>ตค50!F47+พย50!F47+ธค50!F47+มค51!F47+กพ51!F47+มีค51!F47+เมย51!F47+พค51!F47+มิย51!F47+กค51!F47</f>
        <v>1</v>
      </c>
      <c r="E47" s="110"/>
      <c r="F47" s="109">
        <v>0</v>
      </c>
      <c r="G47" s="110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109">
        <f>ตค50!F48+พย50!F48+ธค50!F48+มค51!F48+กพ51!F48+มีค51!F48+เมย51!F48+พค51!F48+มิย51!F48+กค51!F48</f>
        <v>28</v>
      </c>
      <c r="E48" s="110"/>
      <c r="F48" s="109">
        <v>5</v>
      </c>
      <c r="G48" s="110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109">
        <f>ตค50!F49+พย50!F49+ธค50!F49+มค51!F49+กพ51!F49+มีค51!F49+เมย51!F49+พค51!F49+มิย51!F49+กค51!F49</f>
        <v>116</v>
      </c>
      <c r="E49" s="110"/>
      <c r="F49" s="109">
        <v>0</v>
      </c>
      <c r="G49" s="110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109"/>
      <c r="G50" s="110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109"/>
      <c r="G51" s="110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109"/>
      <c r="G52" s="110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109">
        <f>ตค50!F53+พย50!F53+ธค50!F53+มค51!F53+กพ51!F53+มีค51!F53+เมย51!F53+พค51!F53+มิย51!F53+กค51!F53</f>
        <v>5622</v>
      </c>
      <c r="E53" s="110"/>
      <c r="F53" s="109">
        <v>263</v>
      </c>
      <c r="G53" s="110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109">
        <f>ตค50!F54+พย50!F54+ธค50!F54+มค51!F54+กพ51!F54+มีค51!F54+เมย51!F54+พค51!F54+มิย51!F54+กค51!F54</f>
        <v>5199</v>
      </c>
      <c r="E54" s="110"/>
      <c r="F54" s="109">
        <v>755</v>
      </c>
      <c r="G54" s="110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109">
        <f>ตค50!F55+พย50!F55+ธค50!F55+มค51!F55+กพ51!F55+มีค51!F55+เมย51!F55+พค51!F55+มิย51!F55+กค51!F55</f>
        <v>1105</v>
      </c>
      <c r="E55" s="110"/>
      <c r="F55" s="109">
        <v>0</v>
      </c>
      <c r="G55" s="110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109">
        <f>ตค50!F56+พย50!F56+ธค50!F56+มค51!F56+กพ51!F56+มีค51!F56+เมย51!F56+พค51!F56+มิย51!F56+กค51!F56</f>
        <v>59</v>
      </c>
      <c r="E56" s="110"/>
      <c r="F56" s="109">
        <v>59</v>
      </c>
      <c r="G56" s="110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109">
        <f>ตค50!F57+พย50!F57+ธค50!F57+มค51!F57+กพ51!F57+มีค51!F57+เมย51!F57+พค51!F57+มิย51!F57+กค51!F57</f>
        <v>1</v>
      </c>
      <c r="E57" s="110"/>
      <c r="F57" s="109">
        <v>0</v>
      </c>
      <c r="G57" s="110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109">
        <f>ตค50!F58+พย50!F58+ธค50!F58+มค51!F58+กพ51!F58+มีค51!F58+เมย51!F58+พค51!F58+มิย51!F58+กค51!F58</f>
        <v>54</v>
      </c>
      <c r="E58" s="110"/>
      <c r="F58" s="109">
        <v>10</v>
      </c>
      <c r="G58" s="110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109">
        <f>ตค50!F59+พย50!F59+ธค50!F59+มค51!F59+กพ51!F59+มีค51!F59+เมย51!F59+พค51!F59+มิย51!F59+กค51!F59</f>
        <v>1</v>
      </c>
      <c r="E59" s="110"/>
      <c r="F59" s="109">
        <v>0</v>
      </c>
      <c r="G59" s="110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109">
        <f>ตค50!F60+พย50!F60+ธค50!F60+มค51!F60+กพ51!F60+มีค51!F60+เมย51!F60+พค51!F60+มิย51!F60+กค51!F60</f>
        <v>24</v>
      </c>
      <c r="E60" s="110"/>
      <c r="F60" s="109">
        <v>0</v>
      </c>
      <c r="G60" s="110"/>
      <c r="H60" s="35"/>
    </row>
    <row r="61" spans="1:8" ht="23.1" customHeight="1">
      <c r="A61" s="4" t="s">
        <v>107</v>
      </c>
      <c r="B61" s="74">
        <v>170200</v>
      </c>
      <c r="C61" s="15"/>
      <c r="D61" s="109"/>
      <c r="E61" s="110"/>
      <c r="F61" s="109"/>
      <c r="G61" s="110"/>
      <c r="H61" s="35"/>
    </row>
    <row r="62" spans="1:8" ht="23.1" customHeight="1">
      <c r="A62" s="5" t="s">
        <v>97</v>
      </c>
      <c r="B62" s="75">
        <v>25100</v>
      </c>
      <c r="C62" s="13"/>
      <c r="D62" s="109"/>
      <c r="E62" s="110"/>
      <c r="F62" s="109"/>
      <c r="G62" s="110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ตค50!F63+พย50!F63+ธค50!F63+มค51!F63+กพ51!F63+มีค51!F63+เมย51!F63+พค51!F63+มิย51!F63+กค51!F63</f>
        <v>2</v>
      </c>
      <c r="E63" s="92">
        <f>ตค50!G63+พย50!G63+ธค50!G63+มค51!G63+กพ51!G63+มีค51!G63+เมย51!G63+พค51!G63+มิย51!G63+กค51!G63</f>
        <v>27</v>
      </c>
      <c r="F63" s="47">
        <v>0</v>
      </c>
      <c r="G63" s="48">
        <v>0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109">
        <f>ตค50!F64+พย50!F64+ธค50!F64+มค51!F64+กพ51!F64+มีค51!F64+เมย51!F64+พค51!F64+มิย51!F64+กค51!F64</f>
        <v>205</v>
      </c>
      <c r="E64" s="110"/>
      <c r="F64" s="109">
        <v>0</v>
      </c>
      <c r="G64" s="110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ตค50!F65+พย50!F65+ธค50!F65+มค51!F65+กพ51!F65+มีค51!F65+เมย51!F65+พค51!F65+มิย51!F65+กค51!F65</f>
        <v>2</v>
      </c>
      <c r="E65" s="92">
        <f>ตค50!G65+พย50!G65+ธค50!G65+มค51!G65+กพ51!G65+มีค51!G65+เมย51!G65+พค51!G65+มิย51!G65+กค51!G65</f>
        <v>52</v>
      </c>
      <c r="F65" s="47">
        <v>1</v>
      </c>
      <c r="G65" s="48">
        <v>27</v>
      </c>
      <c r="H65" s="35"/>
    </row>
    <row r="66" spans="1:8" ht="23.1" customHeight="1">
      <c r="A66" s="9" t="s">
        <v>108</v>
      </c>
      <c r="B66" s="83">
        <v>512300</v>
      </c>
      <c r="C66" s="30"/>
      <c r="D66" s="109"/>
      <c r="E66" s="110"/>
      <c r="F66" s="109"/>
      <c r="G66" s="110"/>
      <c r="H66" s="35"/>
    </row>
    <row r="67" spans="1:8" ht="23.1" customHeight="1">
      <c r="A67" s="4" t="s">
        <v>109</v>
      </c>
      <c r="B67" s="74">
        <v>78600</v>
      </c>
      <c r="C67" s="13"/>
      <c r="D67" s="109"/>
      <c r="E67" s="110"/>
      <c r="F67" s="109"/>
      <c r="G67" s="110"/>
      <c r="H67" s="35"/>
    </row>
    <row r="68" spans="1:8" ht="23.1" customHeight="1">
      <c r="A68" s="5" t="s">
        <v>97</v>
      </c>
      <c r="B68" s="75">
        <v>4100</v>
      </c>
      <c r="C68" s="13"/>
      <c r="D68" s="109"/>
      <c r="E68" s="110"/>
      <c r="F68" s="109"/>
      <c r="G68" s="110"/>
      <c r="H68" s="35"/>
    </row>
    <row r="69" spans="1:8" ht="23.1" customHeight="1">
      <c r="A69" s="10" t="s">
        <v>53</v>
      </c>
      <c r="B69" s="84">
        <v>4600</v>
      </c>
      <c r="C69" s="90" t="s">
        <v>120</v>
      </c>
      <c r="D69" s="109">
        <f>ตค50!F69+พย50!F69+ธค50!F69+มค51!F69+กพ51!F69+มีค51!F69+เมย51!F69+พค51!F69+มิย51!F69+กค51!F69</f>
        <v>4841</v>
      </c>
      <c r="E69" s="110"/>
      <c r="F69" s="109">
        <v>263</v>
      </c>
      <c r="G69" s="110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109">
        <f>ตค50!F70+พย50!F70+ธค50!F70+มค51!F70+กพ51!F70+มีค51!F70+เมย51!F70+พค51!F70+มิย51!F70+กค51!F70</f>
        <v>0</v>
      </c>
      <c r="E70" s="110"/>
      <c r="F70" s="109">
        <v>0</v>
      </c>
      <c r="G70" s="110"/>
      <c r="H70" s="35"/>
    </row>
    <row r="71" spans="1:8" ht="23.1" customHeight="1">
      <c r="A71" s="60" t="s">
        <v>58</v>
      </c>
      <c r="B71" s="84">
        <v>6500</v>
      </c>
      <c r="C71" s="31" t="s">
        <v>86</v>
      </c>
      <c r="D71" s="109">
        <f>ตค50!F71+พย50!F71+ธค50!F71+มค51!F71+กพ51!F71+มีค51!F71+เมย51!F71+พค51!F71+มิย51!F71+กค51!F71</f>
        <v>77</v>
      </c>
      <c r="E71" s="110"/>
      <c r="F71" s="109">
        <v>35</v>
      </c>
      <c r="G71" s="110"/>
      <c r="H71" s="35"/>
    </row>
    <row r="72" spans="1:8" ht="23.1" customHeight="1">
      <c r="A72" s="56" t="s">
        <v>59</v>
      </c>
      <c r="B72" s="84">
        <v>63400</v>
      </c>
      <c r="C72" s="16" t="s">
        <v>87</v>
      </c>
      <c r="D72" s="109">
        <f>ตค50!F72+พย50!F72+ธค50!F72+มค51!F72+กพ51!F72+มีค51!F72+เมย51!F72+พค51!F72+มิย51!F72+กค51!F72</f>
        <v>167</v>
      </c>
      <c r="E72" s="110"/>
      <c r="F72" s="109">
        <v>15</v>
      </c>
      <c r="G72" s="110"/>
      <c r="H72" s="35"/>
    </row>
    <row r="73" spans="1:8" ht="23.1" customHeight="1">
      <c r="A73" s="56"/>
      <c r="B73" s="76"/>
      <c r="C73" s="16"/>
      <c r="D73" s="50"/>
      <c r="E73" s="51"/>
      <c r="F73" s="50"/>
      <c r="G73" s="51"/>
      <c r="H73" s="35"/>
    </row>
    <row r="74" spans="1:8" ht="23.1" customHeight="1">
      <c r="A74" s="56"/>
      <c r="B74" s="76"/>
      <c r="C74" s="16"/>
      <c r="D74" s="50"/>
      <c r="E74" s="51"/>
      <c r="F74" s="50"/>
      <c r="G74" s="51"/>
      <c r="H74" s="35"/>
    </row>
    <row r="75" spans="1:8" ht="23.1" customHeight="1">
      <c r="A75" s="56"/>
      <c r="B75" s="76"/>
      <c r="C75" s="16"/>
      <c r="D75" s="50"/>
      <c r="E75" s="51"/>
      <c r="F75" s="50"/>
      <c r="G75" s="51"/>
      <c r="H75" s="35"/>
    </row>
    <row r="76" spans="1:8" ht="23.1" customHeight="1">
      <c r="A76" s="71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 ht="23.1" customHeight="1">
      <c r="A77" s="11" t="s">
        <v>110</v>
      </c>
      <c r="B77" s="85"/>
      <c r="C77" s="32"/>
      <c r="D77" s="109"/>
      <c r="E77" s="110"/>
      <c r="F77" s="109"/>
      <c r="G77" s="110"/>
      <c r="H77" s="35"/>
    </row>
    <row r="78" spans="1:8" ht="23.1" customHeight="1">
      <c r="A78" s="8" t="s">
        <v>97</v>
      </c>
      <c r="B78" s="84">
        <v>433700</v>
      </c>
      <c r="C78" s="32"/>
      <c r="D78" s="109"/>
      <c r="E78" s="110"/>
      <c r="F78" s="109"/>
      <c r="G78" s="110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109">
        <f>ตค50!F79+พย50!F79+ธค50!F79+มค51!F79+กพ51!F79+มีค51!F79+เมย51!F79+พค51!F79+มิย51!F79+กค51!F79</f>
        <v>0</v>
      </c>
      <c r="E79" s="110"/>
      <c r="F79" s="109">
        <v>0</v>
      </c>
      <c r="G79" s="110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109">
        <f>ตค50!F80+พย50!F80+ธค50!F80+มค51!F80+กพ51!F80+มีค51!F80+เมย51!F80+พค51!F80+มิย51!F80+กค51!F80</f>
        <v>0</v>
      </c>
      <c r="E80" s="110"/>
      <c r="F80" s="109">
        <v>0</v>
      </c>
      <c r="G80" s="110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109">
        <f>ตค50!F84+พย50!F84+ธค50!F84+มค51!F84+กพ51!F84+มีค51!F84+เมย51!F84+พค51!F84+มิย51!F84+กค51!F84</f>
        <v>6575</v>
      </c>
      <c r="E84" s="110"/>
      <c r="F84" s="109">
        <v>0</v>
      </c>
      <c r="G84" s="110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109">
        <f>ตค50!F85+พย50!F85+ธค50!F85+มค51!F85+กพ51!F85+มีค51!F85+เมย51!F85+พค51!F85+มิย51!F85+กค51!F85</f>
        <v>0</v>
      </c>
      <c r="E85" s="110"/>
      <c r="F85" s="109">
        <v>0</v>
      </c>
      <c r="G85" s="110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109">
        <f>ตค50!F86+พย50!F86+ธค50!F86+มค51!F86+กพ51!F86+มีค51!F86+เมย51!F86+พค51!F86+มิย51!F86+กค51!F86</f>
        <v>0</v>
      </c>
      <c r="E86" s="110"/>
      <c r="F86" s="109">
        <v>0</v>
      </c>
      <c r="G86" s="110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109">
        <f>ตค50!F90+พย50!F90+ธค50!F90+มค51!F90+กพ51!F90+มีค51!F90+เมย51!F90+พค51!F90+มิย51!F90+กค51!F90</f>
        <v>1688</v>
      </c>
      <c r="E90" s="110"/>
      <c r="F90" s="109">
        <v>47</v>
      </c>
      <c r="G90" s="110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109">
        <f>ตค50!F91+พย50!F91+ธค50!F91+มค51!F91+กพ51!F91+มีค51!F91+เมย51!F91+พค51!F91+มิย51!F91+กค51!F91</f>
        <v>7981</v>
      </c>
      <c r="E91" s="110"/>
      <c r="F91" s="109">
        <v>2065</v>
      </c>
      <c r="G91" s="110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109">
        <f>ตค50!F92+พย50!F92+ธค50!F92+มค51!F92+กพ51!F92+มีค51!F92+เมย51!F92+พค51!F92+มิย51!F92+กค51!F92</f>
        <v>1278</v>
      </c>
      <c r="E92" s="110"/>
      <c r="F92" s="109">
        <v>55</v>
      </c>
      <c r="G92" s="110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109">
        <f>ตค50!F93+พย50!F93+ธค50!F93+มค51!F93+กพ51!F93+มีค51!F93+เมย51!F93+พค51!F93+มิย51!F93+กค51!F93</f>
        <v>2</v>
      </c>
      <c r="E93" s="110"/>
      <c r="F93" s="109">
        <v>0</v>
      </c>
      <c r="G93" s="110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109">
        <f>ตค50!F94+พย50!F94+ธค50!F94+มค51!F94+กพ51!F94+มีค51!F94+เมย51!F94+พค51!F94+มิย51!F94+กค51!F94</f>
        <v>2715</v>
      </c>
      <c r="E94" s="110"/>
      <c r="F94" s="109">
        <v>74</v>
      </c>
      <c r="G94" s="110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109">
        <f>ตค50!F95+พย50!F95+ธค50!F95+มค51!F95+กพ51!F95+มีค51!F95+เมย51!F95+พค51!F95+มิย51!F95+กค51!F95</f>
        <v>1185</v>
      </c>
      <c r="E95" s="110"/>
      <c r="F95" s="109">
        <v>210</v>
      </c>
      <c r="G95" s="110"/>
      <c r="H95" s="35"/>
    </row>
    <row r="96" spans="1:8" ht="23.1" customHeight="1">
      <c r="A96" s="5" t="s">
        <v>9</v>
      </c>
      <c r="B96" s="76">
        <v>0</v>
      </c>
      <c r="C96" s="13" t="s">
        <v>89</v>
      </c>
      <c r="D96" s="109">
        <f>ตค50!F96+พย50!F96+ธค50!F96+มค51!F96+กพ51!F96+มีค51!F96+เมย51!F96+พค51!F96+มิย51!F96+กค51!F96</f>
        <v>17417650</v>
      </c>
      <c r="E96" s="110"/>
      <c r="F96" s="116">
        <v>4033850</v>
      </c>
      <c r="G96" s="117"/>
      <c r="H96" s="35"/>
    </row>
    <row r="97" spans="1:8" ht="22.5" hidden="1" customHeight="1">
      <c r="A97" s="4"/>
      <c r="B97" s="75"/>
      <c r="C97" s="13"/>
      <c r="D97" s="52"/>
      <c r="E97" s="53"/>
      <c r="F97" s="50"/>
      <c r="G97" s="51"/>
      <c r="H97" s="35"/>
    </row>
    <row r="98" spans="1:8" ht="23.1" customHeight="1">
      <c r="A98" s="5" t="s">
        <v>97</v>
      </c>
      <c r="B98" s="75">
        <v>157700</v>
      </c>
      <c r="C98" s="13"/>
      <c r="D98" s="123"/>
      <c r="E98" s="124"/>
      <c r="F98" s="123"/>
      <c r="G98" s="124"/>
      <c r="H98" s="35"/>
    </row>
    <row r="99" spans="1:8" ht="23.1" customHeight="1">
      <c r="A99" s="5" t="s">
        <v>62</v>
      </c>
      <c r="B99" s="75">
        <v>17000</v>
      </c>
      <c r="C99" s="28" t="s">
        <v>132</v>
      </c>
      <c r="D99" s="47">
        <f>ตค50!F99+พย50!F99+ธค50!F99+มค51!F99+กพ51!F99+มีค51!F99+เมย51!F99+พค51!F99+มิย51!F99+กค51!F99</f>
        <v>13155</v>
      </c>
      <c r="E99" s="92">
        <f>ตค50!G99+พย50!G99+ธค50!G99+มค51!G99+กพ51!G99+มีค51!G99+เมย51!G99+พค51!G99+มิย51!G99+กค51!G99</f>
        <v>4522</v>
      </c>
      <c r="F99" s="47">
        <v>2398</v>
      </c>
      <c r="G99" s="48">
        <v>735</v>
      </c>
      <c r="H99" s="34"/>
    </row>
    <row r="100" spans="1:8" ht="23.1" customHeight="1">
      <c r="A100" s="9" t="s">
        <v>129</v>
      </c>
      <c r="B100" s="81">
        <v>45000</v>
      </c>
      <c r="C100" s="18"/>
      <c r="D100" s="52"/>
      <c r="E100" s="53"/>
      <c r="F100" s="52"/>
      <c r="G100" s="53"/>
      <c r="H100" s="35"/>
    </row>
    <row r="101" spans="1:8" ht="23.1" customHeight="1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3.1" customHeight="1">
      <c r="A102" s="5" t="s">
        <v>10</v>
      </c>
      <c r="B102" s="75">
        <v>5000</v>
      </c>
      <c r="C102" s="28" t="s">
        <v>90</v>
      </c>
      <c r="D102" s="47">
        <f>ตค50!F102+พย50!F102+ธค50!F102+มค51!F102+กพ51!F102+มีค51!F102+เมย51!F102+พค51!F102+มิย51!F102+กค51!F102</f>
        <v>14655</v>
      </c>
      <c r="E102" s="92">
        <f>ตค50!G102+พย50!G102+ธค50!G102+มค51!G102+กพ51!G102+มีค51!G102+เมย51!G102+พค51!G102+มิย51!G102+กค51!G102</f>
        <v>4791</v>
      </c>
      <c r="F102" s="47">
        <v>2535</v>
      </c>
      <c r="G102" s="48">
        <v>745</v>
      </c>
      <c r="H102" s="35"/>
    </row>
    <row r="103" spans="1:8" ht="9" customHeight="1">
      <c r="A103" s="5"/>
      <c r="B103" s="75"/>
      <c r="C103" s="70"/>
      <c r="D103" s="57"/>
      <c r="E103" s="58"/>
      <c r="F103" s="57"/>
      <c r="G103" s="48"/>
      <c r="H103" s="34"/>
    </row>
    <row r="104" spans="1:8" ht="23.25" customHeight="1">
      <c r="A104" s="61" t="s">
        <v>122</v>
      </c>
      <c r="B104" s="87">
        <v>40000</v>
      </c>
      <c r="C104" s="88" t="s">
        <v>124</v>
      </c>
      <c r="D104" s="47">
        <f>ตค50!F104+พย50!F104+ธค50!F104+มค51!F104+กพ51!F104+มีค51!F104+เมย51!F104+พค51!F104+มิย51!F104+กค51!F104</f>
        <v>179</v>
      </c>
      <c r="E104" s="92">
        <f>ตค50!G104+พย50!G104+ธค50!G104+มค51!G104+กพ51!G104+มีค51!G104+เมย51!G104+พค51!G104+มิย51!G104+กค51!G104</f>
        <v>1553</v>
      </c>
      <c r="F104" s="66">
        <v>10</v>
      </c>
      <c r="G104" s="68">
        <v>137</v>
      </c>
      <c r="H104" s="69"/>
    </row>
    <row r="105" spans="1:8" ht="23.1" customHeight="1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37"/>
    </row>
    <row r="106" spans="1:8">
      <c r="A106" s="5"/>
      <c r="B106" s="14"/>
      <c r="C106" s="28" t="s">
        <v>126</v>
      </c>
      <c r="D106" s="63"/>
      <c r="E106" s="65"/>
      <c r="F106" s="63"/>
      <c r="G106" s="64"/>
      <c r="H106" s="37"/>
    </row>
    <row r="107" spans="1:8" ht="21" customHeight="1">
      <c r="A107" s="10"/>
      <c r="B107" s="19"/>
      <c r="C107" s="62"/>
      <c r="D107" s="63"/>
      <c r="E107" s="65"/>
      <c r="F107" s="63"/>
      <c r="G107" s="64"/>
      <c r="H107" s="37"/>
    </row>
    <row r="108" spans="1:8" ht="23.1" customHeight="1">
      <c r="A108" s="35"/>
      <c r="B108" s="49"/>
      <c r="C108" s="35"/>
      <c r="D108" s="33"/>
      <c r="F108" s="33"/>
      <c r="G108" s="34"/>
    </row>
    <row r="109" spans="1:8" ht="24.95" customHeight="1">
      <c r="A109" s="35"/>
      <c r="B109" s="49"/>
      <c r="C109" s="35"/>
      <c r="D109" s="33"/>
      <c r="F109" s="33"/>
      <c r="G109" s="34"/>
    </row>
    <row r="110" spans="1:8" ht="24.95" customHeight="1">
      <c r="A110" s="35"/>
      <c r="B110" s="49"/>
      <c r="C110" s="35"/>
      <c r="D110" s="33"/>
      <c r="F110" s="33"/>
      <c r="G110" s="34"/>
    </row>
    <row r="111" spans="1:8" ht="24.95" customHeight="1">
      <c r="A111" s="35"/>
      <c r="B111" s="49"/>
      <c r="C111" s="35"/>
      <c r="D111" s="33"/>
      <c r="F111" s="33"/>
      <c r="G111" s="34"/>
    </row>
    <row r="112" spans="1:8" ht="24.95" customHeight="1">
      <c r="A112" s="35"/>
      <c r="B112" s="49"/>
      <c r="C112" s="35"/>
      <c r="D112" s="33"/>
      <c r="F112" s="33"/>
      <c r="G112" s="34"/>
    </row>
    <row r="113" spans="1:8" ht="24.95" customHeight="1">
      <c r="A113" s="36"/>
      <c r="B113" s="91"/>
      <c r="C113" s="36"/>
      <c r="D113" s="38"/>
      <c r="E113" s="41"/>
      <c r="F113" s="38"/>
      <c r="G113" s="39"/>
      <c r="H113" s="41"/>
    </row>
    <row r="114" spans="1:8" ht="24.95" customHeight="1">
      <c r="A114" s="37"/>
      <c r="B114" s="59"/>
      <c r="C114" s="37"/>
      <c r="D114" s="37"/>
      <c r="E114" s="37"/>
      <c r="F114" s="37"/>
      <c r="G114" s="37"/>
      <c r="H114" s="37"/>
    </row>
    <row r="115" spans="1:8" ht="24.95" customHeight="1">
      <c r="A115" s="37"/>
      <c r="B115" s="37"/>
      <c r="C115" s="37"/>
      <c r="D115" s="37"/>
      <c r="E115" s="37"/>
      <c r="F115" s="37"/>
      <c r="G115" s="37"/>
      <c r="H115" s="37"/>
    </row>
    <row r="116" spans="1:8" ht="24.95" customHeight="1"/>
    <row r="117" spans="1:8" ht="24.95" customHeight="1"/>
    <row r="118" spans="1:8" ht="24.95" customHeight="1"/>
    <row r="134" spans="3:5">
      <c r="C134" s="37"/>
      <c r="D134" s="37"/>
    </row>
    <row r="135" spans="3:5">
      <c r="C135" s="37"/>
      <c r="D135" s="37"/>
      <c r="E135" s="37"/>
    </row>
    <row r="136" spans="3:5">
      <c r="C136" s="37"/>
      <c r="D136" s="37"/>
      <c r="E136" s="37"/>
    </row>
    <row r="137" spans="3:5">
      <c r="C137" s="37"/>
      <c r="D137" s="37"/>
      <c r="E137" s="37"/>
    </row>
    <row r="138" spans="3:5">
      <c r="C138" s="37"/>
      <c r="D138" s="37"/>
      <c r="E138" s="37"/>
    </row>
    <row r="139" spans="3:5">
      <c r="C139" s="37"/>
      <c r="D139" s="37"/>
      <c r="E139" s="37"/>
    </row>
    <row r="140" spans="3:5">
      <c r="C140" s="37"/>
      <c r="D140" s="37"/>
      <c r="E140" s="37"/>
    </row>
    <row r="141" spans="3:5">
      <c r="C141" s="37"/>
      <c r="D141" s="37"/>
      <c r="E141" s="37"/>
    </row>
    <row r="142" spans="3:5">
      <c r="C142" s="37"/>
      <c r="D142" s="37"/>
      <c r="E142" s="37"/>
    </row>
    <row r="143" spans="3:5">
      <c r="C143" s="37"/>
      <c r="D143" s="37"/>
      <c r="E143" s="37"/>
    </row>
    <row r="144" spans="3:5">
      <c r="C144" s="37"/>
      <c r="D144" s="37"/>
    </row>
    <row r="145" spans="3:4">
      <c r="C145" s="37"/>
      <c r="D145" s="37"/>
    </row>
  </sheetData>
  <mergeCells count="149">
    <mergeCell ref="F18:G18"/>
    <mergeCell ref="F19:G19"/>
    <mergeCell ref="F20:G20"/>
    <mergeCell ref="F21:G21"/>
    <mergeCell ref="F14:G14"/>
    <mergeCell ref="D14:E14"/>
    <mergeCell ref="F16:G16"/>
    <mergeCell ref="F17:G17"/>
    <mergeCell ref="D16:E16"/>
    <mergeCell ref="D17:E17"/>
    <mergeCell ref="F26:G26"/>
    <mergeCell ref="F27:G27"/>
    <mergeCell ref="F28:G28"/>
    <mergeCell ref="F29:G29"/>
    <mergeCell ref="F22:G22"/>
    <mergeCell ref="F23:G23"/>
    <mergeCell ref="F24:G24"/>
    <mergeCell ref="F25:G25"/>
    <mergeCell ref="F34:G34"/>
    <mergeCell ref="F35:G35"/>
    <mergeCell ref="F36:G36"/>
    <mergeCell ref="F37:G37"/>
    <mergeCell ref="F30:G30"/>
    <mergeCell ref="F31:G31"/>
    <mergeCell ref="F32:G32"/>
    <mergeCell ref="F33:G33"/>
    <mergeCell ref="F42:G42"/>
    <mergeCell ref="F43:G43"/>
    <mergeCell ref="F44:G44"/>
    <mergeCell ref="F45:G45"/>
    <mergeCell ref="F38:G38"/>
    <mergeCell ref="F39:G39"/>
    <mergeCell ref="F40:G40"/>
    <mergeCell ref="F41:G41"/>
    <mergeCell ref="F50:G50"/>
    <mergeCell ref="F51:G51"/>
    <mergeCell ref="F52:G52"/>
    <mergeCell ref="F53:G53"/>
    <mergeCell ref="F46:G46"/>
    <mergeCell ref="F47:G47"/>
    <mergeCell ref="F48:G48"/>
    <mergeCell ref="F49:G49"/>
    <mergeCell ref="F64:G64"/>
    <mergeCell ref="F66:G66"/>
    <mergeCell ref="F54:G54"/>
    <mergeCell ref="F55:G55"/>
    <mergeCell ref="F56:G56"/>
    <mergeCell ref="F57:G57"/>
    <mergeCell ref="F95:G95"/>
    <mergeCell ref="F96:G96"/>
    <mergeCell ref="F78:G78"/>
    <mergeCell ref="F68:G68"/>
    <mergeCell ref="F69:G69"/>
    <mergeCell ref="F72:G72"/>
    <mergeCell ref="F77:G77"/>
    <mergeCell ref="F79:G79"/>
    <mergeCell ref="F80:G80"/>
    <mergeCell ref="F85:G85"/>
    <mergeCell ref="F94:G94"/>
    <mergeCell ref="D18:E18"/>
    <mergeCell ref="D19:E19"/>
    <mergeCell ref="D23:E23"/>
    <mergeCell ref="D24:E24"/>
    <mergeCell ref="D20:E20"/>
    <mergeCell ref="D21:E21"/>
    <mergeCell ref="D22:E22"/>
    <mergeCell ref="F67:G67"/>
    <mergeCell ref="F60:G60"/>
    <mergeCell ref="D25:E25"/>
    <mergeCell ref="D26:E26"/>
    <mergeCell ref="D27:E27"/>
    <mergeCell ref="D28:E28"/>
    <mergeCell ref="F86:G86"/>
    <mergeCell ref="F93:G93"/>
    <mergeCell ref="F61:G61"/>
    <mergeCell ref="F62:G62"/>
    <mergeCell ref="F58:G58"/>
    <mergeCell ref="F59:G59"/>
    <mergeCell ref="D33:E33"/>
    <mergeCell ref="D34:E34"/>
    <mergeCell ref="D35:E35"/>
    <mergeCell ref="D36:E36"/>
    <mergeCell ref="D29:E29"/>
    <mergeCell ref="D30:E30"/>
    <mergeCell ref="D31:E31"/>
    <mergeCell ref="D32:E32"/>
    <mergeCell ref="D41:E41"/>
    <mergeCell ref="D42:E42"/>
    <mergeCell ref="D43:E43"/>
    <mergeCell ref="D45:E45"/>
    <mergeCell ref="D44:E44"/>
    <mergeCell ref="D37:E37"/>
    <mergeCell ref="D38:E38"/>
    <mergeCell ref="D39:E39"/>
    <mergeCell ref="D40:E40"/>
    <mergeCell ref="D53:E53"/>
    <mergeCell ref="D54:E54"/>
    <mergeCell ref="D55:E55"/>
    <mergeCell ref="D56:E56"/>
    <mergeCell ref="D46:E46"/>
    <mergeCell ref="D47:E47"/>
    <mergeCell ref="D48:E48"/>
    <mergeCell ref="D49:E49"/>
    <mergeCell ref="D66:E66"/>
    <mergeCell ref="D59:E59"/>
    <mergeCell ref="D60:E60"/>
    <mergeCell ref="D61:E61"/>
    <mergeCell ref="D62:E62"/>
    <mergeCell ref="D57:E57"/>
    <mergeCell ref="D58:E58"/>
    <mergeCell ref="D64:E64"/>
    <mergeCell ref="D86:E86"/>
    <mergeCell ref="D78:E78"/>
    <mergeCell ref="D79:E79"/>
    <mergeCell ref="D80:E80"/>
    <mergeCell ref="D67:E67"/>
    <mergeCell ref="D68:E68"/>
    <mergeCell ref="D69:E69"/>
    <mergeCell ref="D72:E72"/>
    <mergeCell ref="H6:H7"/>
    <mergeCell ref="B5:H5"/>
    <mergeCell ref="D96:E96"/>
    <mergeCell ref="D90:E90"/>
    <mergeCell ref="D93:E93"/>
    <mergeCell ref="D94:E94"/>
    <mergeCell ref="D95:E95"/>
    <mergeCell ref="D91:E91"/>
    <mergeCell ref="D92:E92"/>
    <mergeCell ref="D85:E85"/>
    <mergeCell ref="D98:E98"/>
    <mergeCell ref="F98:G98"/>
    <mergeCell ref="A2:H2"/>
    <mergeCell ref="A3:H3"/>
    <mergeCell ref="A4:H4"/>
    <mergeCell ref="A5:A7"/>
    <mergeCell ref="B6:B7"/>
    <mergeCell ref="C6:C7"/>
    <mergeCell ref="D6:E7"/>
    <mergeCell ref="F6:G7"/>
    <mergeCell ref="F90:G90"/>
    <mergeCell ref="F91:G91"/>
    <mergeCell ref="F92:G92"/>
    <mergeCell ref="D70:E70"/>
    <mergeCell ref="D71:E71"/>
    <mergeCell ref="F70:G70"/>
    <mergeCell ref="F71:G71"/>
    <mergeCell ref="D84:E84"/>
    <mergeCell ref="F84:G84"/>
    <mergeCell ref="D77:E77"/>
  </mergeCells>
  <phoneticPr fontId="14" type="noConversion"/>
  <pageMargins left="0.17" right="0.25" top="0.2" bottom="0.21" header="0.24" footer="0.18"/>
  <pageSetup scale="8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47"/>
  <sheetViews>
    <sheetView view="pageBreakPreview" topLeftCell="A2" zoomScaleSheetLayoutView="100" workbookViewId="0">
      <selection activeCell="A103" sqref="A103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5" width="6.5703125" style="1" customWidth="1"/>
    <col min="6" max="6" width="6.140625" style="1" customWidth="1"/>
    <col min="7" max="7" width="6.5703125" style="1" customWidth="1"/>
    <col min="8" max="8" width="9.5703125" style="1" customWidth="1"/>
    <col min="9" max="16384" width="9.140625" style="1"/>
  </cols>
  <sheetData>
    <row r="1" spans="1:8" ht="23.25" hidden="1" customHeight="1"/>
    <row r="2" spans="1:8" s="106" customFormat="1" ht="25.5">
      <c r="A2" s="140" t="s">
        <v>116</v>
      </c>
      <c r="B2" s="140"/>
      <c r="C2" s="140"/>
      <c r="D2" s="140"/>
      <c r="E2" s="140"/>
      <c r="F2" s="140"/>
      <c r="G2" s="140"/>
      <c r="H2" s="140"/>
    </row>
    <row r="3" spans="1:8" s="106" customFormat="1" ht="25.5">
      <c r="A3" s="140" t="s">
        <v>117</v>
      </c>
      <c r="B3" s="140"/>
      <c r="C3" s="140"/>
      <c r="D3" s="140"/>
      <c r="E3" s="140"/>
      <c r="F3" s="140"/>
      <c r="G3" s="140"/>
      <c r="H3" s="140"/>
    </row>
    <row r="4" spans="1:8" s="106" customFormat="1" ht="25.5">
      <c r="A4" s="140" t="s">
        <v>152</v>
      </c>
      <c r="B4" s="140"/>
      <c r="C4" s="140"/>
      <c r="D4" s="140"/>
      <c r="E4" s="140"/>
      <c r="F4" s="140"/>
      <c r="G4" s="140"/>
      <c r="H4" s="140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 s="40" customFormat="1" ht="21.75" customHeight="1">
      <c r="A6" s="126"/>
      <c r="B6" s="127" t="s">
        <v>64</v>
      </c>
      <c r="C6" s="129" t="s">
        <v>65</v>
      </c>
      <c r="D6" s="131" t="s">
        <v>154</v>
      </c>
      <c r="E6" s="132"/>
      <c r="F6" s="135">
        <v>238018</v>
      </c>
      <c r="G6" s="136"/>
      <c r="H6" s="118" t="s">
        <v>0</v>
      </c>
    </row>
    <row r="7" spans="1:8" s="40" customFormat="1" ht="23.25" customHeight="1">
      <c r="A7" s="126"/>
      <c r="B7" s="128"/>
      <c r="C7" s="130"/>
      <c r="D7" s="133"/>
      <c r="E7" s="134"/>
      <c r="F7" s="137"/>
      <c r="G7" s="138"/>
      <c r="H7" s="119"/>
    </row>
    <row r="8" spans="1:8" s="40" customFormat="1" ht="21.75" customHeight="1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ตค50!F13+พย50!F13+ธค50!F13+มค51!F13+กพ51!F13+มีค51!F13+เมย51!F13+พค51!F13+มิย51!F13+กค51!F13+สค51!F13</f>
        <v>2</v>
      </c>
      <c r="E13" s="92">
        <f>ตค50!G13+พย50!G13+ธค50!G13+มค51!G13+กพ51!G13+มีค51!G13+เมย51!G13+พค51!G13+มิย51!G13+กค51!G13+สค51!G13</f>
        <v>43</v>
      </c>
      <c r="F13" s="49">
        <v>0</v>
      </c>
      <c r="G13" s="48">
        <v>0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ตค50!F14+พย50!F14+ธค50!F14+มค51!F14+กพ51!F14+มีค51!F14+เมย51!F14+พค51!F14+มิย51!F14+กค51!F14+สค51!F14</f>
        <v>606</v>
      </c>
      <c r="E14" s="110"/>
      <c r="F14" s="50">
        <v>32</v>
      </c>
      <c r="G14" s="51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>
      <c r="A16" s="22" t="s">
        <v>12</v>
      </c>
      <c r="B16" s="77">
        <v>0</v>
      </c>
      <c r="C16" s="23" t="s">
        <v>115</v>
      </c>
      <c r="D16" s="50">
        <f>ตค50!F16+พย50!F16+ธค50!F16+มค51!F16+กพ51!F16+มีค51!F16+เมย51!F16+พค51!F16+มิย51!F16+กค51!F16+สค51!F16</f>
        <v>5290</v>
      </c>
      <c r="E16" s="51"/>
      <c r="F16" s="50">
        <f>F21+F22+F23+F24+F25+F26+F27+F32+F43</f>
        <v>234</v>
      </c>
      <c r="G16" s="51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50">
        <f>ตค50!F17+พย50!F17+ธค50!F17+มค51!F17+กพ51!F17+มีค51!F17+เมย51!F17+พค51!F17+มิย51!F17+กค51!F17+สค51!F17</f>
        <v>3208</v>
      </c>
      <c r="E17" s="51"/>
      <c r="F17" s="50">
        <v>221</v>
      </c>
      <c r="G17" s="51"/>
      <c r="H17" s="25"/>
    </row>
    <row r="18" spans="1:8" customFormat="1" ht="20.25" customHeight="1">
      <c r="A18" s="22" t="s">
        <v>26</v>
      </c>
      <c r="B18" s="78">
        <v>0</v>
      </c>
      <c r="C18" s="24" t="s">
        <v>11</v>
      </c>
      <c r="D18" s="50">
        <f>ตค50!F18+พย50!F18+ธค50!F18+มค51!F18+กพ51!F18+มีค51!F18+เมย51!F18+พค51!F18+มิย51!F18+กค51!F18+สค51!F18</f>
        <v>3214</v>
      </c>
      <c r="E18" s="51"/>
      <c r="F18" s="50">
        <v>237</v>
      </c>
      <c r="G18" s="51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50">
        <f>ตค50!F19+พย50!F19+ธค50!F19+มค51!F19+กพ51!F19+มีค51!F19+เมย51!F19+พค51!F19+มิย51!F19+กค51!F19+สค51!F19</f>
        <v>2293</v>
      </c>
      <c r="E19" s="51"/>
      <c r="F19" s="50">
        <v>153</v>
      </c>
      <c r="G19" s="51"/>
      <c r="H19" s="25"/>
    </row>
    <row r="20" spans="1:8" customFormat="1">
      <c r="A20" s="5" t="s">
        <v>97</v>
      </c>
      <c r="B20" s="75">
        <v>262000</v>
      </c>
      <c r="C20" s="13"/>
      <c r="D20" s="50"/>
      <c r="E20" s="51"/>
      <c r="F20" s="50"/>
      <c r="G20" s="51"/>
      <c r="H20" s="35"/>
    </row>
    <row r="21" spans="1:8">
      <c r="A21" s="5" t="s">
        <v>37</v>
      </c>
      <c r="B21" s="76">
        <v>0</v>
      </c>
      <c r="C21" s="13" t="s">
        <v>68</v>
      </c>
      <c r="D21" s="50">
        <f>ตค50!F21+พย50!F21+ธค50!F21+มค51!F21+กพ51!F21+มีค51!F21+เมย51!F21+พค51!F21+มิย51!F21+กค51!F21+สค51!F21</f>
        <v>1943</v>
      </c>
      <c r="E21" s="51"/>
      <c r="F21" s="50">
        <v>162</v>
      </c>
      <c r="G21" s="51"/>
      <c r="H21" s="35"/>
    </row>
    <row r="22" spans="1:8">
      <c r="A22" s="6" t="s">
        <v>38</v>
      </c>
      <c r="B22" s="75">
        <v>10200</v>
      </c>
      <c r="C22" s="13" t="s">
        <v>69</v>
      </c>
      <c r="D22" s="50">
        <f>ตค50!F22+พย50!F22+ธค50!F22+มค51!F22+กพ51!F22+มีค51!F22+เมย51!F22+พค51!F22+มิย51!F22+กค51!F22+สค51!F22</f>
        <v>19</v>
      </c>
      <c r="E22" s="51"/>
      <c r="F22" s="50">
        <v>0</v>
      </c>
      <c r="G22" s="51"/>
      <c r="H22" s="35"/>
    </row>
    <row r="23" spans="1:8">
      <c r="A23" s="5" t="s">
        <v>39</v>
      </c>
      <c r="B23" s="75">
        <v>9400</v>
      </c>
      <c r="C23" s="13" t="s">
        <v>70</v>
      </c>
      <c r="D23" s="50">
        <f>ตค50!F23+พย50!F23+ธค50!F23+มค51!F23+กพ51!F23+มีค51!F23+เมย51!F23+พค51!F23+มิย51!F23+กค51!F23+สค51!F23</f>
        <v>214</v>
      </c>
      <c r="E23" s="51"/>
      <c r="F23" s="50">
        <v>10</v>
      </c>
      <c r="G23" s="51"/>
      <c r="H23" s="35"/>
    </row>
    <row r="24" spans="1:8">
      <c r="A24" s="5" t="s">
        <v>40</v>
      </c>
      <c r="B24" s="75">
        <v>0</v>
      </c>
      <c r="C24" s="16">
        <v>0</v>
      </c>
      <c r="D24" s="50">
        <f>ตค50!F24+พย50!F24+ธค50!F24+มค51!F24+กพ51!F24+มีค51!F24+เมย51!F24+พค51!F24+มิย51!F24+กค51!F24+สค51!F24</f>
        <v>0</v>
      </c>
      <c r="E24" s="51"/>
      <c r="F24" s="50">
        <v>0</v>
      </c>
      <c r="G24" s="51"/>
      <c r="H24" s="35"/>
    </row>
    <row r="25" spans="1:8">
      <c r="A25" s="5" t="s">
        <v>41</v>
      </c>
      <c r="B25" s="75">
        <v>13000</v>
      </c>
      <c r="C25" s="16" t="s">
        <v>93</v>
      </c>
      <c r="D25" s="50">
        <f>ตค50!F25+พย50!F25+ธค50!F25+มค51!F25+กพ51!F25+มีค51!F25+เมย51!F25+พค51!F25+มิย51!F25+กค51!F25+สค51!F25</f>
        <v>189</v>
      </c>
      <c r="E25" s="51"/>
      <c r="F25" s="50">
        <v>10</v>
      </c>
      <c r="G25" s="51"/>
      <c r="H25" s="35"/>
    </row>
    <row r="26" spans="1:8">
      <c r="A26" s="5" t="s">
        <v>42</v>
      </c>
      <c r="B26" s="75">
        <v>4500</v>
      </c>
      <c r="C26" s="13" t="s">
        <v>71</v>
      </c>
      <c r="D26" s="50">
        <f>ตค50!F26+พย50!F26+ธค50!F26+มค51!F26+กพ51!F26+มีค51!F26+เมย51!F26+พค51!F26+มิย51!F26+กค51!F26+สค51!F26</f>
        <v>41</v>
      </c>
      <c r="E26" s="51"/>
      <c r="F26" s="50">
        <v>10</v>
      </c>
      <c r="G26" s="51"/>
      <c r="H26" s="35"/>
    </row>
    <row r="27" spans="1:8">
      <c r="A27" s="5" t="s">
        <v>43</v>
      </c>
      <c r="B27" s="75">
        <v>12800</v>
      </c>
      <c r="C27" s="13" t="s">
        <v>70</v>
      </c>
      <c r="D27" s="50">
        <f>ตค50!F27+พย50!F27+ธค50!F27+มค51!F27+กพ51!F27+มีค51!F27+เมย51!F27+พค51!F27+มิย51!F27+กค51!F27+สค51!F27</f>
        <v>315</v>
      </c>
      <c r="E27" s="51"/>
      <c r="F27" s="50">
        <v>1</v>
      </c>
      <c r="G27" s="51"/>
      <c r="H27" s="35"/>
    </row>
    <row r="28" spans="1:8">
      <c r="A28" s="5" t="s">
        <v>34</v>
      </c>
      <c r="B28" s="75">
        <v>91560</v>
      </c>
      <c r="C28" s="13" t="s">
        <v>72</v>
      </c>
      <c r="D28" s="50">
        <f>ตค50!F28+พย50!F28+ธค50!F28+มค51!F28+กพ51!F28+มีค51!F28+เมย51!F28+พค51!F28+มิย51!F28+กค51!F28+สค51!F28</f>
        <v>1</v>
      </c>
      <c r="E28" s="51"/>
      <c r="F28" s="50">
        <v>0</v>
      </c>
      <c r="G28" s="51"/>
      <c r="H28" s="35"/>
    </row>
    <row r="29" spans="1:8">
      <c r="A29" s="5" t="s">
        <v>131</v>
      </c>
      <c r="B29" s="75">
        <v>83930</v>
      </c>
      <c r="C29" s="13" t="s">
        <v>72</v>
      </c>
      <c r="D29" s="50">
        <f>ตค50!F29+พย50!F29+ธค50!F29+มค51!F29+กพ51!F29+มีค51!F29+เมย51!F29+พค51!F29+มิย51!F29+กค51!F29+สค51!F29</f>
        <v>1</v>
      </c>
      <c r="E29" s="51"/>
      <c r="F29" s="50">
        <v>0</v>
      </c>
      <c r="G29" s="51"/>
      <c r="H29" s="35"/>
    </row>
    <row r="30" spans="1:8">
      <c r="A30" s="5" t="s">
        <v>14</v>
      </c>
      <c r="B30" s="75">
        <v>20000</v>
      </c>
      <c r="C30" s="13" t="s">
        <v>91</v>
      </c>
      <c r="D30" s="50">
        <f>ตค50!F30+พย50!F30+ธค50!F30+มค51!F30+กพ51!F30+มีค51!F30+เมย51!F30+พค51!F30+มิย51!F30+กค51!F30+สค51!F30</f>
        <v>340</v>
      </c>
      <c r="E30" s="51"/>
      <c r="F30" s="50">
        <v>0</v>
      </c>
      <c r="G30" s="51"/>
      <c r="H30" s="35"/>
    </row>
    <row r="31" spans="1:8">
      <c r="A31" s="3" t="s">
        <v>44</v>
      </c>
      <c r="B31" s="74">
        <v>126000</v>
      </c>
      <c r="C31" s="15" t="s">
        <v>94</v>
      </c>
      <c r="D31" s="100"/>
      <c r="E31" s="101"/>
      <c r="F31" s="100"/>
      <c r="G31" s="101"/>
      <c r="H31" s="35"/>
    </row>
    <row r="32" spans="1:8">
      <c r="A32" s="5" t="s">
        <v>15</v>
      </c>
      <c r="B32" s="75">
        <v>0</v>
      </c>
      <c r="C32" s="13" t="s">
        <v>94</v>
      </c>
      <c r="D32" s="50">
        <f>ตค50!F32+พย50!F32+ธค50!F32+มค51!F32+กพ51!F32+มีค51!F32+เมย51!F32+พค51!F32+มิย51!F32+กค51!F32+สค51!F32</f>
        <v>484</v>
      </c>
      <c r="E32" s="51"/>
      <c r="F32" s="50">
        <v>41</v>
      </c>
      <c r="G32" s="51"/>
      <c r="H32" s="35"/>
    </row>
    <row r="33" spans="1:8">
      <c r="A33" s="6" t="s">
        <v>16</v>
      </c>
      <c r="B33" s="75">
        <v>0</v>
      </c>
      <c r="C33" s="13" t="s">
        <v>74</v>
      </c>
      <c r="D33" s="50">
        <f>ตค50!F33+พย50!F33+ธค50!F33+มค51!F33+กพ51!F33+มีค51!F33+เมย51!F33+พค51!F33+มิย51!F33+กค51!F33+สค51!F33</f>
        <v>104</v>
      </c>
      <c r="E33" s="51"/>
      <c r="F33" s="50">
        <f>F34+F35</f>
        <v>13</v>
      </c>
      <c r="G33" s="51"/>
      <c r="H33" s="35"/>
    </row>
    <row r="34" spans="1:8">
      <c r="A34" s="5" t="s">
        <v>17</v>
      </c>
      <c r="B34" s="75">
        <v>0</v>
      </c>
      <c r="C34" s="13" t="s">
        <v>75</v>
      </c>
      <c r="D34" s="50">
        <f>ตค50!F34+พย50!F34+ธค50!F34+มค51!F34+กพ51!F34+มีค51!F34+เมย51!F34+พค51!F34+มิย51!F34+กค51!F34+สค51!F34</f>
        <v>69</v>
      </c>
      <c r="E34" s="51"/>
      <c r="F34" s="50">
        <v>11</v>
      </c>
      <c r="G34" s="51"/>
      <c r="H34" s="35"/>
    </row>
    <row r="35" spans="1:8">
      <c r="A35" s="5" t="s">
        <v>18</v>
      </c>
      <c r="B35" s="75">
        <v>0</v>
      </c>
      <c r="C35" s="13" t="s">
        <v>76</v>
      </c>
      <c r="D35" s="50">
        <f>ตค50!F35+พย50!F35+ธค50!F35+มค51!F35+กพ51!F35+มีค51!F35+เมย51!F35+พค51!F35+มิย51!F35+กค51!F35+สค51!F35</f>
        <v>35</v>
      </c>
      <c r="E35" s="51"/>
      <c r="F35" s="50">
        <v>2</v>
      </c>
      <c r="G35" s="51"/>
      <c r="H35" s="35"/>
    </row>
    <row r="36" spans="1:8">
      <c r="A36" s="5" t="s">
        <v>19</v>
      </c>
      <c r="B36" s="75">
        <v>0</v>
      </c>
      <c r="C36" s="13" t="s">
        <v>77</v>
      </c>
      <c r="D36" s="50">
        <f>ตค50!F36+พย50!F36+ธค50!F36+มค51!F36+กพ51!F36+มีค51!F36+เมย51!F36+พค51!F36+มิย51!F36+กค51!F36+สค51!F36</f>
        <v>23</v>
      </c>
      <c r="E36" s="51"/>
      <c r="F36" s="50">
        <f>F37+F38</f>
        <v>0</v>
      </c>
      <c r="G36" s="51"/>
      <c r="H36" s="35"/>
    </row>
    <row r="37" spans="1:8">
      <c r="A37" s="5" t="s">
        <v>20</v>
      </c>
      <c r="B37" s="75">
        <v>0</v>
      </c>
      <c r="C37" s="13" t="s">
        <v>78</v>
      </c>
      <c r="D37" s="50">
        <f>ตค50!F37+พย50!F37+ธค50!F37+มค51!F37+กพ51!F37+มีค51!F37+เมย51!F37+พค51!F37+มิย51!F37+กค51!F37+สค51!F37</f>
        <v>3</v>
      </c>
      <c r="E37" s="51"/>
      <c r="F37" s="50">
        <v>0</v>
      </c>
      <c r="G37" s="51"/>
      <c r="H37" s="35"/>
    </row>
    <row r="38" spans="1:8">
      <c r="A38" s="5" t="s">
        <v>21</v>
      </c>
      <c r="B38" s="75">
        <v>0</v>
      </c>
      <c r="C38" s="13" t="s">
        <v>69</v>
      </c>
      <c r="D38" s="50">
        <f>ตค50!F38+พย50!F38+ธค50!F38+มค51!F38+กพ51!F38+มีค51!F38+เมย51!F38+พค51!F38+มิย51!F38+กค51!F38+สค51!F38</f>
        <v>20</v>
      </c>
      <c r="E38" s="51"/>
      <c r="F38" s="50">
        <v>0</v>
      </c>
      <c r="G38" s="51"/>
      <c r="H38" s="35"/>
    </row>
    <row r="39" spans="1:8">
      <c r="A39" s="45" t="s">
        <v>22</v>
      </c>
      <c r="B39" s="79">
        <v>0</v>
      </c>
      <c r="C39" s="46" t="s">
        <v>79</v>
      </c>
      <c r="D39" s="113">
        <f>ตค50!F39+พย50!F39+ธค50!F39+มค51!F39+กพ51!F39+มีค51!F39+เมย51!F39+พค51!F39+มิย51!F39+กค51!F39+สค51!F39</f>
        <v>148</v>
      </c>
      <c r="E39" s="114"/>
      <c r="F39" s="113">
        <v>6</v>
      </c>
      <c r="G39" s="114"/>
      <c r="H39" s="36"/>
    </row>
    <row r="40" spans="1:8">
      <c r="A40" s="95" t="s">
        <v>104</v>
      </c>
      <c r="B40" s="80">
        <v>163000</v>
      </c>
      <c r="C40" s="44"/>
      <c r="D40" s="102"/>
      <c r="E40" s="102"/>
      <c r="F40" s="102"/>
      <c r="G40" s="102"/>
      <c r="H40" s="34"/>
    </row>
    <row r="41" spans="1:8" ht="23.1" customHeight="1">
      <c r="A41" s="5" t="s">
        <v>97</v>
      </c>
      <c r="B41" s="75">
        <v>5000</v>
      </c>
      <c r="C41" s="42"/>
      <c r="D41" s="50"/>
      <c r="E41" s="51"/>
      <c r="F41" s="50"/>
      <c r="G41" s="51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50">
        <f>ตค50!F41+พย50!F41+ธค50!F41+มค51!F41+กพ51!F41+มีค51!F41+เมย51!F41+พค51!F41+มิย51!F41+กค51!F41+สค51!F42</f>
        <v>101</v>
      </c>
      <c r="E42" s="51"/>
      <c r="F42" s="50">
        <v>101</v>
      </c>
      <c r="G42" s="51"/>
      <c r="H42" s="34"/>
    </row>
    <row r="43" spans="1:8" ht="23.1" customHeight="1">
      <c r="A43" s="4" t="s">
        <v>105</v>
      </c>
      <c r="B43" s="74">
        <v>22600</v>
      </c>
      <c r="C43" s="15"/>
      <c r="D43" s="50"/>
      <c r="E43" s="51"/>
      <c r="F43" s="50"/>
      <c r="G43" s="51"/>
      <c r="H43" s="35"/>
    </row>
    <row r="44" spans="1:8" ht="23.1" customHeight="1">
      <c r="A44" s="5" t="s">
        <v>97</v>
      </c>
      <c r="B44" s="75">
        <v>7600</v>
      </c>
      <c r="C44" s="13"/>
      <c r="D44" s="50"/>
      <c r="E44" s="51"/>
      <c r="F44" s="50"/>
      <c r="G44" s="51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50">
        <f>ตค50!F44+พย50!F44+ธค50!F44+มค51!F44+กพ51!F44+มีค51!F44+เมย51!F44+พค51!F44+มิย51!F44+กค51!F44+สค51!F45</f>
        <v>0</v>
      </c>
      <c r="E45" s="51"/>
      <c r="F45" s="50">
        <v>0</v>
      </c>
      <c r="G45" s="51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50">
        <f>ตค50!F45+พย50!F45+ธค50!F45+มค51!F45+กพ51!F45+มีค51!F45+เมย51!F45+พค51!F45+มิย51!F45+กค51!F45+สค51!F46</f>
        <v>0</v>
      </c>
      <c r="E46" s="51"/>
      <c r="F46" s="50">
        <v>0</v>
      </c>
      <c r="G46" s="51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50">
        <f>ตค50!F46+พย50!F46+ธค50!F46+มค51!F46+กพ51!F46+มีค51!F46+เมย51!F46+พค51!F46+มิย51!F46+กค51!F46+สค51!F47</f>
        <v>7</v>
      </c>
      <c r="E47" s="51"/>
      <c r="F47" s="50">
        <v>0</v>
      </c>
      <c r="G47" s="51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50">
        <f>ตค50!F47+พย50!F47+ธค50!F47+มค51!F47+กพ51!F47+มีค51!F47+เมย51!F47+พค51!F47+มิย51!F47+กค51!F47+สค51!F48</f>
        <v>5</v>
      </c>
      <c r="E48" s="51"/>
      <c r="F48" s="50">
        <v>4</v>
      </c>
      <c r="G48" s="51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50">
        <f>ตค50!F48+พย50!F48+ธค50!F48+มค51!F48+กพ51!F48+มีค51!F48+เมย51!F48+พค51!F48+มิย51!F48+กค51!F48+สค51!F49</f>
        <v>28</v>
      </c>
      <c r="E49" s="51"/>
      <c r="F49" s="50">
        <v>0</v>
      </c>
      <c r="G49" s="51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50"/>
      <c r="G50" s="51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50"/>
      <c r="G51" s="51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50"/>
      <c r="G52" s="51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50">
        <f>ตค50!F52+พย50!F52+ธค50!F52+มค51!F52+กพ51!F52+มีค51!F52+เมย51!F52+พค51!F52+มิย51!F52+กค51!F52+สค51!F53</f>
        <v>320</v>
      </c>
      <c r="E53" s="51"/>
      <c r="F53" s="50">
        <v>320</v>
      </c>
      <c r="G53" s="51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50">
        <f>ตค50!F53+พย50!F53+ธค50!F53+มค51!F53+กพ51!F53+มีค51!F53+เมย51!F53+พค51!F53+มิย51!F53+กค51!F53+สค51!F54</f>
        <v>6129</v>
      </c>
      <c r="E54" s="51"/>
      <c r="F54" s="50">
        <v>507</v>
      </c>
      <c r="G54" s="51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50">
        <f>ตค50!F54+พย50!F54+ธค50!F54+มค51!F54+กพ51!F54+มีค51!F54+เมย51!F54+พค51!F54+มิย51!F54+กค51!F54+สค51!F55</f>
        <v>5996</v>
      </c>
      <c r="E55" s="51"/>
      <c r="F55" s="50">
        <v>797</v>
      </c>
      <c r="G55" s="51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50">
        <f>ตค50!F55+พย50!F55+ธค50!F55+มค51!F55+กพ51!F55+มีค51!F55+เมย51!F55+พค51!F55+มิย51!F55+กค51!F55+สค51!F56</f>
        <v>1105</v>
      </c>
      <c r="E56" s="51"/>
      <c r="F56" s="50">
        <v>0</v>
      </c>
      <c r="G56" s="51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50">
        <f>ตค50!F56+พย50!F56+ธค50!F56+มค51!F56+กพ51!F56+มีค51!F56+เมย51!F56+พค51!F56+มิย51!F56+กค51!F56+สค51!F57</f>
        <v>59</v>
      </c>
      <c r="E57" s="51"/>
      <c r="F57" s="50">
        <v>0</v>
      </c>
      <c r="G57" s="51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50">
        <f>ตค50!F57+พย50!F57+ธค50!F57+มค51!F57+กพ51!F57+มีค51!F57+เมย51!F57+พค51!F57+มิย51!F57+กค51!F57+สค51!F58</f>
        <v>11</v>
      </c>
      <c r="E58" s="51"/>
      <c r="F58" s="50">
        <v>10</v>
      </c>
      <c r="G58" s="51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50">
        <f>ตค50!F58+พย50!F58+ธค50!F58+มค51!F58+กพ51!F58+มีค51!F58+เมย51!F58+พค51!F58+มิย51!F58+กค51!F58+สค51!F59</f>
        <v>54</v>
      </c>
      <c r="E59" s="51"/>
      <c r="F59" s="50">
        <v>0</v>
      </c>
      <c r="G59" s="51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50">
        <f>ตค50!F59+พย50!F59+ธค50!F59+มค51!F59+กพ51!F59+มีค51!F59+เมย51!F59+พค51!F59+มิย51!F59+กค51!F59+สค51!F60</f>
        <v>9</v>
      </c>
      <c r="E60" s="51"/>
      <c r="F60" s="50">
        <v>8</v>
      </c>
      <c r="G60" s="51"/>
      <c r="H60" s="35"/>
    </row>
    <row r="61" spans="1:8" ht="23.1" customHeight="1">
      <c r="A61" s="4" t="s">
        <v>107</v>
      </c>
      <c r="B61" s="74">
        <v>170200</v>
      </c>
      <c r="C61" s="15"/>
      <c r="D61" s="50"/>
      <c r="E61" s="51"/>
      <c r="F61" s="50"/>
      <c r="G61" s="51"/>
      <c r="H61" s="35"/>
    </row>
    <row r="62" spans="1:8" ht="23.1" customHeight="1">
      <c r="A62" s="5" t="s">
        <v>97</v>
      </c>
      <c r="B62" s="75">
        <v>25100</v>
      </c>
      <c r="C62" s="13"/>
      <c r="D62" s="50"/>
      <c r="E62" s="51"/>
      <c r="F62" s="50"/>
      <c r="G62" s="51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ตค50!F62+พย50!F62+ธค50!F62+มค51!F62+กพ51!F62+มีค51!F62+เมย51!F62+พค51!F62+มิย51!F62+กค51!F62+สค51!F63</f>
        <v>0</v>
      </c>
      <c r="E63" s="92">
        <f>ตค50!G62+พย50!G62+ธค50!G62+มค51!G62+กพ51!G62+มีค51!G62+เมย51!G62+พค51!G62+มิย51!G62+กค51!G62+สค51!G63</f>
        <v>0</v>
      </c>
      <c r="F63" s="47">
        <v>0</v>
      </c>
      <c r="G63" s="48">
        <v>0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50">
        <f>ตค50!F63+พย50!F63+ธค50!F63+มค51!F63+กพ51!F63+มีค51!F63+เมย51!F63+พค51!F63+มิย51!F63+กค51!F63+สค51!F64</f>
        <v>2</v>
      </c>
      <c r="E64" s="51"/>
      <c r="F64" s="50">
        <v>0</v>
      </c>
      <c r="G64" s="51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ตค50!F64+พย50!F64+ธค50!F64+มค51!F64+กพ51!F64+มีค51!F64+เมย51!F64+พค51!F64+มิย51!F64+กค51!F64+สค51!F65</f>
        <v>205</v>
      </c>
      <c r="E65" s="92">
        <f>ตค50!G64+พย50!G64+ธค50!G64+มค51!G64+กพ51!G64+มีค51!G64+เมย51!G64+พค51!G64+มิย51!G64+กค51!G64+สค51!G65</f>
        <v>0</v>
      </c>
      <c r="F65" s="47">
        <v>0</v>
      </c>
      <c r="G65" s="48">
        <v>0</v>
      </c>
      <c r="H65" s="35"/>
    </row>
    <row r="66" spans="1:8" ht="23.1" customHeight="1">
      <c r="A66" s="9" t="s">
        <v>108</v>
      </c>
      <c r="B66" s="83">
        <v>512300</v>
      </c>
      <c r="C66" s="30"/>
      <c r="D66" s="50"/>
      <c r="E66" s="51"/>
      <c r="F66" s="50"/>
      <c r="G66" s="51"/>
      <c r="H66" s="35"/>
    </row>
    <row r="67" spans="1:8" ht="23.1" customHeight="1">
      <c r="A67" s="4" t="s">
        <v>109</v>
      </c>
      <c r="B67" s="74">
        <v>78600</v>
      </c>
      <c r="C67" s="13"/>
      <c r="D67" s="50"/>
      <c r="E67" s="51"/>
      <c r="F67" s="50"/>
      <c r="G67" s="51"/>
      <c r="H67" s="35"/>
    </row>
    <row r="68" spans="1:8" ht="23.1" customHeight="1">
      <c r="A68" s="5" t="s">
        <v>97</v>
      </c>
      <c r="B68" s="75">
        <v>4100</v>
      </c>
      <c r="C68" s="13"/>
      <c r="D68" s="50"/>
      <c r="E68" s="51"/>
      <c r="F68" s="50"/>
      <c r="G68" s="51"/>
      <c r="H68" s="35"/>
    </row>
    <row r="69" spans="1:8" ht="23.1" customHeight="1">
      <c r="A69" s="10" t="s">
        <v>53</v>
      </c>
      <c r="B69" s="84">
        <v>4600</v>
      </c>
      <c r="C69" s="96" t="s">
        <v>120</v>
      </c>
      <c r="D69" s="50">
        <f>ตค50!F68+พย50!F68+ธค50!F68+มค51!F68+กพ51!F68+มีค51!F68+เมย51!F68+พค51!F68+มิย51!F68+กค51!F68+สค51!F69</f>
        <v>647</v>
      </c>
      <c r="E69" s="51"/>
      <c r="F69" s="50">
        <v>647</v>
      </c>
      <c r="G69" s="51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50">
        <f>ตค50!F69+พย50!F69+ธค50!F69+มค51!F69+กพ51!F69+มีค51!F69+เมย51!F69+พค51!F69+มิย51!F69+กค51!F69+สค51!F70</f>
        <v>4841</v>
      </c>
      <c r="E70" s="51"/>
      <c r="F70" s="50">
        <v>0</v>
      </c>
      <c r="G70" s="51"/>
      <c r="H70" s="35"/>
    </row>
    <row r="71" spans="1:8" ht="23.1" customHeight="1">
      <c r="A71" s="72" t="s">
        <v>58</v>
      </c>
      <c r="B71" s="84">
        <v>6500</v>
      </c>
      <c r="C71" s="31" t="s">
        <v>86</v>
      </c>
      <c r="D71" s="50">
        <f>ตค50!F70+พย50!F70+ธค50!F70+มค51!F70+กพ51!F70+มีค51!F70+เมย51!F70+พค51!F70+มิย51!F70+กค51!F70+สค51!F71</f>
        <v>45</v>
      </c>
      <c r="E71" s="51"/>
      <c r="F71" s="50">
        <v>45</v>
      </c>
      <c r="G71" s="51"/>
      <c r="H71" s="35"/>
    </row>
    <row r="72" spans="1:8" ht="23.1" customHeight="1">
      <c r="A72" s="52" t="s">
        <v>59</v>
      </c>
      <c r="B72" s="84">
        <v>63400</v>
      </c>
      <c r="C72" s="16" t="s">
        <v>87</v>
      </c>
      <c r="D72" s="50">
        <f>ตค50!F71+พย50!F71+ธค50!F71+มค51!F71+กพ51!F71+มีค51!F71+เมย51!F71+พค51!F71+มิย51!F71+กค51!F71+สค51!F72</f>
        <v>222</v>
      </c>
      <c r="E72" s="51"/>
      <c r="F72" s="50">
        <v>145</v>
      </c>
      <c r="G72" s="51"/>
      <c r="H72" s="35"/>
    </row>
    <row r="73" spans="1:8" ht="23.1" customHeight="1">
      <c r="A73" s="52"/>
      <c r="B73" s="76"/>
      <c r="C73" s="16"/>
      <c r="D73" s="50"/>
      <c r="E73" s="51"/>
      <c r="F73" s="50"/>
      <c r="G73" s="51"/>
      <c r="H73" s="35"/>
    </row>
    <row r="74" spans="1:8" ht="23.1" customHeight="1">
      <c r="A74" s="52"/>
      <c r="B74" s="76"/>
      <c r="C74" s="16"/>
      <c r="D74" s="50"/>
      <c r="E74" s="51"/>
      <c r="F74" s="50"/>
      <c r="G74" s="51"/>
      <c r="H74" s="35"/>
    </row>
    <row r="75" spans="1:8" ht="23.1" customHeight="1">
      <c r="A75" s="52"/>
      <c r="B75" s="76"/>
      <c r="C75" s="16"/>
      <c r="D75" s="50"/>
      <c r="E75" s="51"/>
      <c r="F75" s="50"/>
      <c r="G75" s="51"/>
      <c r="H75" s="35"/>
    </row>
    <row r="76" spans="1:8" ht="23.1" customHeight="1">
      <c r="A76" s="97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 ht="23.1" customHeight="1">
      <c r="A77" s="11" t="s">
        <v>110</v>
      </c>
      <c r="B77" s="98"/>
      <c r="C77" s="32"/>
      <c r="D77" s="50"/>
      <c r="E77" s="51"/>
      <c r="F77" s="50"/>
      <c r="G77" s="51"/>
      <c r="H77" s="35"/>
    </row>
    <row r="78" spans="1:8" ht="23.1" customHeight="1">
      <c r="A78" s="8" t="s">
        <v>97</v>
      </c>
      <c r="B78" s="84">
        <v>433700</v>
      </c>
      <c r="C78" s="32"/>
      <c r="D78" s="50"/>
      <c r="E78" s="51"/>
      <c r="F78" s="50"/>
      <c r="G78" s="51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50">
        <f>ตค50!F77+พย50!F77+ธค50!F77+มค51!F77+กพ51!F77+มีค51!F77+เมย51!F77+พค51!F77+มิย51!F77+กค51!F77+สค51!F79</f>
        <v>0</v>
      </c>
      <c r="E79" s="51"/>
      <c r="F79" s="50">
        <v>0</v>
      </c>
      <c r="G79" s="51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50">
        <f>ตค50!F78+พย50!F78+ธค50!F78+มค51!F78+กพ51!F78+มีค51!F78+เมย51!F78+พค51!F78+มิย51!F78+กค51!F78+สค51!F80</f>
        <v>0</v>
      </c>
      <c r="E80" s="51"/>
      <c r="F80" s="50">
        <v>0</v>
      </c>
      <c r="G80" s="51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50">
        <f>ตค50!F82+พย50!F82+ธค50!F82+มค51!F82+กพ51!F82+มีค51!F82+เมย51!F82+พค51!F82+มิย51!F82+กค51!F82+สค51!F84</f>
        <v>0</v>
      </c>
      <c r="E84" s="51"/>
      <c r="F84" s="50">
        <v>0</v>
      </c>
      <c r="G84" s="51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50">
        <f>ตค50!F83+พย50!F83+ธค50!F83+มค51!F83+กพ51!F83+มีค51!F83+เมย51!F83+พค51!F83+มิย51!F83+กค51!F83+สค51!F85</f>
        <v>0</v>
      </c>
      <c r="E85" s="51"/>
      <c r="F85" s="50">
        <v>0</v>
      </c>
      <c r="G85" s="51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50">
        <f>ตค50!F84+พย50!F84+ธค50!F84+มค51!F84+กพ51!F84+มีค51!F84+เมย51!F84+พค51!F84+มิย51!F84+กค51!F84+สค51!F86</f>
        <v>6575</v>
      </c>
      <c r="E86" s="51"/>
      <c r="F86" s="50">
        <v>0</v>
      </c>
      <c r="G86" s="51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50">
        <f>ตค50!F88+พย50!F88+ธค50!F88+มค51!F88+กพ51!F88+มีค51!F88+เมย51!F88+พค51!F88+มิย51!F88+กค51!F88+สค51!F90</f>
        <v>15</v>
      </c>
      <c r="E90" s="51"/>
      <c r="F90" s="50">
        <v>15</v>
      </c>
      <c r="G90" s="51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50">
        <f>ตค50!F89+พย50!F89+ธค50!F89+มค51!F89+กพ51!F89+มีค51!F89+เมย51!F89+พค51!F89+มิย51!F89+กค51!F89+สค51!F91</f>
        <v>218</v>
      </c>
      <c r="E91" s="51"/>
      <c r="F91" s="50">
        <v>218</v>
      </c>
      <c r="G91" s="51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50">
        <f>ตค50!F90+พย50!F90+ธค50!F90+มค51!F90+กพ51!F90+มีค51!F90+เมย51!F90+พค51!F90+มิย51!F90+กค51!F90+สค51!F92</f>
        <v>1718</v>
      </c>
      <c r="E92" s="51"/>
      <c r="F92" s="50">
        <v>30</v>
      </c>
      <c r="G92" s="51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50">
        <f>ตค50!F91+พย50!F91+ธค50!F91+มค51!F91+กพ51!F91+มีค51!F91+เมย51!F91+พค51!F91+มิย51!F91+กค51!F91+สค51!F93</f>
        <v>7981</v>
      </c>
      <c r="E93" s="51"/>
      <c r="F93" s="50">
        <v>0</v>
      </c>
      <c r="G93" s="51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50">
        <f>ตค50!F92+พย50!F92+ธค50!F92+มค51!F92+กพ51!F92+มีค51!F92+เมย51!F92+พค51!F92+มิย51!F92+กค51!F92+สค51!F94</f>
        <v>1303</v>
      </c>
      <c r="E94" s="51"/>
      <c r="F94" s="50">
        <v>25</v>
      </c>
      <c r="G94" s="51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50">
        <f>ตค50!F93+พย50!F93+ธค50!F93+มค51!F93+กพ51!F93+มีค51!F93+เมย51!F93+พค51!F93+มิย51!F93+กค51!F93+สค51!F95</f>
        <v>53</v>
      </c>
      <c r="E95" s="51"/>
      <c r="F95" s="50">
        <v>51</v>
      </c>
      <c r="G95" s="51"/>
      <c r="H95" s="35"/>
    </row>
    <row r="96" spans="1:8" ht="23.1" customHeight="1">
      <c r="A96" s="5" t="s">
        <v>9</v>
      </c>
      <c r="B96" s="76">
        <v>0</v>
      </c>
      <c r="C96" s="13" t="s">
        <v>89</v>
      </c>
      <c r="D96" s="50">
        <f>ตค50!F94+พย50!F94+ธค50!F94+มค51!F94+กพ51!F94+มีค51!F94+เมย51!F94+พค51!F94+มิย51!F94+กค51!F94+สค51!F96</f>
        <v>413465</v>
      </c>
      <c r="E96" s="51"/>
      <c r="F96" s="116">
        <v>410750</v>
      </c>
      <c r="G96" s="117"/>
      <c r="H96" s="35"/>
    </row>
    <row r="97" spans="1:8" ht="23.1" customHeight="1">
      <c r="A97" s="4"/>
      <c r="B97" s="75"/>
      <c r="C97" s="13"/>
      <c r="D97" s="52"/>
      <c r="E97" s="53"/>
      <c r="F97" s="50"/>
      <c r="G97" s="51"/>
      <c r="H97" s="35"/>
    </row>
    <row r="98" spans="1:8">
      <c r="A98" s="5" t="s">
        <v>97</v>
      </c>
      <c r="B98" s="75">
        <v>157700</v>
      </c>
      <c r="C98" s="13"/>
      <c r="D98" s="70"/>
      <c r="E98" s="105"/>
      <c r="F98" s="70"/>
      <c r="G98" s="105"/>
      <c r="H98" s="35"/>
    </row>
    <row r="99" spans="1:8">
      <c r="A99" s="5" t="s">
        <v>62</v>
      </c>
      <c r="B99" s="75">
        <v>17000</v>
      </c>
      <c r="C99" s="28" t="s">
        <v>132</v>
      </c>
      <c r="D99" s="47">
        <f>ตค50!F97+พย50!F97+ธค50!F97+มค51!F97+กพ51!F97+มีค51!F97+เมย51!F97+พค51!F97+มิย51!F97+กค51!F97+สค51!F99</f>
        <v>324</v>
      </c>
      <c r="E99" s="92">
        <f>ตค50!G97+พย50!G97+ธค50!G97+มค51!G97+กพ51!G97+มีค51!G97+เมย51!G97+พค51!G97+มิย51!G97+กค51!G97+สค51!G99</f>
        <v>97</v>
      </c>
      <c r="F99" s="47">
        <v>324</v>
      </c>
      <c r="G99" s="48">
        <v>97</v>
      </c>
      <c r="H99" s="34"/>
    </row>
    <row r="100" spans="1:8" ht="23.1" customHeight="1">
      <c r="A100" s="9" t="s">
        <v>129</v>
      </c>
      <c r="B100" s="81">
        <v>45000</v>
      </c>
      <c r="C100" s="18"/>
      <c r="D100" s="52"/>
      <c r="E100" s="53"/>
      <c r="F100" s="52"/>
      <c r="G100" s="53"/>
      <c r="H100" s="35"/>
    </row>
    <row r="101" spans="1:8" ht="23.1" customHeight="1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3.1" customHeight="1">
      <c r="A102" s="5" t="s">
        <v>10</v>
      </c>
      <c r="B102" s="75">
        <v>5000</v>
      </c>
      <c r="C102" s="28" t="s">
        <v>90</v>
      </c>
      <c r="D102" s="47">
        <f>ตค50!F100+พย50!F100+ธค50!F100+มค51!F100+กพ51!F100+มีค51!F100+เมย51!F100+พค51!F100+มิย51!F100+กค51!F100+สค51!F102</f>
        <v>461</v>
      </c>
      <c r="E102" s="92">
        <f>ตค50!G100+พย50!G100+ธค50!G100+มค51!G100+กพ51!G100+มีค51!G100+เมย51!G100+พค51!G100+มิย51!G100+กค51!G100+สค51!G102</f>
        <v>107</v>
      </c>
      <c r="F102" s="47">
        <v>461</v>
      </c>
      <c r="G102" s="48">
        <v>107</v>
      </c>
      <c r="H102" s="35"/>
    </row>
    <row r="103" spans="1:8" ht="23.1" customHeight="1">
      <c r="A103" s="5"/>
      <c r="B103" s="75"/>
      <c r="C103" s="70"/>
      <c r="D103" s="57"/>
      <c r="E103" s="58"/>
      <c r="F103" s="57"/>
      <c r="G103" s="48"/>
      <c r="H103" s="34"/>
    </row>
    <row r="104" spans="1:8">
      <c r="A104" s="61" t="s">
        <v>122</v>
      </c>
      <c r="B104" s="87">
        <v>40000</v>
      </c>
      <c r="C104" s="88" t="s">
        <v>124</v>
      </c>
      <c r="D104" s="47">
        <f>ตค50!F102+พย50!F102+ธค50!F102+มค51!F102+กพ51!F102+มีค51!F102+เมย51!F102+พค51!F102+มิย51!F102+กค51!F102+สค51!F104</f>
        <v>14665</v>
      </c>
      <c r="E104" s="92">
        <f>ตค50!G102+พย50!G102+ธค50!G102+มค51!G102+กพ51!G102+มีค51!G102+เมย51!G102+พค51!G102+มิย51!G102+กค51!G102+สค51!G104</f>
        <v>4928</v>
      </c>
      <c r="F104" s="66">
        <v>10</v>
      </c>
      <c r="G104" s="68">
        <v>137</v>
      </c>
      <c r="H104" s="69"/>
    </row>
    <row r="105" spans="1:8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34"/>
    </row>
    <row r="106" spans="1:8" ht="23.25" customHeight="1">
      <c r="A106" s="5"/>
      <c r="B106" s="14"/>
      <c r="C106" s="28" t="s">
        <v>126</v>
      </c>
      <c r="D106" s="63"/>
      <c r="E106" s="65"/>
      <c r="F106" s="63"/>
      <c r="G106" s="64"/>
      <c r="H106" s="34"/>
    </row>
    <row r="107" spans="1:8" ht="23.1" customHeight="1">
      <c r="A107" s="10"/>
      <c r="B107" s="19"/>
      <c r="C107" s="62"/>
      <c r="D107" s="63"/>
      <c r="E107" s="65"/>
      <c r="F107" s="63"/>
      <c r="G107" s="64"/>
      <c r="H107" s="34"/>
    </row>
    <row r="108" spans="1:8">
      <c r="A108" s="35"/>
      <c r="B108" s="49"/>
      <c r="C108" s="35"/>
      <c r="D108" s="33"/>
      <c r="E108" s="37"/>
      <c r="F108" s="33"/>
      <c r="G108" s="34"/>
      <c r="H108" s="34"/>
    </row>
    <row r="109" spans="1:8" ht="21" customHeight="1">
      <c r="A109" s="35"/>
      <c r="B109" s="49"/>
      <c r="C109" s="35"/>
      <c r="D109" s="33"/>
      <c r="E109" s="37"/>
      <c r="F109" s="33"/>
      <c r="G109" s="34"/>
      <c r="H109" s="34"/>
    </row>
    <row r="110" spans="1:8" ht="23.1" customHeight="1">
      <c r="A110" s="35"/>
      <c r="B110" s="49"/>
      <c r="C110" s="35"/>
      <c r="D110" s="33"/>
      <c r="E110" s="37"/>
      <c r="F110" s="33"/>
      <c r="G110" s="34"/>
      <c r="H110" s="34"/>
    </row>
    <row r="111" spans="1:8" ht="24.95" customHeight="1">
      <c r="A111" s="35"/>
      <c r="B111" s="49"/>
      <c r="C111" s="35"/>
      <c r="D111" s="33"/>
      <c r="E111" s="37"/>
      <c r="F111" s="33"/>
      <c r="G111" s="34"/>
      <c r="H111" s="34"/>
    </row>
    <row r="112" spans="1:8" ht="24.95" customHeight="1">
      <c r="A112" s="35"/>
      <c r="B112" s="49"/>
      <c r="C112" s="35"/>
      <c r="D112" s="33"/>
      <c r="E112" s="37"/>
      <c r="F112" s="33"/>
      <c r="G112" s="34"/>
      <c r="H112" s="34"/>
    </row>
    <row r="113" spans="1:8" ht="24.95" customHeight="1">
      <c r="A113" s="35"/>
      <c r="B113" s="49"/>
      <c r="C113" s="35"/>
      <c r="D113" s="33"/>
      <c r="E113" s="37"/>
      <c r="F113" s="33"/>
      <c r="G113" s="34"/>
      <c r="H113" s="34"/>
    </row>
    <row r="114" spans="1:8" ht="24.95" customHeight="1">
      <c r="A114" s="36"/>
      <c r="B114" s="91"/>
      <c r="C114" s="36"/>
      <c r="D114" s="38"/>
      <c r="E114" s="41"/>
      <c r="F114" s="38"/>
      <c r="G114" s="39"/>
      <c r="H114" s="39"/>
    </row>
    <row r="115" spans="1:8" ht="24.95" customHeight="1">
      <c r="A115" s="36"/>
      <c r="B115" s="91"/>
      <c r="C115" s="36"/>
      <c r="D115" s="38"/>
      <c r="E115" s="41"/>
      <c r="F115" s="38"/>
      <c r="G115" s="39"/>
      <c r="H115" s="39"/>
    </row>
    <row r="116" spans="1:8" ht="24.95" hidden="1" customHeight="1">
      <c r="A116" s="37"/>
      <c r="B116" s="59"/>
      <c r="C116" s="37"/>
      <c r="D116" s="37"/>
      <c r="E116" s="37"/>
      <c r="F116" s="37"/>
      <c r="G116" s="37"/>
      <c r="H116" s="37"/>
    </row>
    <row r="117" spans="1:8" ht="24.95" hidden="1" customHeight="1">
      <c r="A117" s="37"/>
      <c r="B117" s="37"/>
      <c r="C117" s="37"/>
      <c r="D117" s="37"/>
      <c r="E117" s="37"/>
      <c r="F117" s="37"/>
      <c r="G117" s="37"/>
      <c r="H117" s="37"/>
    </row>
    <row r="118" spans="1:8" ht="24.95" hidden="1" customHeight="1"/>
    <row r="119" spans="1:8" ht="24.95" hidden="1" customHeight="1"/>
    <row r="120" spans="1:8" ht="24.95" hidden="1" customHeight="1"/>
    <row r="121" spans="1:8" hidden="1"/>
    <row r="122" spans="1:8" hidden="1"/>
    <row r="123" spans="1:8" hidden="1"/>
    <row r="124" spans="1:8" hidden="1"/>
    <row r="125" spans="1:8" hidden="1"/>
    <row r="126" spans="1:8" hidden="1"/>
    <row r="127" spans="1:8" hidden="1"/>
    <row r="128" spans="1:8" hidden="1"/>
    <row r="129" spans="3:5" hidden="1"/>
    <row r="130" spans="3:5" hidden="1"/>
    <row r="131" spans="3:5" hidden="1"/>
    <row r="132" spans="3:5" hidden="1"/>
    <row r="133" spans="3:5" hidden="1"/>
    <row r="134" spans="3:5" hidden="1"/>
    <row r="135" spans="3:5" hidden="1"/>
    <row r="136" spans="3:5" hidden="1">
      <c r="C136" s="37"/>
      <c r="D136" s="37"/>
    </row>
    <row r="137" spans="3:5" hidden="1">
      <c r="C137" s="37"/>
      <c r="D137" s="37"/>
      <c r="E137" s="37"/>
    </row>
    <row r="138" spans="3:5" hidden="1">
      <c r="C138" s="37"/>
      <c r="D138" s="37"/>
      <c r="E138" s="37"/>
    </row>
    <row r="139" spans="3:5" hidden="1">
      <c r="C139" s="37"/>
      <c r="D139" s="37"/>
      <c r="E139" s="37"/>
    </row>
    <row r="140" spans="3:5" hidden="1">
      <c r="C140" s="37"/>
      <c r="D140" s="37"/>
      <c r="E140" s="37"/>
    </row>
    <row r="141" spans="3:5" hidden="1">
      <c r="C141" s="37"/>
      <c r="D141" s="37"/>
      <c r="E141" s="37"/>
    </row>
    <row r="142" spans="3:5" hidden="1">
      <c r="C142" s="37"/>
      <c r="D142" s="37"/>
      <c r="E142" s="37"/>
    </row>
    <row r="143" spans="3:5" hidden="1">
      <c r="C143" s="37"/>
      <c r="D143" s="37"/>
      <c r="E143" s="37"/>
    </row>
    <row r="144" spans="3:5" hidden="1">
      <c r="C144" s="37"/>
      <c r="D144" s="37"/>
      <c r="E144" s="37"/>
    </row>
    <row r="145" spans="3:5" hidden="1">
      <c r="C145" s="37"/>
      <c r="D145" s="37"/>
      <c r="E145" s="37"/>
    </row>
    <row r="146" spans="3:5">
      <c r="C146" s="37"/>
      <c r="D146" s="37"/>
    </row>
    <row r="147" spans="3:5">
      <c r="C147" s="37"/>
      <c r="D147" s="37"/>
    </row>
  </sheetData>
  <mergeCells count="14">
    <mergeCell ref="D39:E39"/>
    <mergeCell ref="A2:H2"/>
    <mergeCell ref="A3:H3"/>
    <mergeCell ref="A4:H4"/>
    <mergeCell ref="D14:E14"/>
    <mergeCell ref="F96:G96"/>
    <mergeCell ref="A5:A7"/>
    <mergeCell ref="B5:H5"/>
    <mergeCell ref="B6:B7"/>
    <mergeCell ref="C6:C7"/>
    <mergeCell ref="D6:E7"/>
    <mergeCell ref="F6:G7"/>
    <mergeCell ref="H6:H7"/>
    <mergeCell ref="F39:G39"/>
  </mergeCells>
  <phoneticPr fontId="14" type="noConversion"/>
  <pageMargins left="0.38" right="0.25" top="0.2" bottom="0.21" header="0.24" footer="0.18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49"/>
  <sheetViews>
    <sheetView tabSelected="1" view="pageBreakPreview" topLeftCell="A2" workbookViewId="0">
      <selection activeCell="A22" sqref="A22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5" width="6.5703125" style="1" customWidth="1"/>
    <col min="6" max="6" width="6.140625" style="1" customWidth="1"/>
    <col min="7" max="7" width="6.5703125" style="1" customWidth="1"/>
    <col min="8" max="8" width="10.140625" style="1" customWidth="1"/>
    <col min="9" max="16384" width="9.140625" style="1"/>
  </cols>
  <sheetData>
    <row r="1" spans="1:8" hidden="1"/>
    <row r="2" spans="1:8" ht="26.25" customHeight="1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ht="26.25" customHeight="1">
      <c r="A3" s="125" t="s">
        <v>117</v>
      </c>
      <c r="B3" s="125"/>
      <c r="C3" s="125"/>
      <c r="D3" s="125"/>
      <c r="E3" s="125"/>
      <c r="F3" s="125"/>
      <c r="G3" s="125"/>
      <c r="H3" s="125"/>
    </row>
    <row r="4" spans="1:8" ht="25.5" customHeight="1">
      <c r="A4" s="125" t="s">
        <v>153</v>
      </c>
      <c r="B4" s="125"/>
      <c r="C4" s="125"/>
      <c r="D4" s="125"/>
      <c r="E4" s="125"/>
      <c r="F4" s="125"/>
      <c r="G4" s="125"/>
      <c r="H4" s="125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>
      <c r="A6" s="126"/>
      <c r="B6" s="127" t="s">
        <v>64</v>
      </c>
      <c r="C6" s="129" t="s">
        <v>65</v>
      </c>
      <c r="D6" s="131" t="s">
        <v>154</v>
      </c>
      <c r="E6" s="132"/>
      <c r="F6" s="135">
        <v>238018</v>
      </c>
      <c r="G6" s="136"/>
      <c r="H6" s="118" t="s">
        <v>0</v>
      </c>
    </row>
    <row r="7" spans="1:8" ht="23.25" customHeight="1">
      <c r="A7" s="126"/>
      <c r="B7" s="128"/>
      <c r="C7" s="130"/>
      <c r="D7" s="133"/>
      <c r="E7" s="134"/>
      <c r="F7" s="137"/>
      <c r="G7" s="138"/>
      <c r="H7" s="119"/>
    </row>
    <row r="8" spans="1:8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ตค50!F13+พย50!F13+ธค50!F13+มค51!F13+กพ51!F13+มีค51!F13+เมย51!F13+พค51!F13+มิย51!F13+กค51!F13+สค51!F13+กย51!F13</f>
        <v>2</v>
      </c>
      <c r="E13" s="92">
        <f>ตค50!G13+พย50!G13+ธค50!G13+มค51!G13+กพ51!G13+มีค51!G13+เมย51!G13+พค51!G13+มิย51!G13+กค51!G13+สค51!G13+กย51!G13</f>
        <v>43</v>
      </c>
      <c r="F13" s="49">
        <v>0</v>
      </c>
      <c r="G13" s="48">
        <v>0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ตค50!F14+พย50!F14+ธค50!F14+มค51!F14+กพ51!F14+มีค51!F14+เมย51!F14+พค51!F14+มิย51!F14+กค51!F14+สค51!F14+กย51!F14</f>
        <v>626</v>
      </c>
      <c r="E14" s="110"/>
      <c r="F14" s="109">
        <v>20</v>
      </c>
      <c r="G14" s="110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>
      <c r="A16" s="22" t="s">
        <v>12</v>
      </c>
      <c r="B16" s="77">
        <v>0</v>
      </c>
      <c r="C16" s="23" t="s">
        <v>115</v>
      </c>
      <c r="D16" s="109">
        <f>ตค50!F16+พย50!F16+ธค50!F16+มค51!F16+กพ51!F16+มีค51!F16+เมย51!F16+พค51!F16+มิย51!F16+กค51!F16+สค51!F16+กย51!F16</f>
        <v>5605</v>
      </c>
      <c r="E16" s="110"/>
      <c r="F16" s="109">
        <f>F21+F22+F23+F24+F25+F26+F27+F32+F42</f>
        <v>315</v>
      </c>
      <c r="G16" s="110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109">
        <f>ตค50!F17+พย50!F17+ธค50!F17+มค51!F17+กพ51!F17+มีค51!F17+เมย51!F17+พค51!F17+มิย51!F17+กค51!F17+สค51!F17+กย51!F17</f>
        <v>3416</v>
      </c>
      <c r="E17" s="110"/>
      <c r="F17" s="109">
        <v>208</v>
      </c>
      <c r="G17" s="110"/>
      <c r="H17" s="25"/>
    </row>
    <row r="18" spans="1:8" customFormat="1" ht="20.25" customHeight="1">
      <c r="A18" s="22" t="s">
        <v>26</v>
      </c>
      <c r="B18" s="78">
        <v>0</v>
      </c>
      <c r="C18" s="24" t="s">
        <v>11</v>
      </c>
      <c r="D18" s="109">
        <f>ตค50!F18+พย50!F18+ธค50!F18+มค51!F18+กพ51!F18+มีค51!F18+เมย51!F18+พค51!F18+มิย51!F18+กค51!F18+สค51!F18+กย51!F18</f>
        <v>3661</v>
      </c>
      <c r="E18" s="110"/>
      <c r="F18" s="109">
        <v>447</v>
      </c>
      <c r="G18" s="110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109">
        <f>ตค50!F19+พย50!F19+ธค50!F19+มค51!F19+กพ51!F19+มีค51!F19+เมย51!F19+พค51!F19+มิย51!F19+กค51!F19+สค51!F19+กย51!F19</f>
        <v>2422</v>
      </c>
      <c r="E19" s="110"/>
      <c r="F19" s="109">
        <v>129</v>
      </c>
      <c r="G19" s="110"/>
      <c r="H19" s="25"/>
    </row>
    <row r="20" spans="1:8" customFormat="1">
      <c r="A20" s="5" t="s">
        <v>97</v>
      </c>
      <c r="B20" s="75">
        <v>262000</v>
      </c>
      <c r="C20" s="13"/>
      <c r="D20" s="50"/>
      <c r="E20" s="51"/>
      <c r="F20" s="50"/>
      <c r="G20" s="51"/>
      <c r="H20" s="35"/>
    </row>
    <row r="21" spans="1:8">
      <c r="A21" s="5" t="s">
        <v>37</v>
      </c>
      <c r="B21" s="76">
        <v>0</v>
      </c>
      <c r="C21" s="13" t="s">
        <v>68</v>
      </c>
      <c r="D21" s="109">
        <f>ตค50!F21+พย50!F21+ธค50!F21+มค51!F21+กพ51!F21+มีค51!F21+เมย51!F21+พค51!F21+มิย51!F21+กค51!F21+สค51!F21+กย51!F21</f>
        <v>2164</v>
      </c>
      <c r="E21" s="110"/>
      <c r="F21" s="109">
        <v>221</v>
      </c>
      <c r="G21" s="110"/>
      <c r="H21" s="35"/>
    </row>
    <row r="22" spans="1:8">
      <c r="A22" s="6" t="s">
        <v>38</v>
      </c>
      <c r="B22" s="75">
        <v>10200</v>
      </c>
      <c r="C22" s="13" t="s">
        <v>69</v>
      </c>
      <c r="D22" s="109">
        <f>ตค50!F22+พย50!F22+ธค50!F22+มค51!F22+กพ51!F22+มีค51!F22+เมย51!F22+พค51!F22+มิย51!F22+กค51!F22+สค51!F22+กย51!F22</f>
        <v>19</v>
      </c>
      <c r="E22" s="110"/>
      <c r="F22" s="109">
        <v>0</v>
      </c>
      <c r="G22" s="110"/>
      <c r="H22" s="35"/>
    </row>
    <row r="23" spans="1:8">
      <c r="A23" s="5" t="s">
        <v>39</v>
      </c>
      <c r="B23" s="75">
        <v>9400</v>
      </c>
      <c r="C23" s="13" t="s">
        <v>70</v>
      </c>
      <c r="D23" s="109">
        <f>ตค50!F23+พย50!F23+ธค50!F23+มค51!F23+กพ51!F23+มีค51!F23+เมย51!F23+พค51!F23+มิย51!F23+กค51!F23+สค51!F23+กย51!F23</f>
        <v>230</v>
      </c>
      <c r="E23" s="110"/>
      <c r="F23" s="109">
        <v>16</v>
      </c>
      <c r="G23" s="110"/>
      <c r="H23" s="35"/>
    </row>
    <row r="24" spans="1:8">
      <c r="A24" s="5" t="s">
        <v>40</v>
      </c>
      <c r="B24" s="75">
        <v>0</v>
      </c>
      <c r="C24" s="16">
        <v>0</v>
      </c>
      <c r="D24" s="109">
        <f>ตค50!F24+พย50!F24+ธค50!F24+มค51!F24+กพ51!F24+มีค51!F24+เมย51!F24+พค51!F24+มิย51!F24+กค51!F24+สค51!F24+กย51!F24</f>
        <v>0</v>
      </c>
      <c r="E24" s="110"/>
      <c r="F24" s="109">
        <v>0</v>
      </c>
      <c r="G24" s="110"/>
      <c r="H24" s="35"/>
    </row>
    <row r="25" spans="1:8">
      <c r="A25" s="5" t="s">
        <v>41</v>
      </c>
      <c r="B25" s="75">
        <v>13000</v>
      </c>
      <c r="C25" s="16" t="s">
        <v>93</v>
      </c>
      <c r="D25" s="109">
        <f>ตค50!F25+พย50!F25+ธค50!F25+มค51!F25+กพ51!F25+มีค51!F25+เมย51!F25+พค51!F25+มิย51!F25+กค51!F25+สค51!F25+กย51!F25</f>
        <v>197</v>
      </c>
      <c r="E25" s="110"/>
      <c r="F25" s="109">
        <v>8</v>
      </c>
      <c r="G25" s="110"/>
      <c r="H25" s="35"/>
    </row>
    <row r="26" spans="1:8">
      <c r="A26" s="5" t="s">
        <v>42</v>
      </c>
      <c r="B26" s="75">
        <v>4500</v>
      </c>
      <c r="C26" s="13" t="s">
        <v>71</v>
      </c>
      <c r="D26" s="109">
        <f>ตค50!F26+พย50!F26+ธค50!F26+มค51!F26+กพ51!F26+มีค51!F26+เมย51!F26+พค51!F26+มิย51!F26+กค51!F26+สค51!F26+กย51!F26</f>
        <v>41</v>
      </c>
      <c r="E26" s="110"/>
      <c r="F26" s="109">
        <v>0</v>
      </c>
      <c r="G26" s="110"/>
      <c r="H26" s="35"/>
    </row>
    <row r="27" spans="1:8">
      <c r="A27" s="5" t="s">
        <v>43</v>
      </c>
      <c r="B27" s="75">
        <v>12800</v>
      </c>
      <c r="C27" s="13" t="s">
        <v>70</v>
      </c>
      <c r="D27" s="109">
        <f>ตค50!F27+พย50!F27+ธค50!F27+มค51!F27+กพ51!F27+มีค51!F27+เมย51!F27+พค51!F27+มิย51!F27+กค51!F27+สค51!F27+กย51!F27</f>
        <v>316</v>
      </c>
      <c r="E27" s="110"/>
      <c r="F27" s="109">
        <v>1</v>
      </c>
      <c r="G27" s="110"/>
      <c r="H27" s="35"/>
    </row>
    <row r="28" spans="1:8">
      <c r="A28" s="5" t="s">
        <v>34</v>
      </c>
      <c r="B28" s="75">
        <v>91560</v>
      </c>
      <c r="C28" s="13" t="s">
        <v>72</v>
      </c>
      <c r="D28" s="109">
        <f>ตค50!F28+พย50!F28+ธค50!F28+มค51!F28+กพ51!F28+มีค51!F28+เมย51!F28+พค51!F28+มิย51!F28+กค51!F28+สค51!F28+กย51!F28</f>
        <v>1</v>
      </c>
      <c r="E28" s="110"/>
      <c r="F28" s="109">
        <v>0</v>
      </c>
      <c r="G28" s="110"/>
      <c r="H28" s="35"/>
    </row>
    <row r="29" spans="1:8">
      <c r="A29" s="5" t="s">
        <v>131</v>
      </c>
      <c r="B29" s="75">
        <v>83930</v>
      </c>
      <c r="C29" s="13" t="s">
        <v>72</v>
      </c>
      <c r="D29" s="109">
        <f>ตค50!F29+พย50!F29+ธค50!F29+มค51!F29+กพ51!F29+มีค51!F29+เมย51!F29+พค51!F29+มิย51!F29+กค51!F29+สค51!F29+กย51!F29</f>
        <v>1</v>
      </c>
      <c r="E29" s="110"/>
      <c r="F29" s="109">
        <v>0</v>
      </c>
      <c r="G29" s="110"/>
      <c r="H29" s="35"/>
    </row>
    <row r="30" spans="1:8">
      <c r="A30" s="5" t="s">
        <v>14</v>
      </c>
      <c r="B30" s="75">
        <v>20000</v>
      </c>
      <c r="C30" s="13" t="s">
        <v>91</v>
      </c>
      <c r="D30" s="109">
        <f>ตค50!F30+พย50!F30+ธค50!F30+มค51!F30+กพ51!F30+มีค51!F30+เมย51!F30+พค51!F30+มิย51!F30+กค51!F30+สค51!F30+กย51!F30</f>
        <v>340</v>
      </c>
      <c r="E30" s="110"/>
      <c r="F30" s="109">
        <v>0</v>
      </c>
      <c r="G30" s="110"/>
      <c r="H30" s="35"/>
    </row>
    <row r="31" spans="1:8">
      <c r="A31" s="3" t="s">
        <v>44</v>
      </c>
      <c r="B31" s="74">
        <v>126000</v>
      </c>
      <c r="C31" s="15" t="s">
        <v>94</v>
      </c>
      <c r="D31" s="100"/>
      <c r="E31" s="101"/>
      <c r="F31" s="100"/>
      <c r="G31" s="101"/>
      <c r="H31" s="35"/>
    </row>
    <row r="32" spans="1:8">
      <c r="A32" s="5" t="s">
        <v>15</v>
      </c>
      <c r="B32" s="75">
        <v>0</v>
      </c>
      <c r="C32" s="13" t="s">
        <v>94</v>
      </c>
      <c r="D32" s="109">
        <f>ตค50!F32+พย50!F32+ธค50!F32+มค51!F32+กพ51!F32+มีค51!F32+เมย51!F32+พค51!F32+มิย51!F32+กค51!F32+สค51!F32+กย51!F32</f>
        <v>553</v>
      </c>
      <c r="E32" s="110"/>
      <c r="F32" s="109">
        <v>69</v>
      </c>
      <c r="G32" s="110"/>
      <c r="H32" s="35"/>
    </row>
    <row r="33" spans="1:8">
      <c r="A33" s="6" t="s">
        <v>16</v>
      </c>
      <c r="B33" s="75">
        <v>0</v>
      </c>
      <c r="C33" s="13" t="s">
        <v>74</v>
      </c>
      <c r="D33" s="109">
        <f>ตค50!F33+พย50!F33+ธค50!F33+มค51!F33+กพ51!F33+มีค51!F33+เมย51!F33+พค51!F33+มิย51!F33+กค51!F33+สค51!F33+กย51!F33</f>
        <v>117</v>
      </c>
      <c r="E33" s="110"/>
      <c r="F33" s="109">
        <f>F34+F35</f>
        <v>13</v>
      </c>
      <c r="G33" s="110"/>
      <c r="H33" s="35"/>
    </row>
    <row r="34" spans="1:8">
      <c r="A34" s="5" t="s">
        <v>17</v>
      </c>
      <c r="B34" s="75">
        <v>0</v>
      </c>
      <c r="C34" s="13" t="s">
        <v>75</v>
      </c>
      <c r="D34" s="109">
        <f>ตค50!F34+พย50!F34+ธค50!F34+มค51!F34+กพ51!F34+มีค51!F34+เมย51!F34+พค51!F34+มิย51!F34+กค51!F34+สค51!F34+กย51!F34</f>
        <v>69</v>
      </c>
      <c r="E34" s="110"/>
      <c r="F34" s="109">
        <v>0</v>
      </c>
      <c r="G34" s="110"/>
      <c r="H34" s="35"/>
    </row>
    <row r="35" spans="1:8">
      <c r="A35" s="5" t="s">
        <v>18</v>
      </c>
      <c r="B35" s="75">
        <v>0</v>
      </c>
      <c r="C35" s="13" t="s">
        <v>76</v>
      </c>
      <c r="D35" s="109">
        <f>ตค50!F35+พย50!F35+ธค50!F35+มค51!F35+กพ51!F35+มีค51!F35+เมย51!F35+พค51!F35+มิย51!F35+กค51!F35+สค51!F35+กย51!F35</f>
        <v>48</v>
      </c>
      <c r="E35" s="110"/>
      <c r="F35" s="109">
        <v>13</v>
      </c>
      <c r="G35" s="110"/>
      <c r="H35" s="35"/>
    </row>
    <row r="36" spans="1:8">
      <c r="A36" s="5" t="s">
        <v>19</v>
      </c>
      <c r="B36" s="75">
        <v>0</v>
      </c>
      <c r="C36" s="13" t="s">
        <v>77</v>
      </c>
      <c r="D36" s="109">
        <f>ตค50!F36+พย50!F36+ธค50!F36+มค51!F36+กพ51!F36+มีค51!F36+เมย51!F36+พค51!F36+มิย51!F36+กค51!F36+สค51!F36+กย51!F36</f>
        <v>23</v>
      </c>
      <c r="E36" s="110"/>
      <c r="F36" s="109">
        <f>F37+F38</f>
        <v>0</v>
      </c>
      <c r="G36" s="110"/>
      <c r="H36" s="35"/>
    </row>
    <row r="37" spans="1:8">
      <c r="A37" s="5" t="s">
        <v>20</v>
      </c>
      <c r="B37" s="75">
        <v>0</v>
      </c>
      <c r="C37" s="13" t="s">
        <v>78</v>
      </c>
      <c r="D37" s="109">
        <v>0</v>
      </c>
      <c r="E37" s="110"/>
      <c r="F37" s="109">
        <v>0</v>
      </c>
      <c r="G37" s="110"/>
      <c r="H37" s="35"/>
    </row>
    <row r="38" spans="1:8">
      <c r="A38" s="5" t="s">
        <v>21</v>
      </c>
      <c r="B38" s="75">
        <v>0</v>
      </c>
      <c r="C38" s="13" t="s">
        <v>69</v>
      </c>
      <c r="D38" s="109">
        <v>23</v>
      </c>
      <c r="E38" s="110"/>
      <c r="F38" s="109">
        <v>0</v>
      </c>
      <c r="G38" s="110"/>
      <c r="H38" s="35"/>
    </row>
    <row r="39" spans="1:8">
      <c r="A39" s="45" t="s">
        <v>22</v>
      </c>
      <c r="B39" s="107">
        <v>0</v>
      </c>
      <c r="C39" s="46" t="s">
        <v>79</v>
      </c>
      <c r="D39" s="113">
        <f>ตค50!F39+พย50!F39+ธค50!F39+มค51!F39+กพ51!F39+มีค51!F39+เมย51!F39+พค51!F39+มิย51!F39+กค51!F39+สค51!F39+กย51!F39</f>
        <v>188</v>
      </c>
      <c r="E39" s="114"/>
      <c r="F39" s="113">
        <v>40</v>
      </c>
      <c r="G39" s="114"/>
      <c r="H39" s="36"/>
    </row>
    <row r="40" spans="1:8">
      <c r="A40" s="4" t="s">
        <v>104</v>
      </c>
      <c r="B40" s="80">
        <v>163000</v>
      </c>
      <c r="C40" s="42"/>
      <c r="D40" s="102"/>
      <c r="E40" s="102"/>
      <c r="F40" s="50"/>
      <c r="G40" s="51"/>
      <c r="H40" s="35"/>
    </row>
    <row r="41" spans="1:8" ht="23.1" customHeight="1">
      <c r="A41" s="5" t="s">
        <v>97</v>
      </c>
      <c r="B41" s="86">
        <v>5000</v>
      </c>
      <c r="C41" s="42"/>
      <c r="D41" s="102"/>
      <c r="E41" s="102"/>
      <c r="F41" s="50"/>
      <c r="G41" s="51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109">
        <f>ตค50!F42+พย50!F42+ธค50!F42+มค51!F42+กพ51!F42+มีค51!F42+เมย51!F42+พค51!F42+มิย51!F42+กค51!F42+สค51!F42+กย51!F42</f>
        <v>2186</v>
      </c>
      <c r="E42" s="110"/>
      <c r="F42" s="109">
        <v>0</v>
      </c>
      <c r="G42" s="110"/>
      <c r="H42" s="35"/>
    </row>
    <row r="43" spans="1:8" ht="23.1" customHeight="1">
      <c r="A43" s="4" t="s">
        <v>105</v>
      </c>
      <c r="B43" s="74">
        <v>22600</v>
      </c>
      <c r="C43" s="15"/>
      <c r="D43" s="50"/>
      <c r="E43" s="51"/>
      <c r="F43" s="50"/>
      <c r="G43" s="51"/>
      <c r="H43" s="35"/>
    </row>
    <row r="44" spans="1:8" ht="23.1" customHeight="1">
      <c r="A44" s="5" t="s">
        <v>97</v>
      </c>
      <c r="B44" s="75">
        <v>7600</v>
      </c>
      <c r="C44" s="13"/>
      <c r="D44" s="50"/>
      <c r="E44" s="51"/>
      <c r="F44" s="50"/>
      <c r="G44" s="51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109">
        <f>ตค50!F45+พย50!F45+ธค50!F45+มค51!F45+กพ51!F45+มีค51!F45+เมย51!F45+พค51!F45+มิย51!F45+กค51!F45+สค51!F45+กย51!F45</f>
        <v>0</v>
      </c>
      <c r="E45" s="110"/>
      <c r="F45" s="109">
        <v>0</v>
      </c>
      <c r="G45" s="110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109">
        <f>ตค50!F46+พย50!F46+ธค50!F46+มค51!F46+กพ51!F46+มีค51!F46+เมย51!F46+พค51!F46+มิย51!F46+กค51!F46+สค51!F46+กย51!F46</f>
        <v>7</v>
      </c>
      <c r="E46" s="110"/>
      <c r="F46" s="109">
        <v>0</v>
      </c>
      <c r="G46" s="110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109">
        <f>ตค50!F47+พย50!F47+ธค50!F47+มค51!F47+กพ51!F47+มีค51!F47+เมย51!F47+พค51!F47+มิย51!F47+กค51!F47+สค51!F47+กย51!F47</f>
        <v>1</v>
      </c>
      <c r="E47" s="110"/>
      <c r="F47" s="109">
        <v>0</v>
      </c>
      <c r="G47" s="110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109">
        <f>ตค50!F48+พย50!F48+ธค50!F48+มค51!F48+กพ51!F48+มีค51!F48+เมย51!F48+พค51!F48+มิย51!F48+กค51!F48+สค51!F48+กย51!F48</f>
        <v>33</v>
      </c>
      <c r="E48" s="110"/>
      <c r="F48" s="109">
        <v>1</v>
      </c>
      <c r="G48" s="110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109">
        <f>ตค50!F49+พย50!F49+ธค50!F49+มค51!F49+กพ51!F49+มีค51!F49+เมย51!F49+พค51!F49+มิย51!F49+กค51!F49+สค51!F49+กย51!F49</f>
        <v>116</v>
      </c>
      <c r="E49" s="110"/>
      <c r="F49" s="109">
        <v>0</v>
      </c>
      <c r="G49" s="110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50"/>
      <c r="G50" s="51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50"/>
      <c r="G51" s="51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50"/>
      <c r="G52" s="51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109">
        <f>ตค50!F53+พย50!F53+ธค50!F53+มค51!F53+กพ51!F53+มีค51!F53+เมย51!F53+พค51!F53+มิย51!F53+กค51!F53+สค51!F53+กย51!F53</f>
        <v>6007</v>
      </c>
      <c r="E53" s="110"/>
      <c r="F53" s="109">
        <v>65</v>
      </c>
      <c r="G53" s="110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109">
        <f>ตค50!F54+พย50!F54+ธค50!F54+มค51!F54+กพ51!F54+มีค51!F54+เมย51!F54+พค51!F54+มิย51!F54+กค51!F54+สค51!F54+กย51!F54</f>
        <v>5706</v>
      </c>
      <c r="E54" s="110"/>
      <c r="F54" s="109">
        <v>0</v>
      </c>
      <c r="G54" s="110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109">
        <f>ตค50!F55+พย50!F55+ธค50!F55+มค51!F55+กพ51!F55+มีค51!F55+เมย51!F55+พค51!F55+มิย51!F55+กค51!F55+สค51!F55+กย51!F55</f>
        <v>1902</v>
      </c>
      <c r="E55" s="110"/>
      <c r="F55" s="109">
        <v>0</v>
      </c>
      <c r="G55" s="110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109">
        <f>ตค50!F56+พย50!F56+ธค50!F56+มค51!F56+กพ51!F56+มีค51!F56+เมย51!F56+พค51!F56+มิย51!F56+กค51!F56+สค51!F56+กย51!F56</f>
        <v>59</v>
      </c>
      <c r="E56" s="110"/>
      <c r="F56" s="109">
        <v>0</v>
      </c>
      <c r="G56" s="110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109">
        <f>ตค50!F57+พย50!F57+ธค50!F57+มค51!F57+กพ51!F57+มีค51!F57+เมย51!F57+พค51!F57+มิย51!F57+กค51!F57+สค51!F57+กย51!F57</f>
        <v>1</v>
      </c>
      <c r="E57" s="110"/>
      <c r="F57" s="109">
        <v>0</v>
      </c>
      <c r="G57" s="110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109">
        <f>ตค50!F58+พย50!F58+ธค50!F58+มค51!F58+กพ51!F58+มีค51!F58+เมย51!F58+พค51!F58+มิย51!F58+กค51!F58+สค51!F58+กย51!F58</f>
        <v>80</v>
      </c>
      <c r="E58" s="110"/>
      <c r="F58" s="109">
        <v>16</v>
      </c>
      <c r="G58" s="110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109">
        <f>ตค50!F59+พย50!F59+ธค50!F59+มค51!F59+กพ51!F59+มีค51!F59+เมย51!F59+พค51!F59+มิย51!F59+กค51!F59+สค51!F59+กย51!F59</f>
        <v>1</v>
      </c>
      <c r="E59" s="110"/>
      <c r="F59" s="109">
        <v>0</v>
      </c>
      <c r="G59" s="110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109">
        <f>ตค50!F60+พย50!F60+ธค50!F60+มค51!F60+กพ51!F60+มีค51!F60+เมย51!F60+พค51!F60+มิย51!F60+กค51!F60+สค51!F60+กย51!F60</f>
        <v>36</v>
      </c>
      <c r="E60" s="110"/>
      <c r="F60" s="109">
        <v>4</v>
      </c>
      <c r="G60" s="110"/>
      <c r="H60" s="35"/>
    </row>
    <row r="61" spans="1:8" ht="23.1" customHeight="1">
      <c r="A61" s="4" t="s">
        <v>107</v>
      </c>
      <c r="B61" s="74">
        <v>170200</v>
      </c>
      <c r="C61" s="15"/>
      <c r="D61" s="50"/>
      <c r="E61" s="51"/>
      <c r="F61" s="50"/>
      <c r="G61" s="51"/>
      <c r="H61" s="35"/>
    </row>
    <row r="62" spans="1:8" ht="23.1" customHeight="1">
      <c r="A62" s="5" t="s">
        <v>97</v>
      </c>
      <c r="B62" s="75">
        <v>25100</v>
      </c>
      <c r="C62" s="13"/>
      <c r="D62" s="50"/>
      <c r="E62" s="51"/>
      <c r="F62" s="50"/>
      <c r="G62" s="51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ตค50!F63+พย50!F63+ธค50!F63+มค51!F63+กพ51!F63+มีค51!F63+เมย51!F63+พค51!F63+มิย51!F63+กค51!F63+สค51!F63+กย51!F63</f>
        <v>2</v>
      </c>
      <c r="E63" s="92">
        <f>ตค50!G63+พย50!G63+ธค50!G63+มค51!G63+กพ51!G63+มีค51!G63+เมย51!G63+พค51!G63+มิย51!G63+กค51!G63+สค51!G63+กย51!G63</f>
        <v>27</v>
      </c>
      <c r="F63" s="47">
        <v>0</v>
      </c>
      <c r="G63" s="48">
        <v>0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109">
        <f>ตค50!F64+พย50!F64+ธค50!F64+มค51!F64+กพ51!F64+มีค51!F64+เมย51!F64+พค51!F64+มิย51!F64+กค51!F64+สค51!F64+กย51!F64</f>
        <v>271</v>
      </c>
      <c r="E64" s="110"/>
      <c r="F64" s="109">
        <v>66</v>
      </c>
      <c r="G64" s="110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ตค50!F65+พย50!F65+ธค50!F65+มค51!F65+กพ51!F65+มีค51!F65+เมย51!F65+พค51!F65+มิย51!F65+กค51!F65+สค51!F65+กย51!F65</f>
        <v>2</v>
      </c>
      <c r="E65" s="92">
        <f>ตค50!G65+พย50!G65+ธค50!G65+มค51!G65+กพ51!G65+มีค51!G65+เมย51!G65+พค51!G65+มิย51!G65+กค51!G65+สค51!G65+กย51!G65</f>
        <v>52</v>
      </c>
      <c r="F65" s="47">
        <v>0</v>
      </c>
      <c r="G65" s="48">
        <v>0</v>
      </c>
      <c r="H65" s="35"/>
    </row>
    <row r="66" spans="1:8" ht="23.1" customHeight="1">
      <c r="A66" s="9" t="s">
        <v>108</v>
      </c>
      <c r="B66" s="83">
        <v>512300</v>
      </c>
      <c r="C66" s="30"/>
      <c r="D66" s="50"/>
      <c r="E66" s="51"/>
      <c r="F66" s="50"/>
      <c r="G66" s="51"/>
      <c r="H66" s="35"/>
    </row>
    <row r="67" spans="1:8" ht="23.1" customHeight="1">
      <c r="A67" s="4" t="s">
        <v>109</v>
      </c>
      <c r="B67" s="74">
        <v>78600</v>
      </c>
      <c r="C67" s="13"/>
      <c r="D67" s="50"/>
      <c r="E67" s="51"/>
      <c r="F67" s="50"/>
      <c r="G67" s="51"/>
      <c r="H67" s="35"/>
    </row>
    <row r="68" spans="1:8" ht="23.1" customHeight="1">
      <c r="A68" s="5" t="s">
        <v>97</v>
      </c>
      <c r="B68" s="75">
        <v>4100</v>
      </c>
      <c r="C68" s="13"/>
      <c r="D68" s="50"/>
      <c r="E68" s="51"/>
      <c r="F68" s="50"/>
      <c r="G68" s="51"/>
      <c r="H68" s="35"/>
    </row>
    <row r="69" spans="1:8" ht="23.1" customHeight="1">
      <c r="A69" s="10" t="s">
        <v>53</v>
      </c>
      <c r="B69" s="84">
        <v>4600</v>
      </c>
      <c r="C69" s="99" t="s">
        <v>120</v>
      </c>
      <c r="D69" s="109">
        <f>ตค50!F69+พย50!F69+ธค50!F69+มค51!F69+กพ51!F69+มีค51!F69+เมย51!F69+พค51!F69+มิย51!F69+กค51!F69+สค51!F69+กย51!F69</f>
        <v>5488</v>
      </c>
      <c r="E69" s="110"/>
      <c r="F69" s="109">
        <v>0</v>
      </c>
      <c r="G69" s="110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109">
        <f>ตค50!F70+พย50!F70+ธค50!F70+มค51!F70+กพ51!F70+มีค51!F70+เมย51!F70+พค51!F70+มิย51!F70+กค51!F70+สค51!F70+กย51!F70</f>
        <v>0</v>
      </c>
      <c r="E70" s="110"/>
      <c r="F70" s="109">
        <v>0</v>
      </c>
      <c r="G70" s="110"/>
      <c r="H70" s="35"/>
    </row>
    <row r="71" spans="1:8" ht="23.1" customHeight="1">
      <c r="A71" s="5" t="s">
        <v>58</v>
      </c>
      <c r="B71" s="84">
        <v>6500</v>
      </c>
      <c r="C71" s="31" t="s">
        <v>86</v>
      </c>
      <c r="D71" s="109">
        <f>ตค50!F71+พย50!F71+ธค50!F71+มค51!F71+กพ51!F71+มีค51!F71+เมย51!F71+พค51!F71+มิย51!F71+กค51!F71+สค51!F71+กย51!F71</f>
        <v>122</v>
      </c>
      <c r="E71" s="110"/>
      <c r="F71" s="109">
        <v>0</v>
      </c>
      <c r="G71" s="110"/>
      <c r="H71" s="35"/>
    </row>
    <row r="72" spans="1:8" ht="23.1" customHeight="1">
      <c r="A72" s="49" t="s">
        <v>59</v>
      </c>
      <c r="B72" s="84">
        <v>63400</v>
      </c>
      <c r="C72" s="16" t="s">
        <v>87</v>
      </c>
      <c r="D72" s="109">
        <f>ตค50!F72+พย50!F72+ธค50!F72+มค51!F72+กพ51!F72+มีค51!F72+เมย51!F72+พค51!F72+มิย51!F72+กค51!F72+สค51!F72+กย51!F72</f>
        <v>312</v>
      </c>
      <c r="E72" s="110"/>
      <c r="F72" s="109">
        <v>0</v>
      </c>
      <c r="G72" s="110"/>
      <c r="H72" s="35"/>
    </row>
    <row r="73" spans="1:8" ht="23.1" customHeight="1">
      <c r="A73" s="49"/>
      <c r="B73" s="84"/>
      <c r="C73" s="16"/>
      <c r="D73" s="109"/>
      <c r="E73" s="110"/>
      <c r="F73" s="109"/>
      <c r="G73" s="110"/>
      <c r="H73" s="35"/>
    </row>
    <row r="74" spans="1:8" ht="18.75" customHeight="1">
      <c r="A74" s="49"/>
      <c r="B74" s="76"/>
      <c r="C74" s="16"/>
      <c r="D74" s="50"/>
      <c r="E74" s="51"/>
      <c r="F74" s="50"/>
      <c r="G74" s="51"/>
      <c r="H74" s="35"/>
    </row>
    <row r="75" spans="1:8" ht="18.75" customHeight="1">
      <c r="A75" s="91"/>
      <c r="B75" s="93"/>
      <c r="C75" s="94"/>
      <c r="D75" s="54"/>
      <c r="E75" s="55"/>
      <c r="F75" s="54"/>
      <c r="G75" s="55"/>
      <c r="H75" s="36"/>
    </row>
    <row r="76" spans="1:8">
      <c r="A76" s="71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>
      <c r="A77" s="108" t="s">
        <v>155</v>
      </c>
      <c r="B77" s="85"/>
      <c r="C77" s="32"/>
      <c r="D77" s="109"/>
      <c r="E77" s="110"/>
      <c r="F77" s="109"/>
      <c r="G77" s="110"/>
      <c r="H77" s="35"/>
    </row>
    <row r="78" spans="1:8" ht="23.1" customHeight="1">
      <c r="A78" s="8" t="s">
        <v>97</v>
      </c>
      <c r="B78" s="84">
        <v>433700</v>
      </c>
      <c r="C78" s="32"/>
      <c r="D78" s="109"/>
      <c r="E78" s="110"/>
      <c r="F78" s="109"/>
      <c r="G78" s="110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109">
        <f>ตค50!F79+พย50!F79+ธค50!F79+มค51!F79+กพ51!F79+มีค51!F79+เมย51!F79+พค51!F79+มิย51!F79+กค51!F79+สค51!F79+กย51!F79</f>
        <v>0</v>
      </c>
      <c r="E79" s="110"/>
      <c r="F79" s="109">
        <v>0</v>
      </c>
      <c r="G79" s="110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109">
        <f>ตค50!F80+พย50!F80+ธค50!F80+มค51!F80+กพ51!F80+มีค51!F80+เมย51!F80+พค51!F80+มิย51!F80+กค51!F80+สค51!F80+กย51!F80</f>
        <v>0</v>
      </c>
      <c r="E80" s="110"/>
      <c r="F80" s="109">
        <v>0</v>
      </c>
      <c r="G80" s="110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109">
        <f>ตค50!F84+พย50!F84+ธค50!F84+มค51!F84+กพ51!F84+มีค51!F84+เมย51!F84+พค51!F84+มิย51!F84+กค51!F84+สค51!F84+กย51!F84</f>
        <v>6575</v>
      </c>
      <c r="E84" s="110"/>
      <c r="F84" s="109">
        <v>0</v>
      </c>
      <c r="G84" s="110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109">
        <f>ตค50!F85+พย50!F85+ธค50!F85+มค51!F85+กพ51!F85+มีค51!F85+เมย51!F85+พค51!F85+มิย51!F85+กค51!F85+สค51!F85+กย51!F85</f>
        <v>0</v>
      </c>
      <c r="E85" s="110"/>
      <c r="F85" s="109">
        <v>0</v>
      </c>
      <c r="G85" s="110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109">
        <f>ตค50!F86+พย50!F86+ธค50!F86+มค51!F86+กพ51!F86+มีค51!F86+เมย51!F86+พค51!F86+มิย51!F86+กค51!F86+สค51!F86+กย51!F86</f>
        <v>0</v>
      </c>
      <c r="E86" s="110"/>
      <c r="F86" s="109">
        <v>0</v>
      </c>
      <c r="G86" s="110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109">
        <f>ตค50!F90+พย50!F90+ธค50!F90+มค51!F90+กพ51!F90+มีค51!F90+เมย51!F90+พค51!F90+มิย51!F90+กค51!F90+สค51!F90+กย51!F90</f>
        <v>1774</v>
      </c>
      <c r="E90" s="110"/>
      <c r="F90" s="109">
        <v>71</v>
      </c>
      <c r="G90" s="110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109">
        <f>ตค50!F91+พย50!F91+ธค50!F91+มค51!F91+กพ51!F91+มีค51!F91+เมย51!F91+พค51!F91+มิย51!F91+กค51!F91+สค51!F91+กย51!F91</f>
        <v>8338</v>
      </c>
      <c r="E91" s="110"/>
      <c r="F91" s="109">
        <v>139</v>
      </c>
      <c r="G91" s="110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109">
        <f>ตค50!F92+พย50!F92+ธค50!F92+มค51!F92+กพ51!F92+มีค51!F92+เมย51!F92+พค51!F92+มิย51!F92+กค51!F92+สค51!F92+กย51!F92</f>
        <v>1347</v>
      </c>
      <c r="E92" s="110"/>
      <c r="F92" s="109">
        <v>39</v>
      </c>
      <c r="G92" s="110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109">
        <f>ตค50!F93+พย50!F93+ธค50!F93+มค51!F93+กพ51!F93+มีค51!F93+เมย51!F93+พค51!F93+มิย51!F93+กค51!F93+สค51!F93+กย51!F93</f>
        <v>2</v>
      </c>
      <c r="E93" s="110"/>
      <c r="F93" s="109">
        <v>0</v>
      </c>
      <c r="G93" s="110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109">
        <f>ตค50!F94+พย50!F94+ธค50!F94+มค51!F94+กพ51!F94+มีค51!F94+เมย51!F94+พค51!F94+มิย51!F94+กค51!F94+สค51!F94+กย51!F94</f>
        <v>2851</v>
      </c>
      <c r="E94" s="110"/>
      <c r="F94" s="109">
        <v>111</v>
      </c>
      <c r="G94" s="110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109">
        <f>ตค50!F95+พย50!F95+ธค50!F95+มค51!F95+กพ51!F95+มีค51!F95+เมย51!F95+พค51!F95+มิย51!F95+กค51!F95+สค51!F95+กย51!F95</f>
        <v>1337</v>
      </c>
      <c r="E95" s="110"/>
      <c r="F95" s="109">
        <v>101</v>
      </c>
      <c r="G95" s="110"/>
      <c r="H95" s="35"/>
    </row>
    <row r="96" spans="1:8" ht="21.75" customHeight="1">
      <c r="A96" s="5" t="s">
        <v>9</v>
      </c>
      <c r="B96" s="76">
        <v>0</v>
      </c>
      <c r="C96" s="13" t="s">
        <v>89</v>
      </c>
      <c r="D96" s="109">
        <f>ตค50!F96+พย50!F96+ธค50!F96+มค51!F96+กพ51!F96+มีค51!F96+เมย51!F96+พค51!F96+มิย51!F96+กค51!F96+สค51!F96+กย51!F96</f>
        <v>18278450</v>
      </c>
      <c r="E96" s="110"/>
      <c r="F96" s="116">
        <v>450050</v>
      </c>
      <c r="G96" s="117"/>
      <c r="H96" s="35"/>
    </row>
    <row r="97" spans="1:8" ht="22.5" hidden="1" customHeight="1">
      <c r="A97" s="5"/>
      <c r="B97" s="76"/>
      <c r="C97" s="13"/>
      <c r="D97" s="50"/>
      <c r="E97" s="51"/>
      <c r="F97" s="103"/>
      <c r="G97" s="104"/>
      <c r="H97" s="35"/>
    </row>
    <row r="98" spans="1:8" ht="23.1" customHeight="1">
      <c r="A98" s="5" t="s">
        <v>97</v>
      </c>
      <c r="B98" s="75">
        <v>157700</v>
      </c>
      <c r="C98" s="13"/>
      <c r="D98" s="70"/>
      <c r="E98" s="105"/>
      <c r="F98" s="70"/>
      <c r="G98" s="105"/>
      <c r="H98" s="35"/>
    </row>
    <row r="99" spans="1:8">
      <c r="A99" s="5" t="s">
        <v>62</v>
      </c>
      <c r="B99" s="75">
        <v>17000</v>
      </c>
      <c r="C99" s="28" t="s">
        <v>132</v>
      </c>
      <c r="D99" s="47">
        <f>ตค50!F99+พย50!F99+ธค50!F99+มค51!F99+กพ51!F99+มีค51!F99+เมย51!F99+พค51!F99+มิย51!F99+กค51!F99+สค51!F99+กย51!F99</f>
        <v>13940</v>
      </c>
      <c r="E99" s="92">
        <f>ตค50!G99+พย50!G99+ธค50!G99+มค51!G99+กพ51!G99+มีค51!G99+เมย51!G99+พค51!G99+มิย51!G99+กค51!G99+สค51!G99+กย51!G99</f>
        <v>4764</v>
      </c>
      <c r="F99" s="47">
        <v>461</v>
      </c>
      <c r="G99" s="48">
        <v>145</v>
      </c>
      <c r="H99" s="35"/>
    </row>
    <row r="100" spans="1:8">
      <c r="A100" s="9" t="s">
        <v>129</v>
      </c>
      <c r="B100" s="81">
        <v>45000</v>
      </c>
      <c r="C100" s="18"/>
      <c r="D100" s="52"/>
      <c r="E100" s="53"/>
      <c r="F100" s="52"/>
      <c r="G100" s="53"/>
      <c r="H100" s="34"/>
    </row>
    <row r="101" spans="1:8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2.5" customHeight="1">
      <c r="A102" s="5" t="s">
        <v>10</v>
      </c>
      <c r="B102" s="75">
        <v>5000</v>
      </c>
      <c r="C102" s="28" t="s">
        <v>90</v>
      </c>
      <c r="D102" s="47">
        <f>ตค50!F102+พย50!F102+ธค50!F102+มค51!F102+กพ51!F102+มีค51!F102+เมย51!F102+พค51!F102+มิย51!F102+กค51!F102+สค51!F102+กย51!F102</f>
        <v>15674</v>
      </c>
      <c r="E102" s="92">
        <f>ตค50!G102+พย50!G102+ธค50!G102+มค51!G102+กพ51!G102+มีค51!G102+เมย51!G102+พค51!G102+มิย51!G102+กค51!G102+สค51!G102+กย51!G102</f>
        <v>5053</v>
      </c>
      <c r="F102" s="47">
        <v>558</v>
      </c>
      <c r="G102" s="48">
        <v>155</v>
      </c>
      <c r="H102" s="35"/>
    </row>
    <row r="103" spans="1:8" ht="6" customHeight="1">
      <c r="A103" s="5"/>
      <c r="B103" s="75"/>
      <c r="C103" s="70"/>
      <c r="D103" s="57"/>
      <c r="E103" s="58"/>
      <c r="F103" s="57"/>
      <c r="G103" s="48"/>
      <c r="H103" s="35"/>
    </row>
    <row r="104" spans="1:8">
      <c r="A104" s="61" t="s">
        <v>122</v>
      </c>
      <c r="B104" s="87">
        <v>40000</v>
      </c>
      <c r="C104" s="88" t="s">
        <v>124</v>
      </c>
      <c r="D104" s="47">
        <f>ตค50!F104+พย50!F104+ธค50!F104+มค51!F104+กพ51!F104+มีค51!F104+เมย51!F104+พค51!F104+มิย51!F104+กค51!F104+สค51!F104+กย51!F104</f>
        <v>199</v>
      </c>
      <c r="E104" s="92">
        <f>ตค50!G104+พย50!G104+ธค50!G104+มค51!G104+กพ51!G104+มีค51!G104+เมย51!G104+พค51!G104+มิย51!G104+กค51!G104+สค51!G104+กย51!G104</f>
        <v>1787</v>
      </c>
      <c r="F104" s="66">
        <v>10</v>
      </c>
      <c r="G104" s="68">
        <v>97</v>
      </c>
      <c r="H104" s="34"/>
    </row>
    <row r="105" spans="1:8" ht="23.1" customHeight="1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69"/>
    </row>
    <row r="106" spans="1:8" ht="21" customHeight="1">
      <c r="A106" s="5"/>
      <c r="B106" s="14"/>
      <c r="C106" s="28" t="s">
        <v>126</v>
      </c>
      <c r="D106" s="63"/>
      <c r="E106" s="65"/>
      <c r="F106" s="63"/>
      <c r="G106" s="64"/>
      <c r="H106" s="34"/>
    </row>
    <row r="107" spans="1:8" ht="23.25" hidden="1" customHeight="1">
      <c r="A107" s="37"/>
      <c r="B107" s="37"/>
      <c r="C107" s="37"/>
      <c r="D107" s="37"/>
      <c r="E107" s="37"/>
      <c r="F107" s="37"/>
      <c r="G107" s="37"/>
      <c r="H107" s="34"/>
    </row>
    <row r="108" spans="1:8" ht="23.1" customHeight="1">
      <c r="A108" s="10"/>
      <c r="B108" s="19"/>
      <c r="C108" s="62"/>
      <c r="D108" s="63"/>
      <c r="E108" s="65"/>
      <c r="F108" s="63"/>
      <c r="G108" s="64"/>
      <c r="H108" s="34"/>
    </row>
    <row r="109" spans="1:8">
      <c r="A109" s="35"/>
      <c r="B109" s="49"/>
      <c r="C109" s="35"/>
      <c r="D109" s="33"/>
      <c r="E109" s="37"/>
      <c r="F109" s="33"/>
      <c r="G109" s="34"/>
      <c r="H109" s="34"/>
    </row>
    <row r="110" spans="1:8" ht="21" customHeight="1">
      <c r="A110" s="35"/>
      <c r="B110" s="49"/>
      <c r="C110" s="35"/>
      <c r="D110" s="33"/>
      <c r="E110" s="37"/>
      <c r="F110" s="33"/>
      <c r="G110" s="34"/>
      <c r="H110" s="34"/>
    </row>
    <row r="111" spans="1:8" ht="23.1" customHeight="1">
      <c r="A111" s="35"/>
      <c r="B111" s="49"/>
      <c r="C111" s="35"/>
      <c r="D111" s="33"/>
      <c r="E111" s="37"/>
      <c r="F111" s="33"/>
      <c r="G111" s="34"/>
      <c r="H111" s="34"/>
    </row>
    <row r="112" spans="1:8" ht="24.95" customHeight="1">
      <c r="A112" s="35"/>
      <c r="B112" s="49"/>
      <c r="C112" s="35"/>
      <c r="D112" s="33"/>
      <c r="E112" s="37"/>
      <c r="F112" s="33"/>
      <c r="G112" s="34"/>
      <c r="H112" s="34"/>
    </row>
    <row r="113" spans="1:8" ht="24.95" customHeight="1">
      <c r="A113" s="36"/>
      <c r="B113" s="91"/>
      <c r="C113" s="36"/>
      <c r="D113" s="38"/>
      <c r="E113" s="41"/>
      <c r="F113" s="38"/>
      <c r="G113" s="39"/>
      <c r="H113" s="39"/>
    </row>
    <row r="114" spans="1:8" ht="24.95" hidden="1" customHeight="1">
      <c r="A114" s="36"/>
      <c r="B114" s="91"/>
      <c r="C114" s="36"/>
      <c r="D114" s="38"/>
      <c r="E114" s="41"/>
      <c r="F114" s="38"/>
      <c r="G114" s="39"/>
      <c r="H114" s="41"/>
    </row>
    <row r="115" spans="1:8" ht="24.95" hidden="1" customHeight="1">
      <c r="A115" s="33"/>
      <c r="B115" s="49"/>
      <c r="C115" s="35"/>
      <c r="D115" s="33"/>
      <c r="E115" s="34"/>
      <c r="F115" s="33"/>
      <c r="G115" s="34"/>
      <c r="H115" s="35"/>
    </row>
    <row r="116" spans="1:8" ht="24.95" hidden="1" customHeight="1">
      <c r="A116" s="38"/>
      <c r="B116" s="91"/>
      <c r="C116" s="36"/>
      <c r="D116" s="38"/>
      <c r="E116" s="39"/>
      <c r="F116" s="38"/>
      <c r="G116" s="39"/>
      <c r="H116" s="36"/>
    </row>
    <row r="117" spans="1:8" ht="24.95" hidden="1" customHeight="1">
      <c r="A117" s="37"/>
      <c r="B117" s="49"/>
      <c r="C117" s="37"/>
      <c r="D117" s="37"/>
      <c r="E117" s="37"/>
      <c r="F117" s="37"/>
      <c r="G117" s="37"/>
      <c r="H117" s="37"/>
    </row>
    <row r="118" spans="1:8" ht="24.95" hidden="1" customHeight="1">
      <c r="A118" s="37"/>
      <c r="B118" s="35"/>
      <c r="C118" s="37"/>
      <c r="D118" s="37"/>
      <c r="E118" s="37"/>
      <c r="F118" s="37"/>
      <c r="G118" s="37"/>
      <c r="H118" s="37"/>
    </row>
    <row r="119" spans="1:8" ht="24.95" hidden="1" customHeight="1">
      <c r="B119" s="35"/>
    </row>
    <row r="120" spans="1:8" ht="24.95" hidden="1" customHeight="1">
      <c r="B120" s="35"/>
    </row>
    <row r="121" spans="1:8" ht="24.95" hidden="1" customHeight="1">
      <c r="B121" s="35"/>
    </row>
    <row r="122" spans="1:8" hidden="1">
      <c r="B122" s="35"/>
    </row>
    <row r="123" spans="1:8" hidden="1">
      <c r="B123" s="35"/>
    </row>
    <row r="124" spans="1:8" hidden="1">
      <c r="B124" s="35"/>
    </row>
    <row r="125" spans="1:8" hidden="1">
      <c r="B125" s="35"/>
    </row>
    <row r="126" spans="1:8" hidden="1">
      <c r="B126" s="35"/>
    </row>
    <row r="127" spans="1:8" hidden="1">
      <c r="B127" s="35"/>
    </row>
    <row r="128" spans="1:8" hidden="1">
      <c r="B128" s="35"/>
    </row>
    <row r="129" spans="2:5" hidden="1">
      <c r="B129" s="35"/>
    </row>
    <row r="130" spans="2:5" hidden="1">
      <c r="B130" s="35"/>
    </row>
    <row r="131" spans="2:5" hidden="1">
      <c r="B131" s="35"/>
    </row>
    <row r="132" spans="2:5" hidden="1">
      <c r="B132" s="35"/>
    </row>
    <row r="133" spans="2:5" hidden="1">
      <c r="B133" s="35"/>
    </row>
    <row r="134" spans="2:5" hidden="1">
      <c r="B134" s="35"/>
    </row>
    <row r="135" spans="2:5" hidden="1">
      <c r="B135" s="35"/>
    </row>
    <row r="136" spans="2:5" hidden="1">
      <c r="B136" s="35"/>
    </row>
    <row r="137" spans="2:5" hidden="1">
      <c r="B137" s="35"/>
      <c r="C137" s="37"/>
      <c r="D137" s="37"/>
    </row>
    <row r="138" spans="2:5" hidden="1">
      <c r="B138" s="35"/>
      <c r="C138" s="37"/>
      <c r="D138" s="37"/>
      <c r="E138" s="37"/>
    </row>
    <row r="139" spans="2:5" hidden="1">
      <c r="B139" s="35"/>
      <c r="C139" s="37"/>
      <c r="D139" s="37"/>
      <c r="E139" s="37"/>
    </row>
    <row r="140" spans="2:5" hidden="1">
      <c r="B140" s="35"/>
      <c r="C140" s="37"/>
      <c r="D140" s="37"/>
      <c r="E140" s="37"/>
    </row>
    <row r="141" spans="2:5" hidden="1">
      <c r="B141" s="35"/>
      <c r="C141" s="37"/>
      <c r="D141" s="37"/>
      <c r="E141" s="37"/>
    </row>
    <row r="142" spans="2:5" hidden="1">
      <c r="B142" s="35"/>
      <c r="C142" s="37"/>
      <c r="D142" s="37"/>
      <c r="E142" s="37"/>
    </row>
    <row r="143" spans="2:5" hidden="1">
      <c r="B143" s="35"/>
      <c r="C143" s="37"/>
      <c r="D143" s="37"/>
      <c r="E143" s="37"/>
    </row>
    <row r="144" spans="2:5" hidden="1">
      <c r="B144" s="35"/>
      <c r="C144" s="37"/>
      <c r="D144" s="37"/>
      <c r="E144" s="37"/>
    </row>
    <row r="145" spans="2:5" hidden="1">
      <c r="B145" s="35"/>
      <c r="C145" s="37"/>
      <c r="D145" s="37"/>
      <c r="E145" s="37"/>
    </row>
    <row r="146" spans="2:5" hidden="1">
      <c r="B146" s="36"/>
      <c r="C146" s="37"/>
      <c r="D146" s="37"/>
      <c r="E146" s="37"/>
    </row>
    <row r="147" spans="2:5" hidden="1">
      <c r="C147" s="37"/>
      <c r="D147" s="37"/>
    </row>
    <row r="148" spans="2:5" hidden="1">
      <c r="C148" s="37"/>
      <c r="D148" s="37"/>
    </row>
    <row r="149" spans="2:5" hidden="1"/>
  </sheetData>
  <mergeCells count="124">
    <mergeCell ref="F93:G93"/>
    <mergeCell ref="A4:H4"/>
    <mergeCell ref="F92:G92"/>
    <mergeCell ref="F94:G94"/>
    <mergeCell ref="D71:E71"/>
    <mergeCell ref="D72:E72"/>
    <mergeCell ref="F71:G71"/>
    <mergeCell ref="F72:G72"/>
    <mergeCell ref="F86:G86"/>
    <mergeCell ref="D80:E80"/>
    <mergeCell ref="D60:E60"/>
    <mergeCell ref="D69:E69"/>
    <mergeCell ref="D70:E70"/>
    <mergeCell ref="D73:E73"/>
    <mergeCell ref="D95:E95"/>
    <mergeCell ref="D96:E96"/>
    <mergeCell ref="D93:E93"/>
    <mergeCell ref="D94:E94"/>
    <mergeCell ref="D49:E49"/>
    <mergeCell ref="D58:E58"/>
    <mergeCell ref="D59:E59"/>
    <mergeCell ref="D54:E54"/>
    <mergeCell ref="D55:E55"/>
    <mergeCell ref="D56:E56"/>
    <mergeCell ref="D57:E57"/>
    <mergeCell ref="D39:E39"/>
    <mergeCell ref="D42:E42"/>
    <mergeCell ref="D46:E46"/>
    <mergeCell ref="D45:E45"/>
    <mergeCell ref="D47:E47"/>
    <mergeCell ref="D48:E48"/>
    <mergeCell ref="D33:E33"/>
    <mergeCell ref="D34:E34"/>
    <mergeCell ref="D35:E35"/>
    <mergeCell ref="D36:E36"/>
    <mergeCell ref="D37:E37"/>
    <mergeCell ref="D38:E38"/>
    <mergeCell ref="D26:E26"/>
    <mergeCell ref="D27:E27"/>
    <mergeCell ref="D28:E28"/>
    <mergeCell ref="D29:E29"/>
    <mergeCell ref="D30:E30"/>
    <mergeCell ref="D32:E32"/>
    <mergeCell ref="F70:G70"/>
    <mergeCell ref="F73:G73"/>
    <mergeCell ref="F79:G79"/>
    <mergeCell ref="F95:G95"/>
    <mergeCell ref="F96:G96"/>
    <mergeCell ref="D19:E19"/>
    <mergeCell ref="D24:E24"/>
    <mergeCell ref="D25:E25"/>
    <mergeCell ref="D21:E21"/>
    <mergeCell ref="D22:E22"/>
    <mergeCell ref="D92:E92"/>
    <mergeCell ref="F48:G48"/>
    <mergeCell ref="F49:G49"/>
    <mergeCell ref="F53:G53"/>
    <mergeCell ref="F54:G54"/>
    <mergeCell ref="F55:G55"/>
    <mergeCell ref="F56:G56"/>
    <mergeCell ref="F57:G57"/>
    <mergeCell ref="F58:G58"/>
    <mergeCell ref="F59:G59"/>
    <mergeCell ref="D90:E90"/>
    <mergeCell ref="F90:G90"/>
    <mergeCell ref="D91:E91"/>
    <mergeCell ref="F91:G91"/>
    <mergeCell ref="F45:G45"/>
    <mergeCell ref="F46:G46"/>
    <mergeCell ref="F47:G47"/>
    <mergeCell ref="F60:G60"/>
    <mergeCell ref="F80:G80"/>
    <mergeCell ref="F69:G69"/>
    <mergeCell ref="D85:E85"/>
    <mergeCell ref="F85:G85"/>
    <mergeCell ref="D77:E77"/>
    <mergeCell ref="F77:G77"/>
    <mergeCell ref="D78:E78"/>
    <mergeCell ref="F78:G78"/>
    <mergeCell ref="D79:E79"/>
    <mergeCell ref="D84:E84"/>
    <mergeCell ref="F84:G84"/>
    <mergeCell ref="F36:G36"/>
    <mergeCell ref="F37:G37"/>
    <mergeCell ref="F38:G38"/>
    <mergeCell ref="F21:G21"/>
    <mergeCell ref="D53:E53"/>
    <mergeCell ref="D64:E64"/>
    <mergeCell ref="F64:G64"/>
    <mergeCell ref="F39:G39"/>
    <mergeCell ref="F42:G42"/>
    <mergeCell ref="D23:E23"/>
    <mergeCell ref="F29:G29"/>
    <mergeCell ref="F30:G30"/>
    <mergeCell ref="F32:G32"/>
    <mergeCell ref="F33:G33"/>
    <mergeCell ref="F34:G34"/>
    <mergeCell ref="F35:G35"/>
    <mergeCell ref="F23:G23"/>
    <mergeCell ref="F24:G24"/>
    <mergeCell ref="F25:G25"/>
    <mergeCell ref="F26:G26"/>
    <mergeCell ref="F27:G27"/>
    <mergeCell ref="F28:G28"/>
    <mergeCell ref="C6:C7"/>
    <mergeCell ref="D6:E7"/>
    <mergeCell ref="F6:G7"/>
    <mergeCell ref="H6:H7"/>
    <mergeCell ref="D86:E86"/>
    <mergeCell ref="D17:E17"/>
    <mergeCell ref="D18:E18"/>
    <mergeCell ref="F18:G18"/>
    <mergeCell ref="F19:G19"/>
    <mergeCell ref="F22:G22"/>
    <mergeCell ref="D14:E14"/>
    <mergeCell ref="F14:G14"/>
    <mergeCell ref="D16:E16"/>
    <mergeCell ref="F17:G17"/>
    <mergeCell ref="F16:G16"/>
    <mergeCell ref="A2:H2"/>
    <mergeCell ref="A3:H3"/>
    <mergeCell ref="A5:A7"/>
    <mergeCell ref="B5:H5"/>
    <mergeCell ref="B6:B7"/>
  </mergeCells>
  <phoneticPr fontId="14" type="noConversion"/>
  <pageMargins left="0.35433070866141736" right="0.23622047244094491" top="0.27559055118110237" bottom="0.47244094488188981" header="0.23622047244094491" footer="0.55118110236220474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45"/>
  <sheetViews>
    <sheetView view="pageBreakPreview" topLeftCell="A76" workbookViewId="0">
      <selection activeCell="D13" sqref="D13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6" width="6.140625" style="1" customWidth="1"/>
    <col min="7" max="7" width="6.5703125" style="1" customWidth="1"/>
    <col min="8" max="8" width="10.140625" style="1" customWidth="1"/>
    <col min="9" max="16384" width="9.140625" style="1"/>
  </cols>
  <sheetData>
    <row r="2" spans="1:8" ht="26.25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ht="26.25">
      <c r="A3" s="125" t="s">
        <v>117</v>
      </c>
      <c r="B3" s="125"/>
      <c r="C3" s="125"/>
      <c r="D3" s="125"/>
      <c r="E3" s="125"/>
      <c r="F3" s="125"/>
      <c r="G3" s="125"/>
      <c r="H3" s="125"/>
    </row>
    <row r="4" spans="1:8" ht="26.25">
      <c r="A4" s="125" t="s">
        <v>135</v>
      </c>
      <c r="B4" s="125"/>
      <c r="C4" s="125"/>
      <c r="D4" s="125"/>
      <c r="E4" s="125"/>
      <c r="F4" s="125"/>
      <c r="G4" s="125"/>
      <c r="H4" s="125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 ht="23.25" customHeight="1">
      <c r="A6" s="126"/>
      <c r="B6" s="127" t="s">
        <v>64</v>
      </c>
      <c r="C6" s="129" t="s">
        <v>65</v>
      </c>
      <c r="D6" s="131" t="s">
        <v>119</v>
      </c>
      <c r="E6" s="132"/>
      <c r="F6" s="135">
        <v>237714</v>
      </c>
      <c r="G6" s="136"/>
      <c r="H6" s="118" t="s">
        <v>0</v>
      </c>
    </row>
    <row r="7" spans="1:8">
      <c r="A7" s="126"/>
      <c r="B7" s="128"/>
      <c r="C7" s="130"/>
      <c r="D7" s="133"/>
      <c r="E7" s="134"/>
      <c r="F7" s="137"/>
      <c r="G7" s="138"/>
      <c r="H7" s="119"/>
    </row>
    <row r="8" spans="1:8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ตค50!F13+พย50!F13</f>
        <v>0</v>
      </c>
      <c r="E13" s="92">
        <f>ตค50!G13+พย50!G13</f>
        <v>0</v>
      </c>
      <c r="F13" s="49">
        <v>0</v>
      </c>
      <c r="G13" s="48">
        <v>0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ตค50!F14+พย50!F14</f>
        <v>68</v>
      </c>
      <c r="E14" s="110"/>
      <c r="F14" s="109">
        <v>41</v>
      </c>
      <c r="G14" s="110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 customFormat="1" ht="20.25" customHeight="1">
      <c r="A16" s="22" t="s">
        <v>12</v>
      </c>
      <c r="B16" s="77">
        <v>0</v>
      </c>
      <c r="C16" s="23" t="s">
        <v>115</v>
      </c>
      <c r="D16" s="109">
        <f>ตค50!F16+พย50!F16</f>
        <v>876</v>
      </c>
      <c r="E16" s="110"/>
      <c r="F16" s="109">
        <f>F21+F22+F23+F24+F25+F26+F27+F32+F42</f>
        <v>497</v>
      </c>
      <c r="G16" s="110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109">
        <f>ตค50!F17+พย50!F17</f>
        <v>427</v>
      </c>
      <c r="E17" s="110"/>
      <c r="F17" s="109">
        <v>237</v>
      </c>
      <c r="G17" s="110"/>
      <c r="H17" s="25"/>
    </row>
    <row r="18" spans="1:8" customFormat="1" ht="21">
      <c r="A18" s="22" t="s">
        <v>26</v>
      </c>
      <c r="B18" s="78">
        <v>0</v>
      </c>
      <c r="C18" s="24" t="s">
        <v>11</v>
      </c>
      <c r="D18" s="109">
        <f>ตค50!F18+พย50!F18</f>
        <v>454</v>
      </c>
      <c r="E18" s="110"/>
      <c r="F18" s="109">
        <v>308</v>
      </c>
      <c r="G18" s="110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109">
        <f>ตค50!F19+พย50!F19</f>
        <v>357</v>
      </c>
      <c r="E19" s="110"/>
      <c r="F19" s="109">
        <v>198</v>
      </c>
      <c r="G19" s="110"/>
      <c r="H19" s="25"/>
    </row>
    <row r="20" spans="1:8">
      <c r="A20" s="5" t="s">
        <v>97</v>
      </c>
      <c r="B20" s="75">
        <v>262000</v>
      </c>
      <c r="C20" s="13"/>
      <c r="D20" s="109"/>
      <c r="E20" s="110"/>
      <c r="F20" s="109"/>
      <c r="G20" s="110"/>
      <c r="H20" s="35"/>
    </row>
    <row r="21" spans="1:8">
      <c r="A21" s="5" t="s">
        <v>37</v>
      </c>
      <c r="B21" s="76">
        <v>0</v>
      </c>
      <c r="C21" s="13" t="s">
        <v>68</v>
      </c>
      <c r="D21" s="109">
        <f>ตค50!F21+พย50!F21</f>
        <v>412</v>
      </c>
      <c r="E21" s="110"/>
      <c r="F21" s="109">
        <v>165</v>
      </c>
      <c r="G21" s="110"/>
      <c r="H21" s="35"/>
    </row>
    <row r="22" spans="1:8">
      <c r="A22" s="6" t="s">
        <v>38</v>
      </c>
      <c r="B22" s="75">
        <v>10200</v>
      </c>
      <c r="C22" s="13" t="s">
        <v>69</v>
      </c>
      <c r="D22" s="109">
        <f>ตค50!F22+พย50!F22</f>
        <v>3</v>
      </c>
      <c r="E22" s="110"/>
      <c r="F22" s="109">
        <v>3</v>
      </c>
      <c r="G22" s="110"/>
      <c r="H22" s="35"/>
    </row>
    <row r="23" spans="1:8">
      <c r="A23" s="5" t="s">
        <v>39</v>
      </c>
      <c r="B23" s="75">
        <v>9400</v>
      </c>
      <c r="C23" s="13" t="s">
        <v>70</v>
      </c>
      <c r="D23" s="109">
        <f>ตค50!F23+พย50!F23</f>
        <v>45</v>
      </c>
      <c r="E23" s="110"/>
      <c r="F23" s="109">
        <v>11</v>
      </c>
      <c r="G23" s="110"/>
      <c r="H23" s="35"/>
    </row>
    <row r="24" spans="1:8">
      <c r="A24" s="5" t="s">
        <v>40</v>
      </c>
      <c r="B24" s="75">
        <v>0</v>
      </c>
      <c r="C24" s="16">
        <v>0</v>
      </c>
      <c r="D24" s="109">
        <f>ตค50!F24+พย50!F24</f>
        <v>0</v>
      </c>
      <c r="E24" s="110"/>
      <c r="F24" s="109">
        <v>0</v>
      </c>
      <c r="G24" s="110"/>
      <c r="H24" s="35"/>
    </row>
    <row r="25" spans="1:8">
      <c r="A25" s="5" t="s">
        <v>41</v>
      </c>
      <c r="B25" s="75">
        <v>13000</v>
      </c>
      <c r="C25" s="16" t="s">
        <v>93</v>
      </c>
      <c r="D25" s="109">
        <f>ตค50!F25+พย50!F25</f>
        <v>23</v>
      </c>
      <c r="E25" s="110"/>
      <c r="F25" s="109">
        <v>11</v>
      </c>
      <c r="G25" s="110"/>
      <c r="H25" s="35"/>
    </row>
    <row r="26" spans="1:8">
      <c r="A26" s="5" t="s">
        <v>42</v>
      </c>
      <c r="B26" s="75">
        <v>4500</v>
      </c>
      <c r="C26" s="13" t="s">
        <v>71</v>
      </c>
      <c r="D26" s="109">
        <f>ตค50!F26+พย50!F26</f>
        <v>14</v>
      </c>
      <c r="E26" s="110"/>
      <c r="F26" s="109">
        <v>0</v>
      </c>
      <c r="G26" s="110"/>
      <c r="H26" s="35"/>
    </row>
    <row r="27" spans="1:8">
      <c r="A27" s="5" t="s">
        <v>43</v>
      </c>
      <c r="B27" s="75">
        <v>12800</v>
      </c>
      <c r="C27" s="13" t="s">
        <v>70</v>
      </c>
      <c r="D27" s="109">
        <f>ตค50!F27+พย50!F27</f>
        <v>11</v>
      </c>
      <c r="E27" s="110"/>
      <c r="F27" s="109">
        <v>1</v>
      </c>
      <c r="G27" s="110"/>
      <c r="H27" s="35"/>
    </row>
    <row r="28" spans="1:8">
      <c r="A28" s="5" t="s">
        <v>34</v>
      </c>
      <c r="B28" s="75">
        <v>91560</v>
      </c>
      <c r="C28" s="13" t="s">
        <v>72</v>
      </c>
      <c r="D28" s="109">
        <f>ตค50!F28+พย50!F28</f>
        <v>1</v>
      </c>
      <c r="E28" s="110"/>
      <c r="F28" s="109">
        <v>0</v>
      </c>
      <c r="G28" s="110"/>
      <c r="H28" s="35"/>
    </row>
    <row r="29" spans="1:8">
      <c r="A29" s="5" t="s">
        <v>131</v>
      </c>
      <c r="B29" s="75">
        <v>83930</v>
      </c>
      <c r="C29" s="13" t="s">
        <v>72</v>
      </c>
      <c r="D29" s="109">
        <f>ตค50!F29+พย50!F29</f>
        <v>1</v>
      </c>
      <c r="E29" s="110"/>
      <c r="F29" s="109">
        <v>1</v>
      </c>
      <c r="G29" s="110"/>
      <c r="H29" s="35"/>
    </row>
    <row r="30" spans="1:8">
      <c r="A30" s="5" t="s">
        <v>14</v>
      </c>
      <c r="B30" s="75">
        <v>20000</v>
      </c>
      <c r="C30" s="13" t="s">
        <v>91</v>
      </c>
      <c r="D30" s="109">
        <f>ตค50!F30+พย50!F30</f>
        <v>0</v>
      </c>
      <c r="E30" s="110"/>
      <c r="F30" s="109">
        <v>0</v>
      </c>
      <c r="G30" s="110"/>
      <c r="H30" s="35"/>
    </row>
    <row r="31" spans="1:8">
      <c r="A31" s="3" t="s">
        <v>44</v>
      </c>
      <c r="B31" s="74">
        <v>126000</v>
      </c>
      <c r="C31" s="15" t="s">
        <v>94</v>
      </c>
      <c r="D31" s="111"/>
      <c r="E31" s="112"/>
      <c r="F31" s="111"/>
      <c r="G31" s="112"/>
      <c r="H31" s="35"/>
    </row>
    <row r="32" spans="1:8">
      <c r="A32" s="5" t="s">
        <v>15</v>
      </c>
      <c r="B32" s="75">
        <v>0</v>
      </c>
      <c r="C32" s="13" t="s">
        <v>94</v>
      </c>
      <c r="D32" s="109">
        <f>ตค50!F32+พย50!F32</f>
        <v>81</v>
      </c>
      <c r="E32" s="110"/>
      <c r="F32" s="109">
        <v>40</v>
      </c>
      <c r="G32" s="110"/>
      <c r="H32" s="35"/>
    </row>
    <row r="33" spans="1:8">
      <c r="A33" s="6" t="s">
        <v>16</v>
      </c>
      <c r="B33" s="75">
        <v>0</v>
      </c>
      <c r="C33" s="13" t="s">
        <v>74</v>
      </c>
      <c r="D33" s="109">
        <f>ตค50!F33+พย50!F33</f>
        <v>42</v>
      </c>
      <c r="E33" s="110"/>
      <c r="F33" s="109">
        <f>F34+F35</f>
        <v>25</v>
      </c>
      <c r="G33" s="110"/>
      <c r="H33" s="35"/>
    </row>
    <row r="34" spans="1:8">
      <c r="A34" s="5" t="s">
        <v>17</v>
      </c>
      <c r="B34" s="75">
        <v>0</v>
      </c>
      <c r="C34" s="13" t="s">
        <v>75</v>
      </c>
      <c r="D34" s="109">
        <f>ตค50!F34+พย50!F34</f>
        <v>38</v>
      </c>
      <c r="E34" s="110"/>
      <c r="F34" s="109">
        <v>23</v>
      </c>
      <c r="G34" s="110"/>
      <c r="H34" s="35"/>
    </row>
    <row r="35" spans="1:8">
      <c r="A35" s="5" t="s">
        <v>18</v>
      </c>
      <c r="B35" s="75">
        <v>0</v>
      </c>
      <c r="C35" s="13" t="s">
        <v>76</v>
      </c>
      <c r="D35" s="109">
        <f>ตค50!F35+พย50!F35</f>
        <v>4</v>
      </c>
      <c r="E35" s="110"/>
      <c r="F35" s="109">
        <v>2</v>
      </c>
      <c r="G35" s="110"/>
      <c r="H35" s="35"/>
    </row>
    <row r="36" spans="1:8">
      <c r="A36" s="5" t="s">
        <v>19</v>
      </c>
      <c r="B36" s="75">
        <v>0</v>
      </c>
      <c r="C36" s="13" t="s">
        <v>77</v>
      </c>
      <c r="D36" s="109">
        <f>ตค50!F36+พย50!F36</f>
        <v>1</v>
      </c>
      <c r="E36" s="110"/>
      <c r="F36" s="109">
        <f>F37+F38</f>
        <v>1</v>
      </c>
      <c r="G36" s="110"/>
      <c r="H36" s="35"/>
    </row>
    <row r="37" spans="1:8">
      <c r="A37" s="5" t="s">
        <v>20</v>
      </c>
      <c r="B37" s="75">
        <v>0</v>
      </c>
      <c r="C37" s="13" t="s">
        <v>78</v>
      </c>
      <c r="D37" s="109">
        <f>ตค50!F37+พย50!F37</f>
        <v>0</v>
      </c>
      <c r="E37" s="110"/>
      <c r="F37" s="109">
        <v>0</v>
      </c>
      <c r="G37" s="110"/>
      <c r="H37" s="35"/>
    </row>
    <row r="38" spans="1:8">
      <c r="A38" s="5" t="s">
        <v>21</v>
      </c>
      <c r="B38" s="75">
        <v>0</v>
      </c>
      <c r="C38" s="13" t="s">
        <v>69</v>
      </c>
      <c r="D38" s="109">
        <f>ตค50!F38+พย50!F38</f>
        <v>1</v>
      </c>
      <c r="E38" s="110"/>
      <c r="F38" s="109">
        <v>1</v>
      </c>
      <c r="G38" s="110"/>
      <c r="H38" s="35"/>
    </row>
    <row r="39" spans="1:8">
      <c r="A39" s="45" t="s">
        <v>22</v>
      </c>
      <c r="B39" s="79">
        <v>0</v>
      </c>
      <c r="C39" s="46" t="s">
        <v>79</v>
      </c>
      <c r="D39" s="109">
        <f>ตค50!F39+พย50!F39</f>
        <v>30</v>
      </c>
      <c r="E39" s="110"/>
      <c r="F39" s="113">
        <v>20</v>
      </c>
      <c r="G39" s="114"/>
      <c r="H39" s="36"/>
    </row>
    <row r="40" spans="1:8" ht="23.1" customHeight="1">
      <c r="A40" s="43" t="s">
        <v>104</v>
      </c>
      <c r="B40" s="80">
        <v>163000</v>
      </c>
      <c r="C40" s="44"/>
      <c r="D40" s="115"/>
      <c r="E40" s="115"/>
      <c r="F40" s="115"/>
      <c r="G40" s="115"/>
      <c r="H40" s="37"/>
    </row>
    <row r="41" spans="1:8" ht="23.1" customHeight="1">
      <c r="A41" s="5" t="s">
        <v>97</v>
      </c>
      <c r="B41" s="75">
        <v>5000</v>
      </c>
      <c r="C41" s="42"/>
      <c r="D41" s="109"/>
      <c r="E41" s="110"/>
      <c r="F41" s="109"/>
      <c r="G41" s="110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109">
        <f>ตค50!F42+พย50!F42</f>
        <v>287</v>
      </c>
      <c r="E42" s="110"/>
      <c r="F42" s="109">
        <v>266</v>
      </c>
      <c r="G42" s="110"/>
      <c r="H42" s="34"/>
    </row>
    <row r="43" spans="1:8" ht="23.1" customHeight="1">
      <c r="A43" s="4" t="s">
        <v>105</v>
      </c>
      <c r="B43" s="74">
        <v>22600</v>
      </c>
      <c r="C43" s="15"/>
      <c r="D43" s="109"/>
      <c r="E43" s="110"/>
      <c r="F43" s="109"/>
      <c r="G43" s="110"/>
      <c r="H43" s="35"/>
    </row>
    <row r="44" spans="1:8" ht="23.1" customHeight="1">
      <c r="A44" s="5" t="s">
        <v>97</v>
      </c>
      <c r="B44" s="75">
        <v>7600</v>
      </c>
      <c r="C44" s="13"/>
      <c r="D44" s="109"/>
      <c r="E44" s="110"/>
      <c r="F44" s="109"/>
      <c r="G44" s="110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109">
        <f>ตค50!F45+พย50!F45</f>
        <v>0</v>
      </c>
      <c r="E45" s="110"/>
      <c r="F45" s="109">
        <v>0</v>
      </c>
      <c r="G45" s="110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109">
        <f>ตค50!F46+พย50!F46</f>
        <v>0</v>
      </c>
      <c r="E46" s="110"/>
      <c r="F46" s="109">
        <v>0</v>
      </c>
      <c r="G46" s="110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109">
        <f>ตค50!F47+พย50!F47</f>
        <v>0</v>
      </c>
      <c r="E47" s="110"/>
      <c r="F47" s="109">
        <v>0</v>
      </c>
      <c r="G47" s="110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109">
        <f>ตค50!F48+พย50!F48</f>
        <v>3</v>
      </c>
      <c r="E48" s="110"/>
      <c r="F48" s="109">
        <v>1</v>
      </c>
      <c r="G48" s="110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109">
        <f>ตค50!F49+พย50!F49</f>
        <v>0</v>
      </c>
      <c r="E49" s="110"/>
      <c r="F49" s="109">
        <v>0</v>
      </c>
      <c r="G49" s="110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109"/>
      <c r="G50" s="110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109"/>
      <c r="G51" s="110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109"/>
      <c r="G52" s="110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139">
        <f>ตค50!F53+พย50!F53</f>
        <v>775</v>
      </c>
      <c r="E53" s="139"/>
      <c r="F53" s="109">
        <v>240</v>
      </c>
      <c r="G53" s="110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139">
        <f>ตค50!F54+พย50!F54</f>
        <v>627</v>
      </c>
      <c r="E54" s="139"/>
      <c r="F54" s="109">
        <v>627</v>
      </c>
      <c r="G54" s="110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139">
        <f>ตค50!F55+พย50!F55</f>
        <v>0</v>
      </c>
      <c r="E55" s="139"/>
      <c r="F55" s="109">
        <v>0</v>
      </c>
      <c r="G55" s="110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139">
        <f>ตค50!F56+พย50!F56</f>
        <v>0</v>
      </c>
      <c r="E56" s="139"/>
      <c r="F56" s="109">
        <v>0</v>
      </c>
      <c r="G56" s="110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139">
        <f>ตค50!F57+พย50!F57</f>
        <v>1</v>
      </c>
      <c r="E57" s="139"/>
      <c r="F57" s="109">
        <v>0</v>
      </c>
      <c r="G57" s="110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139">
        <f>ตค50!F58+พย50!F58</f>
        <v>5</v>
      </c>
      <c r="E58" s="139"/>
      <c r="F58" s="109">
        <v>0</v>
      </c>
      <c r="G58" s="110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139">
        <f>ตค50!F59+พย50!F59</f>
        <v>0</v>
      </c>
      <c r="E59" s="139"/>
      <c r="F59" s="109">
        <v>0</v>
      </c>
      <c r="G59" s="110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139">
        <f>ตค50!F60+พย50!F60</f>
        <v>2</v>
      </c>
      <c r="E60" s="139"/>
      <c r="F60" s="109">
        <v>0</v>
      </c>
      <c r="G60" s="110"/>
      <c r="H60" s="35"/>
    </row>
    <row r="61" spans="1:8" ht="23.1" customHeight="1">
      <c r="A61" s="4" t="s">
        <v>107</v>
      </c>
      <c r="B61" s="74">
        <v>170200</v>
      </c>
      <c r="C61" s="15"/>
      <c r="D61" s="109"/>
      <c r="E61" s="110"/>
      <c r="F61" s="109"/>
      <c r="G61" s="110"/>
      <c r="H61" s="35"/>
    </row>
    <row r="62" spans="1:8" ht="23.1" customHeight="1">
      <c r="A62" s="5" t="s">
        <v>97</v>
      </c>
      <c r="B62" s="75">
        <v>25100</v>
      </c>
      <c r="C62" s="13"/>
      <c r="D62" s="109"/>
      <c r="E62" s="110"/>
      <c r="F62" s="109"/>
      <c r="G62" s="110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ตค50!F63+พย50!F63</f>
        <v>0</v>
      </c>
      <c r="E63" s="92">
        <f>ตค50!G63+พย50!G63</f>
        <v>0</v>
      </c>
      <c r="F63" s="47">
        <v>0</v>
      </c>
      <c r="G63" s="48">
        <v>0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139">
        <f>ตค50!F64+พย50!F64</f>
        <v>0</v>
      </c>
      <c r="E64" s="139"/>
      <c r="F64" s="109">
        <v>0</v>
      </c>
      <c r="G64" s="110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ตค50!F65+พย50!F65</f>
        <v>0</v>
      </c>
      <c r="E65" s="92">
        <f>ตค50!G65+พย50!G65</f>
        <v>0</v>
      </c>
      <c r="F65" s="47">
        <v>0</v>
      </c>
      <c r="G65" s="48">
        <v>0</v>
      </c>
      <c r="H65" s="35"/>
    </row>
    <row r="66" spans="1:8" ht="23.1" customHeight="1">
      <c r="A66" s="9" t="s">
        <v>108</v>
      </c>
      <c r="B66" s="83">
        <v>512300</v>
      </c>
      <c r="C66" s="30"/>
      <c r="D66" s="109"/>
      <c r="E66" s="110"/>
      <c r="F66" s="109"/>
      <c r="G66" s="110"/>
      <c r="H66" s="35"/>
    </row>
    <row r="67" spans="1:8" ht="23.1" customHeight="1">
      <c r="A67" s="4" t="s">
        <v>109</v>
      </c>
      <c r="B67" s="74">
        <v>78600</v>
      </c>
      <c r="C67" s="13"/>
      <c r="D67" s="109"/>
      <c r="E67" s="110"/>
      <c r="F67" s="109"/>
      <c r="G67" s="110"/>
      <c r="H67" s="35"/>
    </row>
    <row r="68" spans="1:8" ht="23.1" customHeight="1">
      <c r="A68" s="5" t="s">
        <v>97</v>
      </c>
      <c r="B68" s="75">
        <v>4100</v>
      </c>
      <c r="C68" s="13"/>
      <c r="D68" s="109"/>
      <c r="E68" s="110"/>
      <c r="F68" s="109"/>
      <c r="G68" s="110"/>
      <c r="H68" s="35"/>
    </row>
    <row r="69" spans="1:8" ht="23.1" customHeight="1">
      <c r="A69" s="10" t="s">
        <v>53</v>
      </c>
      <c r="B69" s="84">
        <v>4600</v>
      </c>
      <c r="C69" s="90" t="s">
        <v>120</v>
      </c>
      <c r="D69" s="109">
        <f>ตค50!F69+พย50!F69</f>
        <v>72</v>
      </c>
      <c r="E69" s="110"/>
      <c r="F69" s="109">
        <v>72</v>
      </c>
      <c r="G69" s="110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139">
        <f>ตค50!F70+พย50!F70</f>
        <v>0</v>
      </c>
      <c r="E70" s="139"/>
      <c r="F70" s="109">
        <v>0</v>
      </c>
      <c r="G70" s="110"/>
      <c r="H70" s="35"/>
    </row>
    <row r="71" spans="1:8" ht="23.1" customHeight="1">
      <c r="A71" s="60" t="s">
        <v>58</v>
      </c>
      <c r="B71" s="84">
        <v>6500</v>
      </c>
      <c r="C71" s="31" t="s">
        <v>86</v>
      </c>
      <c r="D71" s="139">
        <f>ตค50!F71+พย50!F71</f>
        <v>1</v>
      </c>
      <c r="E71" s="139"/>
      <c r="F71" s="109">
        <v>1</v>
      </c>
      <c r="G71" s="110"/>
      <c r="H71" s="35"/>
    </row>
    <row r="72" spans="1:8" ht="23.1" customHeight="1">
      <c r="A72" s="56" t="s">
        <v>59</v>
      </c>
      <c r="B72" s="84">
        <v>63400</v>
      </c>
      <c r="C72" s="16" t="s">
        <v>87</v>
      </c>
      <c r="D72" s="139">
        <f>ตค50!F72+พย50!F72</f>
        <v>0</v>
      </c>
      <c r="E72" s="139"/>
      <c r="F72" s="109">
        <v>0</v>
      </c>
      <c r="G72" s="110"/>
      <c r="H72" s="35"/>
    </row>
    <row r="73" spans="1:8" ht="23.1" customHeight="1">
      <c r="A73" s="56"/>
      <c r="B73" s="76"/>
      <c r="C73" s="16"/>
      <c r="D73" s="50"/>
      <c r="E73" s="51"/>
      <c r="F73" s="50"/>
      <c r="G73" s="51"/>
      <c r="H73" s="35"/>
    </row>
    <row r="74" spans="1:8" ht="23.1" customHeight="1">
      <c r="A74" s="56"/>
      <c r="B74" s="76"/>
      <c r="C74" s="16"/>
      <c r="D74" s="50"/>
      <c r="E74" s="51"/>
      <c r="F74" s="50"/>
      <c r="G74" s="51"/>
      <c r="H74" s="35"/>
    </row>
    <row r="75" spans="1:8" ht="23.1" customHeight="1">
      <c r="A75" s="56"/>
      <c r="B75" s="76"/>
      <c r="C75" s="16"/>
      <c r="D75" s="50"/>
      <c r="E75" s="51"/>
      <c r="F75" s="50"/>
      <c r="G75" s="51"/>
      <c r="H75" s="35"/>
    </row>
    <row r="76" spans="1:8" ht="23.1" customHeight="1">
      <c r="A76" s="71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 ht="23.1" customHeight="1">
      <c r="A77" s="11" t="s">
        <v>110</v>
      </c>
      <c r="B77" s="85"/>
      <c r="C77" s="32"/>
      <c r="D77" s="109"/>
      <c r="E77" s="110"/>
      <c r="F77" s="109"/>
      <c r="G77" s="110"/>
      <c r="H77" s="35"/>
    </row>
    <row r="78" spans="1:8" ht="23.1" customHeight="1">
      <c r="A78" s="8" t="s">
        <v>97</v>
      </c>
      <c r="B78" s="84">
        <v>433700</v>
      </c>
      <c r="C78" s="32"/>
      <c r="D78" s="109"/>
      <c r="E78" s="110"/>
      <c r="F78" s="109"/>
      <c r="G78" s="110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139">
        <f>ตค50!F79+พย50!F79</f>
        <v>0</v>
      </c>
      <c r="E79" s="139"/>
      <c r="F79" s="109">
        <v>0</v>
      </c>
      <c r="G79" s="110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139">
        <f>ตค50!F80+พย50!F80</f>
        <v>0</v>
      </c>
      <c r="E80" s="139"/>
      <c r="F80" s="109">
        <v>0</v>
      </c>
      <c r="G80" s="110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139">
        <f>ตค50!F84+พย50!F84</f>
        <v>5395</v>
      </c>
      <c r="E84" s="139"/>
      <c r="F84" s="109">
        <v>5395</v>
      </c>
      <c r="G84" s="110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139">
        <f>ตค50!F85+พย50!F85</f>
        <v>0</v>
      </c>
      <c r="E85" s="139"/>
      <c r="F85" s="109">
        <v>0</v>
      </c>
      <c r="G85" s="110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139">
        <f>ตค50!F86+พย50!F86</f>
        <v>0</v>
      </c>
      <c r="E86" s="139"/>
      <c r="F86" s="109">
        <v>0</v>
      </c>
      <c r="G86" s="110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139">
        <f>ตค50!F90+พย50!F90</f>
        <v>33</v>
      </c>
      <c r="E90" s="139"/>
      <c r="F90" s="109">
        <v>29</v>
      </c>
      <c r="G90" s="110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139">
        <f>ตค50!F91+พย50!F91</f>
        <v>22</v>
      </c>
      <c r="E91" s="139"/>
      <c r="F91" s="109">
        <v>19</v>
      </c>
      <c r="G91" s="110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139">
        <f>ตค50!F92+พย50!F92</f>
        <v>50</v>
      </c>
      <c r="E92" s="139"/>
      <c r="F92" s="109">
        <v>31</v>
      </c>
      <c r="G92" s="110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139">
        <f>ตค50!F93+พย50!F93</f>
        <v>1</v>
      </c>
      <c r="E93" s="139"/>
      <c r="F93" s="109">
        <v>1</v>
      </c>
      <c r="G93" s="110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139">
        <f>ตค50!F94+พย50!F94</f>
        <v>33</v>
      </c>
      <c r="E94" s="139"/>
      <c r="F94" s="109">
        <v>29</v>
      </c>
      <c r="G94" s="110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139">
        <f>ตค50!F95+พย50!F95</f>
        <v>223</v>
      </c>
      <c r="E95" s="139"/>
      <c r="F95" s="109">
        <v>69</v>
      </c>
      <c r="G95" s="110"/>
      <c r="H95" s="35"/>
    </row>
    <row r="96" spans="1:8" ht="23.1" customHeight="1">
      <c r="A96" s="5" t="s">
        <v>9</v>
      </c>
      <c r="B96" s="76">
        <v>0</v>
      </c>
      <c r="C96" s="13" t="s">
        <v>89</v>
      </c>
      <c r="D96" s="139">
        <f>ตค50!F96+พย50!F96</f>
        <v>145950</v>
      </c>
      <c r="E96" s="139"/>
      <c r="F96" s="116">
        <v>116650</v>
      </c>
      <c r="G96" s="117"/>
      <c r="H96" s="35"/>
    </row>
    <row r="97" spans="1:8" ht="22.5" hidden="1" customHeight="1">
      <c r="A97" s="4"/>
      <c r="B97" s="75"/>
      <c r="C97" s="13"/>
      <c r="D97" s="52"/>
      <c r="E97" s="53"/>
      <c r="F97" s="50"/>
      <c r="G97" s="51"/>
      <c r="H97" s="35"/>
    </row>
    <row r="98" spans="1:8" ht="23.1" customHeight="1">
      <c r="A98" s="5" t="s">
        <v>97</v>
      </c>
      <c r="B98" s="75">
        <v>157700</v>
      </c>
      <c r="C98" s="13"/>
      <c r="D98" s="123"/>
      <c r="E98" s="124"/>
      <c r="F98" s="123"/>
      <c r="G98" s="124"/>
      <c r="H98" s="35"/>
    </row>
    <row r="99" spans="1:8" ht="23.1" customHeight="1">
      <c r="A99" s="5" t="s">
        <v>62</v>
      </c>
      <c r="B99" s="75">
        <v>17000</v>
      </c>
      <c r="C99" s="28" t="s">
        <v>132</v>
      </c>
      <c r="D99" s="47">
        <f>ตค50!F99+พย50!F99</f>
        <v>329</v>
      </c>
      <c r="E99" s="92">
        <f>ตค50!G99+พย50!G99</f>
        <v>165</v>
      </c>
      <c r="F99" s="47">
        <v>149</v>
      </c>
      <c r="G99" s="48">
        <v>68</v>
      </c>
      <c r="H99" s="34"/>
    </row>
    <row r="100" spans="1:8" ht="23.1" customHeight="1">
      <c r="A100" s="9" t="s">
        <v>129</v>
      </c>
      <c r="B100" s="81">
        <v>45000</v>
      </c>
      <c r="C100" s="18"/>
      <c r="D100" s="52"/>
      <c r="E100" s="53"/>
      <c r="F100" s="52"/>
      <c r="G100" s="53"/>
      <c r="H100" s="35"/>
    </row>
    <row r="101" spans="1:8" ht="23.1" customHeight="1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3.1" customHeight="1">
      <c r="A102" s="5" t="s">
        <v>10</v>
      </c>
      <c r="B102" s="75">
        <v>5000</v>
      </c>
      <c r="C102" s="28" t="s">
        <v>90</v>
      </c>
      <c r="D102" s="47">
        <f>ตค50!F102+พย50!F102</f>
        <v>566</v>
      </c>
      <c r="E102" s="92">
        <f>ตค50!G102+พย50!G102</f>
        <v>346</v>
      </c>
      <c r="F102" s="47">
        <v>255</v>
      </c>
      <c r="G102" s="48">
        <v>174</v>
      </c>
      <c r="H102" s="35"/>
    </row>
    <row r="103" spans="1:8" ht="9" customHeight="1">
      <c r="A103" s="5"/>
      <c r="B103" s="75"/>
      <c r="C103" s="70"/>
      <c r="D103" s="57"/>
      <c r="E103" s="58"/>
      <c r="F103" s="57"/>
      <c r="G103" s="48"/>
      <c r="H103" s="34"/>
    </row>
    <row r="104" spans="1:8" ht="23.25" customHeight="1">
      <c r="A104" s="61" t="s">
        <v>122</v>
      </c>
      <c r="B104" s="87">
        <v>40000</v>
      </c>
      <c r="C104" s="88" t="s">
        <v>124</v>
      </c>
      <c r="D104" s="47">
        <f>ตค50!F104+พย50!F104</f>
        <v>94</v>
      </c>
      <c r="E104" s="92">
        <f>ตค50!G104+พย50!G104</f>
        <v>237</v>
      </c>
      <c r="F104" s="66">
        <v>19</v>
      </c>
      <c r="G104" s="68">
        <v>106</v>
      </c>
      <c r="H104" s="69"/>
    </row>
    <row r="105" spans="1:8" ht="23.1" customHeight="1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37"/>
    </row>
    <row r="106" spans="1:8">
      <c r="A106" s="5"/>
      <c r="B106" s="14"/>
      <c r="C106" s="28" t="s">
        <v>126</v>
      </c>
      <c r="D106" s="63"/>
      <c r="E106" s="65"/>
      <c r="F106" s="63"/>
      <c r="G106" s="64"/>
      <c r="H106" s="37"/>
    </row>
    <row r="107" spans="1:8" ht="21" customHeight="1">
      <c r="A107" s="10"/>
      <c r="B107" s="19"/>
      <c r="C107" s="62"/>
      <c r="D107" s="63"/>
      <c r="E107" s="65"/>
      <c r="F107" s="63"/>
      <c r="G107" s="64"/>
      <c r="H107" s="37"/>
    </row>
    <row r="108" spans="1:8" ht="23.1" customHeight="1">
      <c r="A108" s="35"/>
      <c r="B108" s="49"/>
      <c r="C108" s="35"/>
      <c r="D108" s="33"/>
      <c r="F108" s="33"/>
      <c r="G108" s="34"/>
    </row>
    <row r="109" spans="1:8" ht="24.95" customHeight="1">
      <c r="A109" s="35"/>
      <c r="B109" s="49"/>
      <c r="C109" s="35"/>
      <c r="D109" s="33"/>
      <c r="F109" s="33"/>
      <c r="G109" s="34"/>
    </row>
    <row r="110" spans="1:8" ht="24.95" customHeight="1">
      <c r="A110" s="35"/>
      <c r="B110" s="49"/>
      <c r="C110" s="35"/>
      <c r="D110" s="33"/>
      <c r="F110" s="33"/>
      <c r="G110" s="34"/>
    </row>
    <row r="111" spans="1:8" ht="24.95" customHeight="1">
      <c r="A111" s="35"/>
      <c r="B111" s="49"/>
      <c r="C111" s="35"/>
      <c r="D111" s="33"/>
      <c r="F111" s="33"/>
      <c r="G111" s="34"/>
    </row>
    <row r="112" spans="1:8" ht="24.95" customHeight="1">
      <c r="A112" s="35"/>
      <c r="B112" s="49"/>
      <c r="C112" s="35"/>
      <c r="D112" s="33"/>
      <c r="F112" s="33"/>
      <c r="G112" s="34"/>
    </row>
    <row r="113" spans="1:8" ht="24.95" customHeight="1">
      <c r="A113" s="36"/>
      <c r="B113" s="91"/>
      <c r="C113" s="36"/>
      <c r="D113" s="38"/>
      <c r="E113" s="41"/>
      <c r="F113" s="38"/>
      <c r="G113" s="39"/>
      <c r="H113" s="41"/>
    </row>
    <row r="114" spans="1:8" ht="24.95" customHeight="1">
      <c r="A114" s="37"/>
      <c r="B114" s="59"/>
      <c r="C114" s="37"/>
      <c r="D114" s="37"/>
      <c r="E114" s="37"/>
      <c r="F114" s="37"/>
      <c r="G114" s="37"/>
      <c r="H114" s="37"/>
    </row>
    <row r="115" spans="1:8" ht="24.95" customHeight="1">
      <c r="A115" s="37"/>
      <c r="B115" s="37"/>
      <c r="C115" s="37"/>
      <c r="D115" s="37"/>
      <c r="E115" s="37"/>
      <c r="F115" s="37"/>
      <c r="G115" s="37"/>
      <c r="H115" s="37"/>
    </row>
    <row r="116" spans="1:8" ht="24.95" customHeight="1"/>
    <row r="117" spans="1:8" ht="24.95" customHeight="1"/>
    <row r="118" spans="1:8" ht="24.95" customHeight="1"/>
    <row r="134" spans="3:5">
      <c r="C134" s="37"/>
      <c r="D134" s="37"/>
    </row>
    <row r="135" spans="3:5">
      <c r="C135" s="37"/>
      <c r="D135" s="37"/>
      <c r="E135" s="37"/>
    </row>
    <row r="136" spans="3:5">
      <c r="C136" s="37"/>
      <c r="D136" s="37"/>
      <c r="E136" s="37"/>
    </row>
    <row r="137" spans="3:5">
      <c r="C137" s="37"/>
      <c r="D137" s="37"/>
      <c r="E137" s="37"/>
    </row>
    <row r="138" spans="3:5">
      <c r="C138" s="37"/>
      <c r="D138" s="37"/>
      <c r="E138" s="37"/>
    </row>
    <row r="139" spans="3:5">
      <c r="C139" s="37"/>
      <c r="D139" s="37"/>
      <c r="E139" s="37"/>
    </row>
    <row r="140" spans="3:5">
      <c r="C140" s="37"/>
      <c r="D140" s="37"/>
      <c r="E140" s="37"/>
    </row>
    <row r="141" spans="3:5">
      <c r="C141" s="37"/>
      <c r="D141" s="37"/>
      <c r="E141" s="37"/>
    </row>
    <row r="142" spans="3:5">
      <c r="C142" s="37"/>
      <c r="D142" s="37"/>
      <c r="E142" s="37"/>
    </row>
    <row r="143" spans="3:5">
      <c r="C143" s="37"/>
      <c r="D143" s="37"/>
      <c r="E143" s="37"/>
    </row>
    <row r="144" spans="3:5">
      <c r="C144" s="37"/>
      <c r="D144" s="37"/>
    </row>
    <row r="145" spans="3:4">
      <c r="C145" s="37"/>
      <c r="D145" s="37"/>
    </row>
  </sheetData>
  <mergeCells count="149">
    <mergeCell ref="F18:G18"/>
    <mergeCell ref="F19:G19"/>
    <mergeCell ref="F20:G20"/>
    <mergeCell ref="F21:G21"/>
    <mergeCell ref="F14:G14"/>
    <mergeCell ref="D14:E14"/>
    <mergeCell ref="F16:G16"/>
    <mergeCell ref="F17:G17"/>
    <mergeCell ref="D16:E16"/>
    <mergeCell ref="D17:E17"/>
    <mergeCell ref="F26:G26"/>
    <mergeCell ref="F27:G27"/>
    <mergeCell ref="F28:G28"/>
    <mergeCell ref="F29:G29"/>
    <mergeCell ref="F22:G22"/>
    <mergeCell ref="F23:G23"/>
    <mergeCell ref="F24:G24"/>
    <mergeCell ref="F25:G25"/>
    <mergeCell ref="F34:G34"/>
    <mergeCell ref="F35:G35"/>
    <mergeCell ref="F36:G36"/>
    <mergeCell ref="F37:G37"/>
    <mergeCell ref="F30:G30"/>
    <mergeCell ref="F31:G31"/>
    <mergeCell ref="F32:G32"/>
    <mergeCell ref="F33:G33"/>
    <mergeCell ref="F42:G42"/>
    <mergeCell ref="F43:G43"/>
    <mergeCell ref="F44:G44"/>
    <mergeCell ref="F45:G45"/>
    <mergeCell ref="F38:G38"/>
    <mergeCell ref="F39:G39"/>
    <mergeCell ref="F40:G40"/>
    <mergeCell ref="F41:G41"/>
    <mergeCell ref="F50:G50"/>
    <mergeCell ref="F51:G51"/>
    <mergeCell ref="F52:G52"/>
    <mergeCell ref="F53:G53"/>
    <mergeCell ref="F46:G46"/>
    <mergeCell ref="F47:G47"/>
    <mergeCell ref="F48:G48"/>
    <mergeCell ref="F49:G49"/>
    <mergeCell ref="F64:G64"/>
    <mergeCell ref="F66:G66"/>
    <mergeCell ref="F54:G54"/>
    <mergeCell ref="F55:G55"/>
    <mergeCell ref="F56:G56"/>
    <mergeCell ref="F57:G57"/>
    <mergeCell ref="F95:G95"/>
    <mergeCell ref="F96:G96"/>
    <mergeCell ref="F78:G78"/>
    <mergeCell ref="F68:G68"/>
    <mergeCell ref="F69:G69"/>
    <mergeCell ref="F72:G72"/>
    <mergeCell ref="F77:G77"/>
    <mergeCell ref="F79:G79"/>
    <mergeCell ref="F80:G80"/>
    <mergeCell ref="F85:G85"/>
    <mergeCell ref="F94:G94"/>
    <mergeCell ref="D18:E18"/>
    <mergeCell ref="D19:E19"/>
    <mergeCell ref="D23:E23"/>
    <mergeCell ref="D24:E24"/>
    <mergeCell ref="D20:E20"/>
    <mergeCell ref="D21:E21"/>
    <mergeCell ref="D22:E22"/>
    <mergeCell ref="F67:G67"/>
    <mergeCell ref="F60:G60"/>
    <mergeCell ref="D25:E25"/>
    <mergeCell ref="D26:E26"/>
    <mergeCell ref="D27:E27"/>
    <mergeCell ref="D28:E28"/>
    <mergeCell ref="F86:G86"/>
    <mergeCell ref="F93:G93"/>
    <mergeCell ref="F61:G61"/>
    <mergeCell ref="F62:G62"/>
    <mergeCell ref="F58:G58"/>
    <mergeCell ref="F59:G59"/>
    <mergeCell ref="D33:E33"/>
    <mergeCell ref="D34:E34"/>
    <mergeCell ref="D35:E35"/>
    <mergeCell ref="D36:E36"/>
    <mergeCell ref="D29:E29"/>
    <mergeCell ref="D30:E30"/>
    <mergeCell ref="D31:E31"/>
    <mergeCell ref="D32:E32"/>
    <mergeCell ref="D41:E41"/>
    <mergeCell ref="D42:E42"/>
    <mergeCell ref="D43:E43"/>
    <mergeCell ref="D45:E45"/>
    <mergeCell ref="D44:E44"/>
    <mergeCell ref="D37:E37"/>
    <mergeCell ref="D38:E38"/>
    <mergeCell ref="D39:E39"/>
    <mergeCell ref="D40:E40"/>
    <mergeCell ref="D53:E53"/>
    <mergeCell ref="D54:E54"/>
    <mergeCell ref="D55:E55"/>
    <mergeCell ref="D56:E56"/>
    <mergeCell ref="D46:E46"/>
    <mergeCell ref="D47:E47"/>
    <mergeCell ref="D48:E48"/>
    <mergeCell ref="D49:E49"/>
    <mergeCell ref="D66:E66"/>
    <mergeCell ref="D59:E59"/>
    <mergeCell ref="D60:E60"/>
    <mergeCell ref="D61:E61"/>
    <mergeCell ref="D62:E62"/>
    <mergeCell ref="D57:E57"/>
    <mergeCell ref="D58:E58"/>
    <mergeCell ref="D64:E64"/>
    <mergeCell ref="D86:E86"/>
    <mergeCell ref="D78:E78"/>
    <mergeCell ref="D79:E79"/>
    <mergeCell ref="D80:E80"/>
    <mergeCell ref="D67:E67"/>
    <mergeCell ref="D68:E68"/>
    <mergeCell ref="D69:E69"/>
    <mergeCell ref="D72:E72"/>
    <mergeCell ref="H6:H7"/>
    <mergeCell ref="B5:H5"/>
    <mergeCell ref="D96:E96"/>
    <mergeCell ref="D90:E90"/>
    <mergeCell ref="D93:E93"/>
    <mergeCell ref="D94:E94"/>
    <mergeCell ref="D95:E95"/>
    <mergeCell ref="D91:E91"/>
    <mergeCell ref="D92:E92"/>
    <mergeCell ref="D85:E85"/>
    <mergeCell ref="D98:E98"/>
    <mergeCell ref="F98:G98"/>
    <mergeCell ref="A2:H2"/>
    <mergeCell ref="A3:H3"/>
    <mergeCell ref="A4:H4"/>
    <mergeCell ref="A5:A7"/>
    <mergeCell ref="B6:B7"/>
    <mergeCell ref="C6:C7"/>
    <mergeCell ref="D6:E7"/>
    <mergeCell ref="F6:G7"/>
    <mergeCell ref="F90:G90"/>
    <mergeCell ref="F91:G91"/>
    <mergeCell ref="F92:G92"/>
    <mergeCell ref="D70:E70"/>
    <mergeCell ref="D71:E71"/>
    <mergeCell ref="F70:G70"/>
    <mergeCell ref="F71:G71"/>
    <mergeCell ref="D84:E84"/>
    <mergeCell ref="F84:G84"/>
    <mergeCell ref="D77:E77"/>
  </mergeCells>
  <phoneticPr fontId="14" type="noConversion"/>
  <pageMargins left="0.17" right="0.25" top="0.2" bottom="0.21" header="0.24" footer="0.18"/>
  <pageSetup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H145"/>
  <sheetViews>
    <sheetView view="pageBreakPreview" topLeftCell="A28" workbookViewId="0">
      <selection activeCell="D13" sqref="D13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6" width="6.140625" style="1" customWidth="1"/>
    <col min="7" max="7" width="6.5703125" style="1" customWidth="1"/>
    <col min="8" max="8" width="10.140625" style="1" customWidth="1"/>
    <col min="9" max="16384" width="9.140625" style="1"/>
  </cols>
  <sheetData>
    <row r="2" spans="1:8" ht="26.25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ht="26.25">
      <c r="A3" s="125" t="s">
        <v>117</v>
      </c>
      <c r="B3" s="125"/>
      <c r="C3" s="125"/>
      <c r="D3" s="125"/>
      <c r="E3" s="125"/>
      <c r="F3" s="125"/>
      <c r="G3" s="125"/>
      <c r="H3" s="125"/>
    </row>
    <row r="4" spans="1:8" ht="26.25">
      <c r="A4" s="125" t="s">
        <v>136</v>
      </c>
      <c r="B4" s="125"/>
      <c r="C4" s="125"/>
      <c r="D4" s="125"/>
      <c r="E4" s="125"/>
      <c r="F4" s="125"/>
      <c r="G4" s="125"/>
      <c r="H4" s="125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 ht="23.25" customHeight="1">
      <c r="A6" s="126"/>
      <c r="B6" s="127" t="s">
        <v>64</v>
      </c>
      <c r="C6" s="129" t="s">
        <v>65</v>
      </c>
      <c r="D6" s="131" t="s">
        <v>137</v>
      </c>
      <c r="E6" s="132"/>
      <c r="F6" s="135">
        <v>237744</v>
      </c>
      <c r="G6" s="136"/>
      <c r="H6" s="118" t="s">
        <v>0</v>
      </c>
    </row>
    <row r="7" spans="1:8">
      <c r="A7" s="126"/>
      <c r="B7" s="128"/>
      <c r="C7" s="130"/>
      <c r="D7" s="133"/>
      <c r="E7" s="134"/>
      <c r="F7" s="137"/>
      <c r="G7" s="138"/>
      <c r="H7" s="119"/>
    </row>
    <row r="8" spans="1:8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ตค50!F13+พย50!F13+ธค50!F13</f>
        <v>0</v>
      </c>
      <c r="E13" s="92">
        <f>ตค50!G13+พย50!G13+ธค50!G13</f>
        <v>0</v>
      </c>
      <c r="F13" s="49">
        <v>0</v>
      </c>
      <c r="G13" s="48">
        <v>0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ตค50!F14+พย50!F14+ธค50!F14</f>
        <v>124</v>
      </c>
      <c r="E14" s="110"/>
      <c r="F14" s="109">
        <v>56</v>
      </c>
      <c r="G14" s="110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 customFormat="1" ht="20.25" customHeight="1">
      <c r="A16" s="22" t="s">
        <v>12</v>
      </c>
      <c r="B16" s="77">
        <v>0</v>
      </c>
      <c r="C16" s="23" t="s">
        <v>115</v>
      </c>
      <c r="D16" s="109">
        <f>ตค50!F16+พย50!F16+ธค50!F16</f>
        <v>1380</v>
      </c>
      <c r="E16" s="110"/>
      <c r="F16" s="109">
        <f>F21+F22+F23+F24+F25+F26+F27+F32+F42</f>
        <v>504</v>
      </c>
      <c r="G16" s="110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109">
        <f>ตค50!F17+พย50!F17+ธค50!F17</f>
        <v>681</v>
      </c>
      <c r="E17" s="110"/>
      <c r="F17" s="109">
        <v>254</v>
      </c>
      <c r="G17" s="110"/>
      <c r="H17" s="25"/>
    </row>
    <row r="18" spans="1:8" customFormat="1" ht="21">
      <c r="A18" s="22" t="s">
        <v>26</v>
      </c>
      <c r="B18" s="78">
        <v>0</v>
      </c>
      <c r="C18" s="24" t="s">
        <v>11</v>
      </c>
      <c r="D18" s="109">
        <f>ตค50!F18+พย50!F18+ธค50!F18</f>
        <v>549</v>
      </c>
      <c r="E18" s="110"/>
      <c r="F18" s="109">
        <v>95</v>
      </c>
      <c r="G18" s="110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109">
        <f>ตค50!F19+พย50!F19+ธค50!F19</f>
        <v>518</v>
      </c>
      <c r="E19" s="110"/>
      <c r="F19" s="109">
        <v>161</v>
      </c>
      <c r="G19" s="110"/>
      <c r="H19" s="25"/>
    </row>
    <row r="20" spans="1:8">
      <c r="A20" s="5" t="s">
        <v>97</v>
      </c>
      <c r="B20" s="75">
        <v>262000</v>
      </c>
      <c r="C20" s="13"/>
      <c r="D20" s="109"/>
      <c r="E20" s="110"/>
      <c r="F20" s="109"/>
      <c r="G20" s="110"/>
      <c r="H20" s="35"/>
    </row>
    <row r="21" spans="1:8">
      <c r="A21" s="5" t="s">
        <v>37</v>
      </c>
      <c r="B21" s="76">
        <v>0</v>
      </c>
      <c r="C21" s="13" t="s">
        <v>68</v>
      </c>
      <c r="D21" s="109">
        <f>ตค50!F21+พย50!F21+ธค50!F21</f>
        <v>523</v>
      </c>
      <c r="E21" s="110"/>
      <c r="F21" s="109">
        <v>111</v>
      </c>
      <c r="G21" s="110"/>
      <c r="H21" s="35"/>
    </row>
    <row r="22" spans="1:8">
      <c r="A22" s="6" t="s">
        <v>38</v>
      </c>
      <c r="B22" s="75">
        <v>10200</v>
      </c>
      <c r="C22" s="13" t="s">
        <v>69</v>
      </c>
      <c r="D22" s="109">
        <f>ตค50!F22+พย50!F22+ธค50!F22</f>
        <v>3</v>
      </c>
      <c r="E22" s="110"/>
      <c r="F22" s="109">
        <v>0</v>
      </c>
      <c r="G22" s="110"/>
      <c r="H22" s="35"/>
    </row>
    <row r="23" spans="1:8">
      <c r="A23" s="5" t="s">
        <v>39</v>
      </c>
      <c r="B23" s="75">
        <v>9400</v>
      </c>
      <c r="C23" s="13" t="s">
        <v>70</v>
      </c>
      <c r="D23" s="109">
        <f>ตค50!F23+พย50!F23+ธค50!F23</f>
        <v>91</v>
      </c>
      <c r="E23" s="110"/>
      <c r="F23" s="109">
        <v>46</v>
      </c>
      <c r="G23" s="110"/>
      <c r="H23" s="35"/>
    </row>
    <row r="24" spans="1:8">
      <c r="A24" s="5" t="s">
        <v>40</v>
      </c>
      <c r="B24" s="75">
        <v>0</v>
      </c>
      <c r="C24" s="16">
        <v>0</v>
      </c>
      <c r="D24" s="109">
        <f>ตค50!F24+พย50!F24+ธค50!F24</f>
        <v>0</v>
      </c>
      <c r="E24" s="110"/>
      <c r="F24" s="109">
        <v>0</v>
      </c>
      <c r="G24" s="110"/>
      <c r="H24" s="35"/>
    </row>
    <row r="25" spans="1:8">
      <c r="A25" s="5" t="s">
        <v>41</v>
      </c>
      <c r="B25" s="75">
        <v>13000</v>
      </c>
      <c r="C25" s="16" t="s">
        <v>93</v>
      </c>
      <c r="D25" s="109">
        <f>ตค50!F25+พย50!F25+ธค50!F25</f>
        <v>39</v>
      </c>
      <c r="E25" s="110"/>
      <c r="F25" s="109">
        <v>16</v>
      </c>
      <c r="G25" s="110"/>
      <c r="H25" s="35"/>
    </row>
    <row r="26" spans="1:8">
      <c r="A26" s="5" t="s">
        <v>42</v>
      </c>
      <c r="B26" s="75">
        <v>4500</v>
      </c>
      <c r="C26" s="13" t="s">
        <v>71</v>
      </c>
      <c r="D26" s="109">
        <f>ตค50!F26+พย50!F26+ธค50!F26</f>
        <v>21</v>
      </c>
      <c r="E26" s="110"/>
      <c r="F26" s="109">
        <v>7</v>
      </c>
      <c r="G26" s="110"/>
      <c r="H26" s="35"/>
    </row>
    <row r="27" spans="1:8">
      <c r="A27" s="5" t="s">
        <v>43</v>
      </c>
      <c r="B27" s="75">
        <v>12800</v>
      </c>
      <c r="C27" s="13" t="s">
        <v>70</v>
      </c>
      <c r="D27" s="109">
        <f>ตค50!F27+พย50!F27+ธค50!F27</f>
        <v>12</v>
      </c>
      <c r="E27" s="110"/>
      <c r="F27" s="109">
        <v>1</v>
      </c>
      <c r="G27" s="110"/>
      <c r="H27" s="35"/>
    </row>
    <row r="28" spans="1:8">
      <c r="A28" s="5" t="s">
        <v>34</v>
      </c>
      <c r="B28" s="75">
        <v>91560</v>
      </c>
      <c r="C28" s="13" t="s">
        <v>72</v>
      </c>
      <c r="D28" s="109">
        <f>ตค50!F28+พย50!F28+ธค50!F28</f>
        <v>1</v>
      </c>
      <c r="E28" s="110"/>
      <c r="F28" s="109">
        <v>0</v>
      </c>
      <c r="G28" s="110"/>
      <c r="H28" s="35"/>
    </row>
    <row r="29" spans="1:8">
      <c r="A29" s="5" t="s">
        <v>131</v>
      </c>
      <c r="B29" s="75">
        <v>83930</v>
      </c>
      <c r="C29" s="13" t="s">
        <v>72</v>
      </c>
      <c r="D29" s="109">
        <f>ตค50!F29+พย50!F29+ธค50!F29</f>
        <v>1</v>
      </c>
      <c r="E29" s="110"/>
      <c r="F29" s="109">
        <v>0</v>
      </c>
      <c r="G29" s="110"/>
      <c r="H29" s="35"/>
    </row>
    <row r="30" spans="1:8">
      <c r="A30" s="5" t="s">
        <v>14</v>
      </c>
      <c r="B30" s="75">
        <v>20000</v>
      </c>
      <c r="C30" s="13" t="s">
        <v>91</v>
      </c>
      <c r="D30" s="109">
        <f>ตค50!F30+พย50!F30+ธค50!F30</f>
        <v>0</v>
      </c>
      <c r="E30" s="110"/>
      <c r="F30" s="109">
        <v>0</v>
      </c>
      <c r="G30" s="110"/>
      <c r="H30" s="35"/>
    </row>
    <row r="31" spans="1:8">
      <c r="A31" s="3" t="s">
        <v>44</v>
      </c>
      <c r="B31" s="74">
        <v>126000</v>
      </c>
      <c r="C31" s="15" t="s">
        <v>94</v>
      </c>
      <c r="D31" s="111"/>
      <c r="E31" s="112"/>
      <c r="F31" s="111"/>
      <c r="G31" s="112"/>
      <c r="H31" s="35"/>
    </row>
    <row r="32" spans="1:8">
      <c r="A32" s="5" t="s">
        <v>15</v>
      </c>
      <c r="B32" s="75">
        <v>0</v>
      </c>
      <c r="C32" s="13" t="s">
        <v>94</v>
      </c>
      <c r="D32" s="109">
        <f>ตค50!F32+พย50!F32+ธค50!F32</f>
        <v>119</v>
      </c>
      <c r="E32" s="110"/>
      <c r="F32" s="109">
        <v>38</v>
      </c>
      <c r="G32" s="110"/>
      <c r="H32" s="35"/>
    </row>
    <row r="33" spans="1:8">
      <c r="A33" s="6" t="s">
        <v>16</v>
      </c>
      <c r="B33" s="75">
        <v>0</v>
      </c>
      <c r="C33" s="13" t="s">
        <v>74</v>
      </c>
      <c r="D33" s="109">
        <f>ตค50!F33+พย50!F33+ธค50!F33</f>
        <v>47</v>
      </c>
      <c r="E33" s="110"/>
      <c r="F33" s="109">
        <f>F34+F35</f>
        <v>5</v>
      </c>
      <c r="G33" s="110"/>
      <c r="H33" s="35"/>
    </row>
    <row r="34" spans="1:8">
      <c r="A34" s="5" t="s">
        <v>17</v>
      </c>
      <c r="B34" s="75">
        <v>0</v>
      </c>
      <c r="C34" s="13" t="s">
        <v>75</v>
      </c>
      <c r="D34" s="109">
        <f>ตค50!F34+พย50!F34+ธค50!F34</f>
        <v>38</v>
      </c>
      <c r="E34" s="110"/>
      <c r="F34" s="109">
        <v>0</v>
      </c>
      <c r="G34" s="110"/>
      <c r="H34" s="35"/>
    </row>
    <row r="35" spans="1:8">
      <c r="A35" s="5" t="s">
        <v>18</v>
      </c>
      <c r="B35" s="75">
        <v>0</v>
      </c>
      <c r="C35" s="13" t="s">
        <v>76</v>
      </c>
      <c r="D35" s="109">
        <f>ตค50!F35+พย50!F35+ธค50!F35</f>
        <v>9</v>
      </c>
      <c r="E35" s="110"/>
      <c r="F35" s="109">
        <v>5</v>
      </c>
      <c r="G35" s="110"/>
      <c r="H35" s="35"/>
    </row>
    <row r="36" spans="1:8">
      <c r="A36" s="5" t="s">
        <v>19</v>
      </c>
      <c r="B36" s="75">
        <v>0</v>
      </c>
      <c r="C36" s="13" t="s">
        <v>77</v>
      </c>
      <c r="D36" s="109">
        <f>ตค50!F36+พย50!F36+ธค50!F36</f>
        <v>1</v>
      </c>
      <c r="E36" s="110"/>
      <c r="F36" s="109">
        <f>F37+F38</f>
        <v>0</v>
      </c>
      <c r="G36" s="110"/>
      <c r="H36" s="35"/>
    </row>
    <row r="37" spans="1:8">
      <c r="A37" s="5" t="s">
        <v>20</v>
      </c>
      <c r="B37" s="75">
        <v>0</v>
      </c>
      <c r="C37" s="13" t="s">
        <v>78</v>
      </c>
      <c r="D37" s="109">
        <f>ตค50!F37+พย50!F37+ธค50!F37</f>
        <v>0</v>
      </c>
      <c r="E37" s="110"/>
      <c r="F37" s="109">
        <v>0</v>
      </c>
      <c r="G37" s="110"/>
      <c r="H37" s="35"/>
    </row>
    <row r="38" spans="1:8">
      <c r="A38" s="5" t="s">
        <v>21</v>
      </c>
      <c r="B38" s="75">
        <v>0</v>
      </c>
      <c r="C38" s="13" t="s">
        <v>69</v>
      </c>
      <c r="D38" s="109">
        <f>ตค50!F38+พย50!F38+ธค50!F38</f>
        <v>1</v>
      </c>
      <c r="E38" s="110"/>
      <c r="F38" s="109">
        <v>0</v>
      </c>
      <c r="G38" s="110"/>
      <c r="H38" s="35"/>
    </row>
    <row r="39" spans="1:8">
      <c r="A39" s="45" t="s">
        <v>22</v>
      </c>
      <c r="B39" s="79">
        <v>0</v>
      </c>
      <c r="C39" s="46" t="s">
        <v>79</v>
      </c>
      <c r="D39" s="109">
        <f>ตค50!F39+พย50!F39+ธค50!F39</f>
        <v>30</v>
      </c>
      <c r="E39" s="110"/>
      <c r="F39" s="113">
        <v>0</v>
      </c>
      <c r="G39" s="114"/>
      <c r="H39" s="36"/>
    </row>
    <row r="40" spans="1:8" ht="23.1" customHeight="1">
      <c r="A40" s="43" t="s">
        <v>104</v>
      </c>
      <c r="B40" s="80">
        <v>163000</v>
      </c>
      <c r="C40" s="44"/>
      <c r="D40" s="115"/>
      <c r="E40" s="115"/>
      <c r="F40" s="115"/>
      <c r="G40" s="115"/>
      <c r="H40" s="37"/>
    </row>
    <row r="41" spans="1:8" ht="23.1" customHeight="1">
      <c r="A41" s="5" t="s">
        <v>97</v>
      </c>
      <c r="B41" s="75">
        <v>5000</v>
      </c>
      <c r="C41" s="42"/>
      <c r="D41" s="109"/>
      <c r="E41" s="110"/>
      <c r="F41" s="109"/>
      <c r="G41" s="110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109">
        <f>ตค50!F42+พย50!F42+ธค50!F42</f>
        <v>572</v>
      </c>
      <c r="E42" s="110"/>
      <c r="F42" s="109">
        <v>285</v>
      </c>
      <c r="G42" s="110"/>
      <c r="H42" s="34"/>
    </row>
    <row r="43" spans="1:8" ht="23.1" customHeight="1">
      <c r="A43" s="4" t="s">
        <v>105</v>
      </c>
      <c r="B43" s="74">
        <v>22600</v>
      </c>
      <c r="C43" s="15"/>
      <c r="D43" s="109"/>
      <c r="E43" s="110"/>
      <c r="F43" s="109"/>
      <c r="G43" s="110"/>
      <c r="H43" s="35"/>
    </row>
    <row r="44" spans="1:8" ht="23.1" customHeight="1">
      <c r="A44" s="5" t="s">
        <v>97</v>
      </c>
      <c r="B44" s="75">
        <v>7600</v>
      </c>
      <c r="C44" s="13"/>
      <c r="D44" s="109"/>
      <c r="E44" s="110"/>
      <c r="F44" s="109"/>
      <c r="G44" s="110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109">
        <f>ตค50!F45+พย50!F45+ธค50!F45</f>
        <v>0</v>
      </c>
      <c r="E45" s="110"/>
      <c r="F45" s="109">
        <v>0</v>
      </c>
      <c r="G45" s="110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109">
        <f>ตค50!F46+พย50!F46+ธค50!F46</f>
        <v>0</v>
      </c>
      <c r="E46" s="110"/>
      <c r="F46" s="109">
        <v>0</v>
      </c>
      <c r="G46" s="110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109">
        <f>ตค50!F47+พย50!F47+ธค50!F47</f>
        <v>0</v>
      </c>
      <c r="E47" s="110"/>
      <c r="F47" s="109">
        <v>0</v>
      </c>
      <c r="G47" s="110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109">
        <f>ตค50!F48+พย50!F48+ธค50!F48</f>
        <v>4</v>
      </c>
      <c r="E48" s="110"/>
      <c r="F48" s="109">
        <v>1</v>
      </c>
      <c r="G48" s="110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109">
        <f>ตค50!F49+พย50!F49+ธค50!F49</f>
        <v>0</v>
      </c>
      <c r="E49" s="110"/>
      <c r="F49" s="109">
        <v>0</v>
      </c>
      <c r="G49" s="110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109"/>
      <c r="G50" s="110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109"/>
      <c r="G51" s="110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109"/>
      <c r="G52" s="110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109">
        <f>ตค50!F53+พย50!F53+ธค50!F53</f>
        <v>2043</v>
      </c>
      <c r="E53" s="110"/>
      <c r="F53" s="109">
        <v>1268</v>
      </c>
      <c r="G53" s="110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109">
        <f>ตค50!F54+พย50!F54+ธค50!F54</f>
        <v>1179</v>
      </c>
      <c r="E54" s="110"/>
      <c r="F54" s="109">
        <v>552</v>
      </c>
      <c r="G54" s="110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109">
        <f>ตค50!F55+พย50!F55+ธค50!F55</f>
        <v>0</v>
      </c>
      <c r="E55" s="110"/>
      <c r="F55" s="109">
        <v>0</v>
      </c>
      <c r="G55" s="110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109">
        <f>ตค50!F56+พย50!F56+ธค50!F56</f>
        <v>0</v>
      </c>
      <c r="E56" s="110"/>
      <c r="F56" s="109">
        <v>0</v>
      </c>
      <c r="G56" s="110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109">
        <f>ตค50!F57+พย50!F57+ธค50!F57</f>
        <v>1</v>
      </c>
      <c r="E57" s="110"/>
      <c r="F57" s="109">
        <v>0</v>
      </c>
      <c r="G57" s="110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109">
        <f>ตค50!F58+พย50!F58+ธค50!F58</f>
        <v>5</v>
      </c>
      <c r="E58" s="110"/>
      <c r="F58" s="109">
        <v>0</v>
      </c>
      <c r="G58" s="110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109">
        <f>ตค50!F59+พย50!F59+ธค50!F59</f>
        <v>1</v>
      </c>
      <c r="E59" s="110"/>
      <c r="F59" s="109">
        <v>1</v>
      </c>
      <c r="G59" s="110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109">
        <f>ตค50!F60+พย50!F60+ธค50!F60</f>
        <v>6</v>
      </c>
      <c r="E60" s="110"/>
      <c r="F60" s="109">
        <v>4</v>
      </c>
      <c r="G60" s="110"/>
      <c r="H60" s="35"/>
    </row>
    <row r="61" spans="1:8" ht="23.1" customHeight="1">
      <c r="A61" s="4" t="s">
        <v>107</v>
      </c>
      <c r="B61" s="74">
        <v>170200</v>
      </c>
      <c r="C61" s="15"/>
      <c r="D61" s="109"/>
      <c r="E61" s="110"/>
      <c r="F61" s="109"/>
      <c r="G61" s="110"/>
      <c r="H61" s="35"/>
    </row>
    <row r="62" spans="1:8" ht="23.1" customHeight="1">
      <c r="A62" s="5" t="s">
        <v>97</v>
      </c>
      <c r="B62" s="75">
        <v>25100</v>
      </c>
      <c r="C62" s="13"/>
      <c r="D62" s="109"/>
      <c r="E62" s="110"/>
      <c r="F62" s="109"/>
      <c r="G62" s="110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ตค50!F63+พย50!F63+ธค50!F63</f>
        <v>0</v>
      </c>
      <c r="E63" s="92">
        <f>ตค50!G63+พย50!G63+ธค50!G63</f>
        <v>0</v>
      </c>
      <c r="F63" s="47">
        <v>0</v>
      </c>
      <c r="G63" s="48">
        <v>0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109">
        <f>ตค50!F64+พย50!F64+ธค50!F64</f>
        <v>0</v>
      </c>
      <c r="E64" s="110"/>
      <c r="F64" s="109">
        <v>0</v>
      </c>
      <c r="G64" s="110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ตค50!F65+พย50!F65+ธค50!F65</f>
        <v>0</v>
      </c>
      <c r="E65" s="92">
        <f>ตค50!G65+พย50!G65+ธค50!G65</f>
        <v>0</v>
      </c>
      <c r="F65" s="47">
        <v>0</v>
      </c>
      <c r="G65" s="48">
        <v>0</v>
      </c>
      <c r="H65" s="35"/>
    </row>
    <row r="66" spans="1:8" ht="23.1" customHeight="1">
      <c r="A66" s="9" t="s">
        <v>108</v>
      </c>
      <c r="B66" s="83">
        <v>512300</v>
      </c>
      <c r="C66" s="30"/>
      <c r="D66" s="109"/>
      <c r="E66" s="110"/>
      <c r="F66" s="109"/>
      <c r="G66" s="110"/>
      <c r="H66" s="35"/>
    </row>
    <row r="67" spans="1:8" ht="23.1" customHeight="1">
      <c r="A67" s="4" t="s">
        <v>109</v>
      </c>
      <c r="B67" s="74">
        <v>78600</v>
      </c>
      <c r="C67" s="13"/>
      <c r="D67" s="109"/>
      <c r="E67" s="110"/>
      <c r="F67" s="109"/>
      <c r="G67" s="110"/>
      <c r="H67" s="35"/>
    </row>
    <row r="68" spans="1:8" ht="23.1" customHeight="1">
      <c r="A68" s="5" t="s">
        <v>97</v>
      </c>
      <c r="B68" s="75">
        <v>4100</v>
      </c>
      <c r="C68" s="13"/>
      <c r="D68" s="109"/>
      <c r="E68" s="110"/>
      <c r="F68" s="109"/>
      <c r="G68" s="110"/>
      <c r="H68" s="35"/>
    </row>
    <row r="69" spans="1:8" ht="23.1" customHeight="1">
      <c r="A69" s="10" t="s">
        <v>53</v>
      </c>
      <c r="B69" s="84">
        <v>4600</v>
      </c>
      <c r="C69" s="90" t="s">
        <v>120</v>
      </c>
      <c r="D69" s="109">
        <f>ตค50!F69+พย50!F69+ธค50!F69</f>
        <v>1340</v>
      </c>
      <c r="E69" s="110"/>
      <c r="F69" s="109">
        <v>1268</v>
      </c>
      <c r="G69" s="110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109">
        <f>ตค50!F70+พย50!F70+ธค50!F70</f>
        <v>0</v>
      </c>
      <c r="E70" s="110"/>
      <c r="F70" s="109">
        <v>0</v>
      </c>
      <c r="G70" s="110"/>
      <c r="H70" s="35"/>
    </row>
    <row r="71" spans="1:8" ht="23.1" customHeight="1">
      <c r="A71" s="60" t="s">
        <v>58</v>
      </c>
      <c r="B71" s="84">
        <v>6500</v>
      </c>
      <c r="C71" s="31" t="s">
        <v>86</v>
      </c>
      <c r="D71" s="109">
        <f>ตค50!F71+พย50!F71+ธค50!F71</f>
        <v>6</v>
      </c>
      <c r="E71" s="110"/>
      <c r="F71" s="109">
        <v>5</v>
      </c>
      <c r="G71" s="110"/>
      <c r="H71" s="35"/>
    </row>
    <row r="72" spans="1:8" ht="23.1" customHeight="1">
      <c r="A72" s="56" t="s">
        <v>59</v>
      </c>
      <c r="B72" s="84">
        <v>63400</v>
      </c>
      <c r="C72" s="16" t="s">
        <v>87</v>
      </c>
      <c r="D72" s="109">
        <f>ตค50!F72+พย50!F72+ธค50!F72</f>
        <v>0</v>
      </c>
      <c r="E72" s="110"/>
      <c r="F72" s="109">
        <v>0</v>
      </c>
      <c r="G72" s="110"/>
      <c r="H72" s="35"/>
    </row>
    <row r="73" spans="1:8" ht="23.1" customHeight="1">
      <c r="A73" s="56"/>
      <c r="B73" s="76"/>
      <c r="C73" s="16"/>
      <c r="D73" s="50"/>
      <c r="E73" s="51"/>
      <c r="F73" s="50"/>
      <c r="G73" s="51"/>
      <c r="H73" s="35"/>
    </row>
    <row r="74" spans="1:8" ht="23.1" customHeight="1">
      <c r="A74" s="56"/>
      <c r="B74" s="76"/>
      <c r="C74" s="16"/>
      <c r="D74" s="50"/>
      <c r="E74" s="51"/>
      <c r="F74" s="50"/>
      <c r="G74" s="51"/>
      <c r="H74" s="35"/>
    </row>
    <row r="75" spans="1:8" ht="23.1" customHeight="1">
      <c r="A75" s="56"/>
      <c r="B75" s="76"/>
      <c r="C75" s="16"/>
      <c r="D75" s="50"/>
      <c r="E75" s="51"/>
      <c r="F75" s="50"/>
      <c r="G75" s="51"/>
      <c r="H75" s="35"/>
    </row>
    <row r="76" spans="1:8" ht="23.1" customHeight="1">
      <c r="A76" s="71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 ht="23.1" customHeight="1">
      <c r="A77" s="11" t="s">
        <v>110</v>
      </c>
      <c r="B77" s="85"/>
      <c r="C77" s="32"/>
      <c r="D77" s="109"/>
      <c r="E77" s="110"/>
      <c r="F77" s="109"/>
      <c r="G77" s="110"/>
      <c r="H77" s="35"/>
    </row>
    <row r="78" spans="1:8" ht="23.1" customHeight="1">
      <c r="A78" s="8" t="s">
        <v>97</v>
      </c>
      <c r="B78" s="84">
        <v>433700</v>
      </c>
      <c r="C78" s="32"/>
      <c r="D78" s="109"/>
      <c r="E78" s="110"/>
      <c r="F78" s="109"/>
      <c r="G78" s="110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109">
        <f>ตค50!F79+พย50!F79+ธค50!F79</f>
        <v>0</v>
      </c>
      <c r="E79" s="110"/>
      <c r="F79" s="109">
        <v>0</v>
      </c>
      <c r="G79" s="110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109">
        <f>ตค50!F80+พย50!F80+ธค50!F80</f>
        <v>0</v>
      </c>
      <c r="E80" s="110"/>
      <c r="F80" s="109">
        <v>0</v>
      </c>
      <c r="G80" s="110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109">
        <f>ตค50!F84+พย50!F84+ธค50!F84</f>
        <v>6388</v>
      </c>
      <c r="E84" s="110"/>
      <c r="F84" s="109">
        <v>993</v>
      </c>
      <c r="G84" s="110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109">
        <f>ตค50!F85+พย50!F85+ธค50!F85</f>
        <v>0</v>
      </c>
      <c r="E85" s="110"/>
      <c r="F85" s="109">
        <v>0</v>
      </c>
      <c r="G85" s="110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109">
        <f>ตค50!F86+พย50!F86+ธค50!F86</f>
        <v>0</v>
      </c>
      <c r="E86" s="110"/>
      <c r="F86" s="109">
        <v>0</v>
      </c>
      <c r="G86" s="110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109">
        <f>ตค50!F90+พย50!F90+ธค50!F90</f>
        <v>40</v>
      </c>
      <c r="E90" s="110"/>
      <c r="F90" s="109">
        <v>7</v>
      </c>
      <c r="G90" s="110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109">
        <f>ตค50!F91+พย50!F91+ธค50!F91</f>
        <v>122</v>
      </c>
      <c r="E91" s="110"/>
      <c r="F91" s="109">
        <v>100</v>
      </c>
      <c r="G91" s="110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109">
        <f>ตค50!F92+พย50!F92+ธค50!F92</f>
        <v>93</v>
      </c>
      <c r="E92" s="110"/>
      <c r="F92" s="109">
        <v>43</v>
      </c>
      <c r="G92" s="110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109">
        <f>ตค50!F93+พย50!F93+ธค50!F93</f>
        <v>2</v>
      </c>
      <c r="E93" s="110"/>
      <c r="F93" s="109">
        <v>1</v>
      </c>
      <c r="G93" s="110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109">
        <f>ตค50!F94+พย50!F94+ธค50!F94</f>
        <v>74</v>
      </c>
      <c r="E94" s="110"/>
      <c r="F94" s="109">
        <v>41</v>
      </c>
      <c r="G94" s="110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109">
        <f>ตค50!F95+พย50!F95+ธค50!F95</f>
        <v>278</v>
      </c>
      <c r="E95" s="110"/>
      <c r="F95" s="109">
        <v>55</v>
      </c>
      <c r="G95" s="110"/>
      <c r="H95" s="35"/>
    </row>
    <row r="96" spans="1:8" ht="23.1" customHeight="1">
      <c r="A96" s="5" t="s">
        <v>9</v>
      </c>
      <c r="B96" s="76">
        <v>0</v>
      </c>
      <c r="C96" s="13" t="s">
        <v>89</v>
      </c>
      <c r="D96" s="109">
        <f>ตค50!F96+พย50!F96+ธค50!F96</f>
        <v>294100</v>
      </c>
      <c r="E96" s="110"/>
      <c r="F96" s="116">
        <v>148150</v>
      </c>
      <c r="G96" s="117"/>
      <c r="H96" s="35"/>
    </row>
    <row r="97" spans="1:8" ht="22.5" hidden="1" customHeight="1">
      <c r="A97" s="4"/>
      <c r="B97" s="75"/>
      <c r="C97" s="13"/>
      <c r="D97" s="52"/>
      <c r="E97" s="53"/>
      <c r="F97" s="50"/>
      <c r="G97" s="51"/>
      <c r="H97" s="35"/>
    </row>
    <row r="98" spans="1:8" ht="23.1" customHeight="1">
      <c r="A98" s="5" t="s">
        <v>97</v>
      </c>
      <c r="B98" s="75">
        <v>157700</v>
      </c>
      <c r="C98" s="13"/>
      <c r="D98" s="123"/>
      <c r="E98" s="124"/>
      <c r="F98" s="123"/>
      <c r="G98" s="124"/>
      <c r="H98" s="35"/>
    </row>
    <row r="99" spans="1:8" ht="23.1" customHeight="1">
      <c r="A99" s="5" t="s">
        <v>62</v>
      </c>
      <c r="B99" s="75">
        <v>17000</v>
      </c>
      <c r="C99" s="28" t="s">
        <v>132</v>
      </c>
      <c r="D99" s="47">
        <f>ตค50!F99+พย50!F99+ธค50!F99</f>
        <v>569</v>
      </c>
      <c r="E99" s="92">
        <f>ตค50!G99+พย50!G99+ธค50!G99</f>
        <v>248</v>
      </c>
      <c r="F99" s="47">
        <v>240</v>
      </c>
      <c r="G99" s="48">
        <v>83</v>
      </c>
      <c r="H99" s="34"/>
    </row>
    <row r="100" spans="1:8" ht="23.1" customHeight="1">
      <c r="A100" s="9" t="s">
        <v>129</v>
      </c>
      <c r="B100" s="81">
        <v>45000</v>
      </c>
      <c r="C100" s="18"/>
      <c r="D100" s="52"/>
      <c r="E100" s="53"/>
      <c r="F100" s="52"/>
      <c r="G100" s="53"/>
      <c r="H100" s="35"/>
    </row>
    <row r="101" spans="1:8" ht="23.1" customHeight="1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3.1" customHeight="1">
      <c r="A102" s="5" t="s">
        <v>10</v>
      </c>
      <c r="B102" s="75">
        <v>5000</v>
      </c>
      <c r="C102" s="28" t="s">
        <v>90</v>
      </c>
      <c r="D102" s="47">
        <f>ตค50!F102+พย50!F102+ธค50!F102</f>
        <v>982</v>
      </c>
      <c r="E102" s="92">
        <f>ตค50!G102+พย50!G102+ธค50!G102</f>
        <v>442</v>
      </c>
      <c r="F102" s="47">
        <v>416</v>
      </c>
      <c r="G102" s="48">
        <v>96</v>
      </c>
      <c r="H102" s="35"/>
    </row>
    <row r="103" spans="1:8" ht="9" customHeight="1">
      <c r="A103" s="5"/>
      <c r="B103" s="75"/>
      <c r="C103" s="70"/>
      <c r="D103" s="57"/>
      <c r="E103" s="58"/>
      <c r="F103" s="57"/>
      <c r="G103" s="48"/>
      <c r="H103" s="34"/>
    </row>
    <row r="104" spans="1:8" ht="23.25" customHeight="1">
      <c r="A104" s="61" t="s">
        <v>122</v>
      </c>
      <c r="B104" s="87">
        <v>40000</v>
      </c>
      <c r="C104" s="88" t="s">
        <v>124</v>
      </c>
      <c r="D104" s="47">
        <f>ตค50!F104+พย50!F104+ธค50!F104</f>
        <v>107</v>
      </c>
      <c r="E104" s="92">
        <f>ตค50!G104+พย50!G104+ธค50!G104</f>
        <v>413</v>
      </c>
      <c r="F104" s="66">
        <v>13</v>
      </c>
      <c r="G104" s="68">
        <v>176</v>
      </c>
      <c r="H104" s="69"/>
    </row>
    <row r="105" spans="1:8" ht="23.1" customHeight="1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37"/>
    </row>
    <row r="106" spans="1:8">
      <c r="A106" s="5"/>
      <c r="B106" s="14"/>
      <c r="C106" s="28" t="s">
        <v>126</v>
      </c>
      <c r="D106" s="63"/>
      <c r="E106" s="65"/>
      <c r="F106" s="63"/>
      <c r="G106" s="64"/>
      <c r="H106" s="37"/>
    </row>
    <row r="107" spans="1:8" ht="21" customHeight="1">
      <c r="A107" s="10"/>
      <c r="B107" s="19"/>
      <c r="C107" s="62"/>
      <c r="D107" s="63"/>
      <c r="E107" s="65"/>
      <c r="F107" s="63"/>
      <c r="G107" s="64"/>
      <c r="H107" s="37"/>
    </row>
    <row r="108" spans="1:8" ht="23.1" customHeight="1">
      <c r="A108" s="35"/>
      <c r="B108" s="49"/>
      <c r="C108" s="35"/>
      <c r="D108" s="33"/>
      <c r="F108" s="33"/>
      <c r="G108" s="34"/>
    </row>
    <row r="109" spans="1:8" ht="24.95" customHeight="1">
      <c r="A109" s="35"/>
      <c r="B109" s="49"/>
      <c r="C109" s="35"/>
      <c r="D109" s="33"/>
      <c r="F109" s="33"/>
      <c r="G109" s="34"/>
    </row>
    <row r="110" spans="1:8" ht="24.95" customHeight="1">
      <c r="A110" s="35"/>
      <c r="B110" s="49"/>
      <c r="C110" s="35"/>
      <c r="D110" s="33"/>
      <c r="F110" s="33"/>
      <c r="G110" s="34"/>
    </row>
    <row r="111" spans="1:8" ht="24.95" customHeight="1">
      <c r="A111" s="35"/>
      <c r="B111" s="49"/>
      <c r="C111" s="35"/>
      <c r="D111" s="33"/>
      <c r="F111" s="33"/>
      <c r="G111" s="34"/>
    </row>
    <row r="112" spans="1:8" ht="24.95" customHeight="1">
      <c r="A112" s="35"/>
      <c r="B112" s="49"/>
      <c r="C112" s="35"/>
      <c r="D112" s="33"/>
      <c r="F112" s="33"/>
      <c r="G112" s="34"/>
    </row>
    <row r="113" spans="1:8" ht="24.95" customHeight="1">
      <c r="A113" s="36"/>
      <c r="B113" s="91"/>
      <c r="C113" s="36"/>
      <c r="D113" s="38"/>
      <c r="E113" s="41"/>
      <c r="F113" s="38"/>
      <c r="G113" s="39"/>
      <c r="H113" s="41"/>
    </row>
    <row r="114" spans="1:8" ht="24.95" customHeight="1">
      <c r="A114" s="37"/>
      <c r="B114" s="59"/>
      <c r="C114" s="37"/>
      <c r="D114" s="37"/>
      <c r="E114" s="37"/>
      <c r="F114" s="37"/>
      <c r="G114" s="37"/>
      <c r="H114" s="37"/>
    </row>
    <row r="115" spans="1:8" ht="24.95" customHeight="1">
      <c r="A115" s="37"/>
      <c r="B115" s="37"/>
      <c r="C115" s="37"/>
      <c r="D115" s="37"/>
      <c r="E115" s="37"/>
      <c r="F115" s="37"/>
      <c r="G115" s="37"/>
      <c r="H115" s="37"/>
    </row>
    <row r="116" spans="1:8" ht="24.95" customHeight="1"/>
    <row r="117" spans="1:8" ht="24.95" customHeight="1"/>
    <row r="118" spans="1:8" ht="24.95" customHeight="1"/>
    <row r="134" spans="3:5">
      <c r="C134" s="37"/>
      <c r="D134" s="37"/>
    </row>
    <row r="135" spans="3:5">
      <c r="C135" s="37"/>
      <c r="D135" s="37"/>
      <c r="E135" s="37"/>
    </row>
    <row r="136" spans="3:5">
      <c r="C136" s="37"/>
      <c r="D136" s="37"/>
      <c r="E136" s="37"/>
    </row>
    <row r="137" spans="3:5">
      <c r="C137" s="37"/>
      <c r="D137" s="37"/>
      <c r="E137" s="37"/>
    </row>
    <row r="138" spans="3:5">
      <c r="C138" s="37"/>
      <c r="D138" s="37"/>
      <c r="E138" s="37"/>
    </row>
    <row r="139" spans="3:5">
      <c r="C139" s="37"/>
      <c r="D139" s="37"/>
      <c r="E139" s="37"/>
    </row>
    <row r="140" spans="3:5">
      <c r="C140" s="37"/>
      <c r="D140" s="37"/>
      <c r="E140" s="37"/>
    </row>
    <row r="141" spans="3:5">
      <c r="C141" s="37"/>
      <c r="D141" s="37"/>
      <c r="E141" s="37"/>
    </row>
    <row r="142" spans="3:5">
      <c r="C142" s="37"/>
      <c r="D142" s="37"/>
      <c r="E142" s="37"/>
    </row>
    <row r="143" spans="3:5">
      <c r="C143" s="37"/>
      <c r="D143" s="37"/>
      <c r="E143" s="37"/>
    </row>
    <row r="144" spans="3:5">
      <c r="C144" s="37"/>
      <c r="D144" s="37"/>
    </row>
    <row r="145" spans="3:4">
      <c r="C145" s="37"/>
      <c r="D145" s="37"/>
    </row>
  </sheetData>
  <mergeCells count="149">
    <mergeCell ref="F90:G90"/>
    <mergeCell ref="F91:G91"/>
    <mergeCell ref="F92:G92"/>
    <mergeCell ref="D70:E70"/>
    <mergeCell ref="D71:E71"/>
    <mergeCell ref="F70:G70"/>
    <mergeCell ref="F71:G71"/>
    <mergeCell ref="D84:E84"/>
    <mergeCell ref="F84:G84"/>
    <mergeCell ref="D77:E77"/>
    <mergeCell ref="D98:E98"/>
    <mergeCell ref="F98:G98"/>
    <mergeCell ref="A2:H2"/>
    <mergeCell ref="A3:H3"/>
    <mergeCell ref="A4:H4"/>
    <mergeCell ref="A5:A7"/>
    <mergeCell ref="B6:B7"/>
    <mergeCell ref="C6:C7"/>
    <mergeCell ref="D6:E7"/>
    <mergeCell ref="F6:G7"/>
    <mergeCell ref="H6:H7"/>
    <mergeCell ref="B5:H5"/>
    <mergeCell ref="D96:E96"/>
    <mergeCell ref="D90:E90"/>
    <mergeCell ref="D93:E93"/>
    <mergeCell ref="D94:E94"/>
    <mergeCell ref="D95:E95"/>
    <mergeCell ref="D91:E91"/>
    <mergeCell ref="D92:E92"/>
    <mergeCell ref="D85:E85"/>
    <mergeCell ref="D68:E68"/>
    <mergeCell ref="D69:E69"/>
    <mergeCell ref="D72:E72"/>
    <mergeCell ref="D86:E86"/>
    <mergeCell ref="D78:E78"/>
    <mergeCell ref="D79:E79"/>
    <mergeCell ref="D80:E80"/>
    <mergeCell ref="D66:E66"/>
    <mergeCell ref="D59:E59"/>
    <mergeCell ref="D60:E60"/>
    <mergeCell ref="D61:E61"/>
    <mergeCell ref="D62:E62"/>
    <mergeCell ref="D67:E67"/>
    <mergeCell ref="D49:E49"/>
    <mergeCell ref="D57:E57"/>
    <mergeCell ref="D58:E58"/>
    <mergeCell ref="D64:E64"/>
    <mergeCell ref="D53:E53"/>
    <mergeCell ref="D54:E54"/>
    <mergeCell ref="D55:E55"/>
    <mergeCell ref="D56:E56"/>
    <mergeCell ref="D43:E43"/>
    <mergeCell ref="D45:E45"/>
    <mergeCell ref="D44:E44"/>
    <mergeCell ref="D46:E46"/>
    <mergeCell ref="D47:E47"/>
    <mergeCell ref="D48:E48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F86:G86"/>
    <mergeCell ref="F93:G93"/>
    <mergeCell ref="F94:G94"/>
    <mergeCell ref="D18:E18"/>
    <mergeCell ref="D19:E19"/>
    <mergeCell ref="D23:E23"/>
    <mergeCell ref="D24:E24"/>
    <mergeCell ref="D20:E20"/>
    <mergeCell ref="D21:E21"/>
    <mergeCell ref="D22:E22"/>
    <mergeCell ref="F95:G95"/>
    <mergeCell ref="F96:G96"/>
    <mergeCell ref="F78:G78"/>
    <mergeCell ref="F68:G68"/>
    <mergeCell ref="F69:G69"/>
    <mergeCell ref="F72:G72"/>
    <mergeCell ref="F77:G77"/>
    <mergeCell ref="F79:G79"/>
    <mergeCell ref="F80:G80"/>
    <mergeCell ref="F85:G85"/>
    <mergeCell ref="F64:G64"/>
    <mergeCell ref="F66:G66"/>
    <mergeCell ref="F67:G67"/>
    <mergeCell ref="F60:G60"/>
    <mergeCell ref="F61:G61"/>
    <mergeCell ref="F62:G62"/>
    <mergeCell ref="F54:G54"/>
    <mergeCell ref="F55:G55"/>
    <mergeCell ref="F56:G56"/>
    <mergeCell ref="F57:G57"/>
    <mergeCell ref="F58:G58"/>
    <mergeCell ref="F59:G59"/>
    <mergeCell ref="F48:G48"/>
    <mergeCell ref="F49:G49"/>
    <mergeCell ref="F50:G50"/>
    <mergeCell ref="F51:G51"/>
    <mergeCell ref="F52:G52"/>
    <mergeCell ref="F53:G53"/>
    <mergeCell ref="F42:G42"/>
    <mergeCell ref="F43:G43"/>
    <mergeCell ref="F44:G44"/>
    <mergeCell ref="F45:G45"/>
    <mergeCell ref="F46:G46"/>
    <mergeCell ref="F47:G47"/>
    <mergeCell ref="F36:G36"/>
    <mergeCell ref="F37:G37"/>
    <mergeCell ref="F38:G38"/>
    <mergeCell ref="F39:G39"/>
    <mergeCell ref="F40:G40"/>
    <mergeCell ref="F41:G41"/>
    <mergeCell ref="F30:G30"/>
    <mergeCell ref="F31:G31"/>
    <mergeCell ref="F32:G32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F18:G18"/>
    <mergeCell ref="F19:G19"/>
    <mergeCell ref="F20:G20"/>
    <mergeCell ref="F21:G21"/>
    <mergeCell ref="F22:G22"/>
    <mergeCell ref="F23:G23"/>
    <mergeCell ref="F14:G14"/>
    <mergeCell ref="D14:E14"/>
    <mergeCell ref="F16:G16"/>
    <mergeCell ref="F17:G17"/>
    <mergeCell ref="D16:E16"/>
    <mergeCell ref="D17:E17"/>
  </mergeCells>
  <phoneticPr fontId="14" type="noConversion"/>
  <pageMargins left="0.17" right="0.25" top="0.2" bottom="0.21" header="0.24" footer="0.18"/>
  <pageSetup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H145"/>
  <sheetViews>
    <sheetView view="pageBreakPreview" topLeftCell="A28" workbookViewId="0">
      <selection activeCell="G105" sqref="G105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5" width="6.5703125" style="1" customWidth="1"/>
    <col min="6" max="6" width="6.140625" style="1" customWidth="1"/>
    <col min="7" max="7" width="6.5703125" style="1" customWidth="1"/>
    <col min="8" max="8" width="10.140625" style="1" customWidth="1"/>
    <col min="9" max="16384" width="9.140625" style="1"/>
  </cols>
  <sheetData>
    <row r="2" spans="1:8" ht="26.25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ht="26.25">
      <c r="A3" s="125" t="s">
        <v>117</v>
      </c>
      <c r="B3" s="125"/>
      <c r="C3" s="125"/>
      <c r="D3" s="125"/>
      <c r="E3" s="125"/>
      <c r="F3" s="125"/>
      <c r="G3" s="125"/>
      <c r="H3" s="125"/>
    </row>
    <row r="4" spans="1:8" ht="26.25">
      <c r="A4" s="125" t="s">
        <v>138</v>
      </c>
      <c r="B4" s="125"/>
      <c r="C4" s="125"/>
      <c r="D4" s="125"/>
      <c r="E4" s="125"/>
      <c r="F4" s="125"/>
      <c r="G4" s="125"/>
      <c r="H4" s="125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 ht="23.25" customHeight="1">
      <c r="A6" s="126"/>
      <c r="B6" s="127" t="s">
        <v>64</v>
      </c>
      <c r="C6" s="129" t="s">
        <v>65</v>
      </c>
      <c r="D6" s="131" t="s">
        <v>139</v>
      </c>
      <c r="E6" s="132"/>
      <c r="F6" s="135">
        <v>237775</v>
      </c>
      <c r="G6" s="136"/>
      <c r="H6" s="118" t="s">
        <v>0</v>
      </c>
    </row>
    <row r="7" spans="1:8">
      <c r="A7" s="126"/>
      <c r="B7" s="128"/>
      <c r="C7" s="130"/>
      <c r="D7" s="133"/>
      <c r="E7" s="134"/>
      <c r="F7" s="137"/>
      <c r="G7" s="138"/>
      <c r="H7" s="119"/>
    </row>
    <row r="8" spans="1:8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ตค50!F13+พย50!F13+ธค50!F13+มค51!F13</f>
        <v>0</v>
      </c>
      <c r="E13" s="92">
        <f>ตค50!G13+พย50!G13+ธค50!G13+มค51!G13</f>
        <v>0</v>
      </c>
      <c r="F13" s="49">
        <v>0</v>
      </c>
      <c r="G13" s="48">
        <v>0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ตค50!F14+พย50!F14+ธค50!F14+มค51!F14</f>
        <v>257</v>
      </c>
      <c r="E14" s="110"/>
      <c r="F14" s="109">
        <v>133</v>
      </c>
      <c r="G14" s="110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 customFormat="1" ht="20.25" customHeight="1">
      <c r="A16" s="22" t="s">
        <v>12</v>
      </c>
      <c r="B16" s="77">
        <v>0</v>
      </c>
      <c r="C16" s="23" t="s">
        <v>115</v>
      </c>
      <c r="D16" s="109">
        <f>ตค50!F16+พย50!F16+ธค50!F16+มค51!F16</f>
        <v>1888</v>
      </c>
      <c r="E16" s="110"/>
      <c r="F16" s="109">
        <f>F21+F22+F23+F24+F25+F26+F27+F32+F42</f>
        <v>508</v>
      </c>
      <c r="G16" s="110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109">
        <f>ตค50!F17+พย50!F17+ธค50!F17+มค51!F17</f>
        <v>913</v>
      </c>
      <c r="E17" s="110"/>
      <c r="F17" s="109">
        <v>232</v>
      </c>
      <c r="G17" s="110"/>
      <c r="H17" s="25"/>
    </row>
    <row r="18" spans="1:8" customFormat="1" ht="21">
      <c r="A18" s="22" t="s">
        <v>26</v>
      </c>
      <c r="B18" s="78">
        <v>0</v>
      </c>
      <c r="C18" s="24" t="s">
        <v>11</v>
      </c>
      <c r="D18" s="109">
        <f>ตค50!F18+พย50!F18+ธค50!F18+มค51!F18</f>
        <v>813</v>
      </c>
      <c r="E18" s="110"/>
      <c r="F18" s="109">
        <v>264</v>
      </c>
      <c r="G18" s="110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109">
        <f>ตค50!F19+พย50!F19+ธค50!F19+มค51!F19</f>
        <v>703</v>
      </c>
      <c r="E19" s="110"/>
      <c r="F19" s="109">
        <v>185</v>
      </c>
      <c r="G19" s="110"/>
      <c r="H19" s="25"/>
    </row>
    <row r="20" spans="1:8">
      <c r="A20" s="5" t="s">
        <v>97</v>
      </c>
      <c r="B20" s="75">
        <v>262000</v>
      </c>
      <c r="C20" s="13"/>
      <c r="D20" s="109"/>
      <c r="E20" s="110"/>
      <c r="F20" s="109"/>
      <c r="G20" s="110"/>
      <c r="H20" s="35"/>
    </row>
    <row r="21" spans="1:8">
      <c r="A21" s="5" t="s">
        <v>37</v>
      </c>
      <c r="B21" s="76">
        <v>0</v>
      </c>
      <c r="C21" s="13" t="s">
        <v>68</v>
      </c>
      <c r="D21" s="109">
        <f>ตค50!F21+พย50!F21+ธค50!F21+มค51!F21</f>
        <v>686</v>
      </c>
      <c r="E21" s="110"/>
      <c r="F21" s="109">
        <v>163</v>
      </c>
      <c r="G21" s="110"/>
      <c r="H21" s="35"/>
    </row>
    <row r="22" spans="1:8">
      <c r="A22" s="6" t="s">
        <v>38</v>
      </c>
      <c r="B22" s="75">
        <v>10200</v>
      </c>
      <c r="C22" s="13" t="s">
        <v>69</v>
      </c>
      <c r="D22" s="109">
        <f>ตค50!F22+พย50!F22+ธค50!F22+มค51!F22</f>
        <v>3</v>
      </c>
      <c r="E22" s="110"/>
      <c r="F22" s="109">
        <v>0</v>
      </c>
      <c r="G22" s="110"/>
      <c r="H22" s="35"/>
    </row>
    <row r="23" spans="1:8">
      <c r="A23" s="5" t="s">
        <v>39</v>
      </c>
      <c r="B23" s="75">
        <v>9400</v>
      </c>
      <c r="C23" s="13" t="s">
        <v>70</v>
      </c>
      <c r="D23" s="109">
        <f>ตค50!F23+พย50!F23+ธค50!F23+มค51!F23</f>
        <v>102</v>
      </c>
      <c r="E23" s="110"/>
      <c r="F23" s="109">
        <v>11</v>
      </c>
      <c r="G23" s="110"/>
      <c r="H23" s="35"/>
    </row>
    <row r="24" spans="1:8">
      <c r="A24" s="5" t="s">
        <v>40</v>
      </c>
      <c r="B24" s="75">
        <v>0</v>
      </c>
      <c r="C24" s="16">
        <v>0</v>
      </c>
      <c r="D24" s="109">
        <f>ตค50!F24+พย50!F24+ธค50!F24+มค51!F24</f>
        <v>0</v>
      </c>
      <c r="E24" s="110"/>
      <c r="F24" s="109">
        <v>0</v>
      </c>
      <c r="G24" s="110"/>
      <c r="H24" s="35"/>
    </row>
    <row r="25" spans="1:8">
      <c r="A25" s="5" t="s">
        <v>41</v>
      </c>
      <c r="B25" s="75">
        <v>13000</v>
      </c>
      <c r="C25" s="16" t="s">
        <v>93</v>
      </c>
      <c r="D25" s="109">
        <f>ตค50!F25+พย50!F25+ธค50!F25+มค51!F25</f>
        <v>51</v>
      </c>
      <c r="E25" s="110"/>
      <c r="F25" s="109">
        <v>12</v>
      </c>
      <c r="G25" s="110"/>
      <c r="H25" s="35"/>
    </row>
    <row r="26" spans="1:8">
      <c r="A26" s="5" t="s">
        <v>42</v>
      </c>
      <c r="B26" s="75">
        <v>4500</v>
      </c>
      <c r="C26" s="13" t="s">
        <v>71</v>
      </c>
      <c r="D26" s="109">
        <f>ตค50!F26+พย50!F26+ธค50!F26+มค51!F26</f>
        <v>21</v>
      </c>
      <c r="E26" s="110"/>
      <c r="F26" s="109">
        <v>0</v>
      </c>
      <c r="G26" s="110"/>
      <c r="H26" s="35"/>
    </row>
    <row r="27" spans="1:8">
      <c r="A27" s="5" t="s">
        <v>43</v>
      </c>
      <c r="B27" s="75">
        <v>12800</v>
      </c>
      <c r="C27" s="13" t="s">
        <v>70</v>
      </c>
      <c r="D27" s="109">
        <f>ตค50!F27+พย50!F27+ธค50!F27+มค51!F27</f>
        <v>12</v>
      </c>
      <c r="E27" s="110"/>
      <c r="F27" s="109">
        <v>0</v>
      </c>
      <c r="G27" s="110"/>
      <c r="H27" s="35"/>
    </row>
    <row r="28" spans="1:8">
      <c r="A28" s="5" t="s">
        <v>34</v>
      </c>
      <c r="B28" s="75">
        <v>91560</v>
      </c>
      <c r="C28" s="13" t="s">
        <v>72</v>
      </c>
      <c r="D28" s="109">
        <f>ตค50!F28+พย50!F28+ธค50!F28+มค51!F28</f>
        <v>1</v>
      </c>
      <c r="E28" s="110"/>
      <c r="F28" s="109">
        <v>0</v>
      </c>
      <c r="G28" s="110"/>
      <c r="H28" s="35"/>
    </row>
    <row r="29" spans="1:8">
      <c r="A29" s="5" t="s">
        <v>131</v>
      </c>
      <c r="B29" s="75">
        <v>83930</v>
      </c>
      <c r="C29" s="13" t="s">
        <v>72</v>
      </c>
      <c r="D29" s="109">
        <f>ตค50!F29+พย50!F29+ธค50!F29+มค51!F29</f>
        <v>1</v>
      </c>
      <c r="E29" s="110"/>
      <c r="F29" s="109">
        <v>0</v>
      </c>
      <c r="G29" s="110"/>
      <c r="H29" s="35"/>
    </row>
    <row r="30" spans="1:8">
      <c r="A30" s="5" t="s">
        <v>14</v>
      </c>
      <c r="B30" s="75">
        <v>20000</v>
      </c>
      <c r="C30" s="13" t="s">
        <v>91</v>
      </c>
      <c r="D30" s="109">
        <f>ตค50!F30+พย50!F30+ธค50!F30+มค51!F30</f>
        <v>0</v>
      </c>
      <c r="E30" s="110"/>
      <c r="F30" s="109">
        <v>0</v>
      </c>
      <c r="G30" s="110"/>
      <c r="H30" s="35"/>
    </row>
    <row r="31" spans="1:8">
      <c r="A31" s="3" t="s">
        <v>44</v>
      </c>
      <c r="B31" s="74">
        <v>126000</v>
      </c>
      <c r="C31" s="15" t="s">
        <v>94</v>
      </c>
      <c r="D31" s="111"/>
      <c r="E31" s="112"/>
      <c r="F31" s="111"/>
      <c r="G31" s="112"/>
      <c r="H31" s="35"/>
    </row>
    <row r="32" spans="1:8">
      <c r="A32" s="5" t="s">
        <v>15</v>
      </c>
      <c r="B32" s="75">
        <v>0</v>
      </c>
      <c r="C32" s="13" t="s">
        <v>94</v>
      </c>
      <c r="D32" s="109">
        <f>ตค50!F32+พย50!F32+ธค50!F32+มค51!F32</f>
        <v>161</v>
      </c>
      <c r="E32" s="110"/>
      <c r="F32" s="109">
        <v>42</v>
      </c>
      <c r="G32" s="110"/>
      <c r="H32" s="35"/>
    </row>
    <row r="33" spans="1:8">
      <c r="A33" s="6" t="s">
        <v>16</v>
      </c>
      <c r="B33" s="75">
        <v>0</v>
      </c>
      <c r="C33" s="13" t="s">
        <v>74</v>
      </c>
      <c r="D33" s="109">
        <f>ตค50!F33+พย50!F33+ธค50!F33+มค51!F33</f>
        <v>52</v>
      </c>
      <c r="E33" s="110"/>
      <c r="F33" s="109">
        <f>F34+F35</f>
        <v>5</v>
      </c>
      <c r="G33" s="110"/>
      <c r="H33" s="35"/>
    </row>
    <row r="34" spans="1:8">
      <c r="A34" s="5" t="s">
        <v>17</v>
      </c>
      <c r="B34" s="75">
        <v>0</v>
      </c>
      <c r="C34" s="13" t="s">
        <v>75</v>
      </c>
      <c r="D34" s="109">
        <f>ตค50!F34+พย50!F34+ธค50!F34+มค51!F34</f>
        <v>41</v>
      </c>
      <c r="E34" s="110"/>
      <c r="F34" s="109">
        <v>3</v>
      </c>
      <c r="G34" s="110"/>
      <c r="H34" s="35"/>
    </row>
    <row r="35" spans="1:8">
      <c r="A35" s="5" t="s">
        <v>18</v>
      </c>
      <c r="B35" s="75">
        <v>0</v>
      </c>
      <c r="C35" s="13" t="s">
        <v>76</v>
      </c>
      <c r="D35" s="109">
        <f>ตค50!F35+พย50!F35+ธค50!F35+มค51!F35</f>
        <v>11</v>
      </c>
      <c r="E35" s="110"/>
      <c r="F35" s="109">
        <v>2</v>
      </c>
      <c r="G35" s="110"/>
      <c r="H35" s="35"/>
    </row>
    <row r="36" spans="1:8">
      <c r="A36" s="5" t="s">
        <v>19</v>
      </c>
      <c r="B36" s="75">
        <v>0</v>
      </c>
      <c r="C36" s="13" t="s">
        <v>77</v>
      </c>
      <c r="D36" s="109">
        <f>ตค50!F36+พย50!F36+ธค50!F36+มค51!F36</f>
        <v>1</v>
      </c>
      <c r="E36" s="110"/>
      <c r="F36" s="109">
        <f>F37+F38</f>
        <v>0</v>
      </c>
      <c r="G36" s="110"/>
      <c r="H36" s="35"/>
    </row>
    <row r="37" spans="1:8">
      <c r="A37" s="5" t="s">
        <v>20</v>
      </c>
      <c r="B37" s="75">
        <v>0</v>
      </c>
      <c r="C37" s="13" t="s">
        <v>78</v>
      </c>
      <c r="D37" s="109">
        <f>ตค50!F37+พย50!F37+ธค50!F37+มค51!F37</f>
        <v>0</v>
      </c>
      <c r="E37" s="110"/>
      <c r="F37" s="109">
        <v>0</v>
      </c>
      <c r="G37" s="110"/>
      <c r="H37" s="35"/>
    </row>
    <row r="38" spans="1:8">
      <c r="A38" s="5" t="s">
        <v>21</v>
      </c>
      <c r="B38" s="75">
        <v>0</v>
      </c>
      <c r="C38" s="13" t="s">
        <v>69</v>
      </c>
      <c r="D38" s="109">
        <f>ตค50!F38+พย50!F38+ธค50!F38+มค51!F38</f>
        <v>1</v>
      </c>
      <c r="E38" s="110"/>
      <c r="F38" s="109">
        <v>0</v>
      </c>
      <c r="G38" s="110"/>
      <c r="H38" s="35"/>
    </row>
    <row r="39" spans="1:8">
      <c r="A39" s="45" t="s">
        <v>22</v>
      </c>
      <c r="B39" s="79">
        <v>0</v>
      </c>
      <c r="C39" s="46" t="s">
        <v>79</v>
      </c>
      <c r="D39" s="109">
        <f>ตค50!F39+พย50!F39+ธค50!F39+มค51!F39</f>
        <v>37</v>
      </c>
      <c r="E39" s="110"/>
      <c r="F39" s="113">
        <v>7</v>
      </c>
      <c r="G39" s="114"/>
      <c r="H39" s="36"/>
    </row>
    <row r="40" spans="1:8" ht="23.1" customHeight="1">
      <c r="A40" s="43" t="s">
        <v>104</v>
      </c>
      <c r="B40" s="80">
        <v>163000</v>
      </c>
      <c r="C40" s="44"/>
      <c r="D40" s="115"/>
      <c r="E40" s="115"/>
      <c r="F40" s="115"/>
      <c r="G40" s="115"/>
      <c r="H40" s="37"/>
    </row>
    <row r="41" spans="1:8" ht="23.1" customHeight="1">
      <c r="A41" s="5" t="s">
        <v>97</v>
      </c>
      <c r="B41" s="75">
        <v>5000</v>
      </c>
      <c r="C41" s="42"/>
      <c r="D41" s="109"/>
      <c r="E41" s="110"/>
      <c r="F41" s="109"/>
      <c r="G41" s="110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109">
        <f>ตค50!F42+พย50!F42+ธค50!F42+มค51!F42</f>
        <v>852</v>
      </c>
      <c r="E42" s="110"/>
      <c r="F42" s="109">
        <v>280</v>
      </c>
      <c r="G42" s="110"/>
      <c r="H42" s="34"/>
    </row>
    <row r="43" spans="1:8" ht="23.1" customHeight="1">
      <c r="A43" s="4" t="s">
        <v>105</v>
      </c>
      <c r="B43" s="74">
        <v>22600</v>
      </c>
      <c r="C43" s="15"/>
      <c r="D43" s="109"/>
      <c r="E43" s="110"/>
      <c r="F43" s="109"/>
      <c r="G43" s="110"/>
      <c r="H43" s="35"/>
    </row>
    <row r="44" spans="1:8" ht="23.1" customHeight="1">
      <c r="A44" s="5" t="s">
        <v>97</v>
      </c>
      <c r="B44" s="75">
        <v>7600</v>
      </c>
      <c r="C44" s="13"/>
      <c r="D44" s="109"/>
      <c r="E44" s="110"/>
      <c r="F44" s="109"/>
      <c r="G44" s="110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109">
        <f>ตค50!F45+พย50!F45+ธค50!F45+มค51!F45</f>
        <v>0</v>
      </c>
      <c r="E45" s="110"/>
      <c r="F45" s="109">
        <v>0</v>
      </c>
      <c r="G45" s="110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109">
        <f>ตค50!F46+พย50!F46+ธค50!F46+มค51!F46</f>
        <v>3</v>
      </c>
      <c r="E46" s="110"/>
      <c r="F46" s="109">
        <v>3</v>
      </c>
      <c r="G46" s="110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109">
        <f>ตค50!F47+พย50!F47+ธค50!F47+มค51!F47</f>
        <v>1</v>
      </c>
      <c r="E47" s="110"/>
      <c r="F47" s="109">
        <v>1</v>
      </c>
      <c r="G47" s="110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109">
        <f>ตค50!F48+พย50!F48+ธค50!F48+มค51!F48</f>
        <v>7</v>
      </c>
      <c r="E48" s="110"/>
      <c r="F48" s="109">
        <v>3</v>
      </c>
      <c r="G48" s="110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109">
        <f>ตค50!F49+พย50!F49+ธค50!F49+มค51!F49</f>
        <v>0</v>
      </c>
      <c r="E49" s="110"/>
      <c r="F49" s="109">
        <v>0</v>
      </c>
      <c r="G49" s="110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109"/>
      <c r="G50" s="110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109"/>
      <c r="G51" s="110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109"/>
      <c r="G52" s="110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109">
        <f>ตค50!F53+พย50!F53+ธค50!F53+มค51!F53</f>
        <v>2783</v>
      </c>
      <c r="E53" s="110"/>
      <c r="F53" s="109">
        <v>740</v>
      </c>
      <c r="G53" s="110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109">
        <f>ตค50!F54+พย50!F54+ธค50!F54+มค51!F54</f>
        <v>1559</v>
      </c>
      <c r="E54" s="110"/>
      <c r="F54" s="109">
        <v>380</v>
      </c>
      <c r="G54" s="110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109">
        <f>ตค50!F55+พย50!F55+ธค50!F55+มค51!F55</f>
        <v>503</v>
      </c>
      <c r="E55" s="110"/>
      <c r="F55" s="109">
        <v>503</v>
      </c>
      <c r="G55" s="110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109">
        <f>ตค50!F56+พย50!F56+ธค50!F56+มค51!F56</f>
        <v>0</v>
      </c>
      <c r="E56" s="110"/>
      <c r="F56" s="109">
        <v>0</v>
      </c>
      <c r="G56" s="110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109">
        <f>ตค50!F57+พย50!F57+ธค50!F57+มค51!F57</f>
        <v>1</v>
      </c>
      <c r="E57" s="110"/>
      <c r="F57" s="109">
        <v>0</v>
      </c>
      <c r="G57" s="110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109">
        <f>ตค50!F58+พย50!F58+ธค50!F58+มค51!F58</f>
        <v>23</v>
      </c>
      <c r="E58" s="110"/>
      <c r="F58" s="109">
        <v>18</v>
      </c>
      <c r="G58" s="110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109">
        <f>ตค50!F59+พย50!F59+ธค50!F59+มค51!F59</f>
        <v>1</v>
      </c>
      <c r="E59" s="110"/>
      <c r="F59" s="109">
        <v>0</v>
      </c>
      <c r="G59" s="110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109">
        <f>ตค50!F60+พย50!F60+ธค50!F60+มค51!F60</f>
        <v>10</v>
      </c>
      <c r="E60" s="110"/>
      <c r="F60" s="109">
        <v>4</v>
      </c>
      <c r="G60" s="110"/>
      <c r="H60" s="35"/>
    </row>
    <row r="61" spans="1:8" ht="23.1" customHeight="1">
      <c r="A61" s="4" t="s">
        <v>107</v>
      </c>
      <c r="B61" s="74">
        <v>170200</v>
      </c>
      <c r="C61" s="15"/>
      <c r="D61" s="109"/>
      <c r="E61" s="110"/>
      <c r="F61" s="109"/>
      <c r="G61" s="110"/>
      <c r="H61" s="35"/>
    </row>
    <row r="62" spans="1:8" ht="23.1" customHeight="1">
      <c r="A62" s="5" t="s">
        <v>97</v>
      </c>
      <c r="B62" s="75">
        <v>25100</v>
      </c>
      <c r="C62" s="13"/>
      <c r="D62" s="109"/>
      <c r="E62" s="110"/>
      <c r="F62" s="109"/>
      <c r="G62" s="110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ตค50!F63+พย50!F63+ธค50!F63+มค51!F63</f>
        <v>0</v>
      </c>
      <c r="E63" s="92">
        <f>ตค50!G63+พย50!G63+ธค50!G63+มค51!G63</f>
        <v>0</v>
      </c>
      <c r="F63" s="47">
        <v>0</v>
      </c>
      <c r="G63" s="48">
        <v>0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109">
        <f>ตค50!F64+พย50!F64+ธค50!F64+มค51!F64</f>
        <v>0</v>
      </c>
      <c r="E64" s="110"/>
      <c r="F64" s="109">
        <v>0</v>
      </c>
      <c r="G64" s="110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ตค50!F65+พย50!F65+ธค50!F65+มค51!F65</f>
        <v>0</v>
      </c>
      <c r="E65" s="92">
        <f>ตค50!G65+พย50!G65+ธค50!G65+มค51!G65</f>
        <v>0</v>
      </c>
      <c r="F65" s="47">
        <v>0</v>
      </c>
      <c r="G65" s="48">
        <v>0</v>
      </c>
      <c r="H65" s="35"/>
    </row>
    <row r="66" spans="1:8" ht="23.1" customHeight="1">
      <c r="A66" s="9" t="s">
        <v>108</v>
      </c>
      <c r="B66" s="83">
        <v>512300</v>
      </c>
      <c r="C66" s="30"/>
      <c r="D66" s="109"/>
      <c r="E66" s="110"/>
      <c r="F66" s="109"/>
      <c r="G66" s="110"/>
      <c r="H66" s="35"/>
    </row>
    <row r="67" spans="1:8" ht="23.1" customHeight="1">
      <c r="A67" s="4" t="s">
        <v>109</v>
      </c>
      <c r="B67" s="74">
        <v>78600</v>
      </c>
      <c r="C67" s="13"/>
      <c r="D67" s="109"/>
      <c r="E67" s="110"/>
      <c r="F67" s="109"/>
      <c r="G67" s="110"/>
      <c r="H67" s="35"/>
    </row>
    <row r="68" spans="1:8" ht="23.1" customHeight="1">
      <c r="A68" s="5" t="s">
        <v>97</v>
      </c>
      <c r="B68" s="75">
        <v>4100</v>
      </c>
      <c r="C68" s="13"/>
      <c r="D68" s="109"/>
      <c r="E68" s="110"/>
      <c r="F68" s="109"/>
      <c r="G68" s="110"/>
      <c r="H68" s="35"/>
    </row>
    <row r="69" spans="1:8" ht="23.1" customHeight="1">
      <c r="A69" s="10" t="s">
        <v>53</v>
      </c>
      <c r="B69" s="84">
        <v>4600</v>
      </c>
      <c r="C69" s="90" t="s">
        <v>120</v>
      </c>
      <c r="D69" s="109">
        <f>ตค50!F69+พย50!F69+ธค50!F69+มค51!F69</f>
        <v>2080</v>
      </c>
      <c r="E69" s="110"/>
      <c r="F69" s="109">
        <v>740</v>
      </c>
      <c r="G69" s="110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109">
        <f>ตค50!F70+พย50!F70+ธค50!F70+มค51!F70</f>
        <v>0</v>
      </c>
      <c r="E70" s="110"/>
      <c r="F70" s="109">
        <v>0</v>
      </c>
      <c r="G70" s="110"/>
      <c r="H70" s="35"/>
    </row>
    <row r="71" spans="1:8" ht="23.1" customHeight="1">
      <c r="A71" s="60" t="s">
        <v>58</v>
      </c>
      <c r="B71" s="84">
        <v>6500</v>
      </c>
      <c r="C71" s="31" t="s">
        <v>86</v>
      </c>
      <c r="D71" s="109">
        <f>ตค50!F71+พย50!F71+ธค50!F71+มค51!F71</f>
        <v>9</v>
      </c>
      <c r="E71" s="110"/>
      <c r="F71" s="109">
        <v>3</v>
      </c>
      <c r="G71" s="110"/>
      <c r="H71" s="35"/>
    </row>
    <row r="72" spans="1:8" ht="23.1" customHeight="1">
      <c r="A72" s="56" t="s">
        <v>59</v>
      </c>
      <c r="B72" s="84">
        <v>63400</v>
      </c>
      <c r="C72" s="16" t="s">
        <v>87</v>
      </c>
      <c r="D72" s="109">
        <f>ตค50!F72+พย50!F72+ธค50!F72+มค51!F72</f>
        <v>0</v>
      </c>
      <c r="E72" s="110"/>
      <c r="F72" s="109">
        <v>0</v>
      </c>
      <c r="G72" s="110"/>
      <c r="H72" s="35"/>
    </row>
    <row r="73" spans="1:8" ht="23.1" customHeight="1">
      <c r="A73" s="56"/>
      <c r="B73" s="76"/>
      <c r="C73" s="16"/>
      <c r="D73" s="50"/>
      <c r="E73" s="51"/>
      <c r="F73" s="50"/>
      <c r="G73" s="51"/>
      <c r="H73" s="35"/>
    </row>
    <row r="74" spans="1:8" ht="23.1" customHeight="1">
      <c r="A74" s="56"/>
      <c r="B74" s="76"/>
      <c r="C74" s="16"/>
      <c r="D74" s="50"/>
      <c r="E74" s="51"/>
      <c r="F74" s="50"/>
      <c r="G74" s="51"/>
      <c r="H74" s="35"/>
    </row>
    <row r="75" spans="1:8" ht="23.1" customHeight="1">
      <c r="A75" s="56"/>
      <c r="B75" s="76"/>
      <c r="C75" s="16"/>
      <c r="D75" s="50"/>
      <c r="E75" s="51"/>
      <c r="F75" s="50"/>
      <c r="G75" s="51"/>
      <c r="H75" s="35"/>
    </row>
    <row r="76" spans="1:8" ht="23.1" customHeight="1">
      <c r="A76" s="71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 ht="23.1" customHeight="1">
      <c r="A77" s="11" t="s">
        <v>110</v>
      </c>
      <c r="B77" s="85"/>
      <c r="C77" s="32"/>
      <c r="D77" s="109"/>
      <c r="E77" s="110"/>
      <c r="F77" s="109"/>
      <c r="G77" s="110"/>
      <c r="H77" s="35"/>
    </row>
    <row r="78" spans="1:8" ht="23.1" customHeight="1">
      <c r="A78" s="8" t="s">
        <v>97</v>
      </c>
      <c r="B78" s="84">
        <v>433700</v>
      </c>
      <c r="C78" s="32"/>
      <c r="D78" s="109"/>
      <c r="E78" s="110"/>
      <c r="F78" s="109"/>
      <c r="G78" s="110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109">
        <f>ตค50!F79+พย50!F79+ธค50!F79+มค51!F79</f>
        <v>0</v>
      </c>
      <c r="E79" s="110"/>
      <c r="F79" s="109">
        <v>0</v>
      </c>
      <c r="G79" s="110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109">
        <f>ตค50!F80+พย50!F80+ธค50!F80+มค51!F80</f>
        <v>0</v>
      </c>
      <c r="E80" s="110"/>
      <c r="F80" s="109">
        <v>0</v>
      </c>
      <c r="G80" s="110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109">
        <f>ตค50!F84+พย50!F84+ธค50!F84+มค51!F84</f>
        <v>6575</v>
      </c>
      <c r="E84" s="110"/>
      <c r="F84" s="109">
        <v>187</v>
      </c>
      <c r="G84" s="110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109">
        <f>ตค50!F85+พย50!F85+ธค50!F85+มค51!F85</f>
        <v>0</v>
      </c>
      <c r="E85" s="110"/>
      <c r="F85" s="109">
        <v>0</v>
      </c>
      <c r="G85" s="110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109">
        <f>ตค50!F86+พย50!F86+ธค50!F86+มค51!F86</f>
        <v>0</v>
      </c>
      <c r="E86" s="110"/>
      <c r="F86" s="109">
        <v>0</v>
      </c>
      <c r="G86" s="110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109">
        <f>ตค50!F90+พย50!F90+ธค50!F90+มค51!F90</f>
        <v>81</v>
      </c>
      <c r="E90" s="110"/>
      <c r="F90" s="109">
        <v>41</v>
      </c>
      <c r="G90" s="110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109">
        <f>ตค50!F91+พย50!F91+ธค50!F91+มค51!F91</f>
        <v>162</v>
      </c>
      <c r="E91" s="110"/>
      <c r="F91" s="109">
        <v>40</v>
      </c>
      <c r="G91" s="110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109">
        <f>ตค50!F92+พย50!F92+ธค50!F92+มค51!F92</f>
        <v>116</v>
      </c>
      <c r="E92" s="110"/>
      <c r="F92" s="109">
        <v>23</v>
      </c>
      <c r="G92" s="110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109">
        <f>ตค50!F93+พย50!F93+ธค50!F93+มค51!F93</f>
        <v>2</v>
      </c>
      <c r="E93" s="110"/>
      <c r="F93" s="109">
        <v>0</v>
      </c>
      <c r="G93" s="110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109">
        <f>ตค50!F94+พย50!F94+ธค50!F94+มค51!F94</f>
        <v>132</v>
      </c>
      <c r="E94" s="110"/>
      <c r="F94" s="109">
        <v>58</v>
      </c>
      <c r="G94" s="110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109">
        <f>ตค50!F95+พย50!F95+ธค50!F95+มค51!F95</f>
        <v>395</v>
      </c>
      <c r="E95" s="110"/>
      <c r="F95" s="109">
        <v>117</v>
      </c>
      <c r="G95" s="110"/>
      <c r="H95" s="35"/>
    </row>
    <row r="96" spans="1:8" ht="23.1" customHeight="1">
      <c r="A96" s="5" t="s">
        <v>9</v>
      </c>
      <c r="B96" s="76">
        <v>0</v>
      </c>
      <c r="C96" s="13" t="s">
        <v>89</v>
      </c>
      <c r="D96" s="109">
        <f>ตค50!F96+พย50!F96+ธค50!F96+มค51!F96</f>
        <v>475950</v>
      </c>
      <c r="E96" s="110"/>
      <c r="F96" s="116">
        <v>181850</v>
      </c>
      <c r="G96" s="117"/>
      <c r="H96" s="35"/>
    </row>
    <row r="97" spans="1:8" ht="22.5" hidden="1" customHeight="1">
      <c r="A97" s="4"/>
      <c r="B97" s="75"/>
      <c r="C97" s="13"/>
      <c r="D97" s="52"/>
      <c r="E97" s="53"/>
      <c r="F97" s="50"/>
      <c r="G97" s="51"/>
      <c r="H97" s="35"/>
    </row>
    <row r="98" spans="1:8" ht="23.1" customHeight="1">
      <c r="A98" s="5" t="s">
        <v>97</v>
      </c>
      <c r="B98" s="75">
        <v>157700</v>
      </c>
      <c r="C98" s="13"/>
      <c r="D98" s="123"/>
      <c r="E98" s="124"/>
      <c r="F98" s="123"/>
      <c r="G98" s="124"/>
      <c r="H98" s="35"/>
    </row>
    <row r="99" spans="1:8" ht="23.1" customHeight="1">
      <c r="A99" s="5" t="s">
        <v>62</v>
      </c>
      <c r="B99" s="75">
        <v>17000</v>
      </c>
      <c r="C99" s="28" t="s">
        <v>132</v>
      </c>
      <c r="D99" s="47">
        <f>ตค50!F99+พย50!F99+ธค50!F99+มค51!F99</f>
        <v>807</v>
      </c>
      <c r="E99" s="92">
        <f>ตค50!G99+พย50!G99+ธค50!G99+มค51!G99</f>
        <v>345</v>
      </c>
      <c r="F99" s="47">
        <v>238</v>
      </c>
      <c r="G99" s="48">
        <v>97</v>
      </c>
      <c r="H99" s="34"/>
    </row>
    <row r="100" spans="1:8" ht="23.1" customHeight="1">
      <c r="A100" s="9" t="s">
        <v>129</v>
      </c>
      <c r="B100" s="81">
        <v>45000</v>
      </c>
      <c r="C100" s="18"/>
      <c r="D100" s="52"/>
      <c r="E100" s="53"/>
      <c r="F100" s="52"/>
      <c r="G100" s="53"/>
      <c r="H100" s="35"/>
    </row>
    <row r="101" spans="1:8" ht="23.1" customHeight="1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3.1" customHeight="1">
      <c r="A102" s="5" t="s">
        <v>10</v>
      </c>
      <c r="B102" s="75">
        <v>5000</v>
      </c>
      <c r="C102" s="28" t="s">
        <v>90</v>
      </c>
      <c r="D102" s="47">
        <f>ตค50!F102+พย50!F102+ธค50!F102+มค51!F102</f>
        <v>1350</v>
      </c>
      <c r="E102" s="92">
        <f>ตค50!G102+พย50!G102+ธค50!G102+มค51!G102</f>
        <v>555</v>
      </c>
      <c r="F102" s="47">
        <v>368</v>
      </c>
      <c r="G102" s="48">
        <v>113</v>
      </c>
      <c r="H102" s="35"/>
    </row>
    <row r="103" spans="1:8" ht="9" customHeight="1">
      <c r="A103" s="5"/>
      <c r="B103" s="75"/>
      <c r="C103" s="70"/>
      <c r="D103" s="57"/>
      <c r="E103" s="58"/>
      <c r="F103" s="57"/>
      <c r="G103" s="48"/>
      <c r="H103" s="34"/>
    </row>
    <row r="104" spans="1:8" ht="23.25" customHeight="1">
      <c r="A104" s="61" t="s">
        <v>122</v>
      </c>
      <c r="B104" s="87">
        <v>40000</v>
      </c>
      <c r="C104" s="88" t="s">
        <v>124</v>
      </c>
      <c r="D104" s="47">
        <f>ตค50!F104+พย50!F104+ธค50!F104+มค51!F104</f>
        <v>123</v>
      </c>
      <c r="E104" s="92">
        <f>ตค50!G104+พย50!G104+ธค50!G104+มค51!G104</f>
        <v>543</v>
      </c>
      <c r="F104" s="66">
        <v>16</v>
      </c>
      <c r="G104" s="68">
        <v>130</v>
      </c>
      <c r="H104" s="69"/>
    </row>
    <row r="105" spans="1:8" ht="23.1" customHeight="1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37"/>
    </row>
    <row r="106" spans="1:8">
      <c r="A106" s="5"/>
      <c r="B106" s="14"/>
      <c r="C106" s="28" t="s">
        <v>126</v>
      </c>
      <c r="D106" s="63"/>
      <c r="E106" s="65"/>
      <c r="F106" s="63"/>
      <c r="G106" s="64"/>
      <c r="H106" s="37"/>
    </row>
    <row r="107" spans="1:8" ht="21" customHeight="1">
      <c r="A107" s="10"/>
      <c r="B107" s="19"/>
      <c r="C107" s="62"/>
      <c r="D107" s="63"/>
      <c r="E107" s="65"/>
      <c r="F107" s="63"/>
      <c r="G107" s="64"/>
      <c r="H107" s="37"/>
    </row>
    <row r="108" spans="1:8" ht="23.1" customHeight="1">
      <c r="A108" s="35"/>
      <c r="B108" s="49"/>
      <c r="C108" s="35"/>
      <c r="D108" s="33"/>
      <c r="F108" s="33"/>
      <c r="G108" s="34"/>
    </row>
    <row r="109" spans="1:8" ht="24.95" customHeight="1">
      <c r="A109" s="35"/>
      <c r="B109" s="49"/>
      <c r="C109" s="35"/>
      <c r="D109" s="33"/>
      <c r="F109" s="33"/>
      <c r="G109" s="34"/>
    </row>
    <row r="110" spans="1:8" ht="24.95" customHeight="1">
      <c r="A110" s="35"/>
      <c r="B110" s="49"/>
      <c r="C110" s="35"/>
      <c r="D110" s="33"/>
      <c r="F110" s="33"/>
      <c r="G110" s="34"/>
    </row>
    <row r="111" spans="1:8" ht="24.95" customHeight="1">
      <c r="A111" s="35"/>
      <c r="B111" s="49"/>
      <c r="C111" s="35"/>
      <c r="D111" s="33"/>
      <c r="F111" s="33"/>
      <c r="G111" s="34"/>
    </row>
    <row r="112" spans="1:8" ht="24.95" customHeight="1">
      <c r="A112" s="35"/>
      <c r="B112" s="49"/>
      <c r="C112" s="35"/>
      <c r="D112" s="33"/>
      <c r="F112" s="33"/>
      <c r="G112" s="34"/>
    </row>
    <row r="113" spans="1:8" ht="24.95" customHeight="1">
      <c r="A113" s="36"/>
      <c r="B113" s="91"/>
      <c r="C113" s="36"/>
      <c r="D113" s="38"/>
      <c r="E113" s="41"/>
      <c r="F113" s="38"/>
      <c r="G113" s="39"/>
      <c r="H113" s="41"/>
    </row>
    <row r="114" spans="1:8" ht="24.95" customHeight="1">
      <c r="A114" s="37"/>
      <c r="B114" s="59"/>
      <c r="C114" s="37"/>
      <c r="D114" s="37"/>
      <c r="E114" s="37"/>
      <c r="F114" s="37"/>
      <c r="G114" s="37"/>
      <c r="H114" s="37"/>
    </row>
    <row r="115" spans="1:8" ht="24.95" customHeight="1">
      <c r="A115" s="37"/>
      <c r="B115" s="37"/>
      <c r="C115" s="37"/>
      <c r="D115" s="37"/>
      <c r="E115" s="37"/>
      <c r="F115" s="37"/>
      <c r="G115" s="37"/>
      <c r="H115" s="37"/>
    </row>
    <row r="116" spans="1:8" ht="24.95" customHeight="1"/>
    <row r="117" spans="1:8" ht="24.95" customHeight="1"/>
    <row r="118" spans="1:8" ht="24.95" customHeight="1"/>
    <row r="134" spans="3:5">
      <c r="C134" s="37"/>
      <c r="D134" s="37"/>
    </row>
    <row r="135" spans="3:5">
      <c r="C135" s="37"/>
      <c r="D135" s="37"/>
      <c r="E135" s="37"/>
    </row>
    <row r="136" spans="3:5">
      <c r="C136" s="37"/>
      <c r="D136" s="37"/>
      <c r="E136" s="37"/>
    </row>
    <row r="137" spans="3:5">
      <c r="C137" s="37"/>
      <c r="D137" s="37"/>
      <c r="E137" s="37"/>
    </row>
    <row r="138" spans="3:5">
      <c r="C138" s="37"/>
      <c r="D138" s="37"/>
      <c r="E138" s="37"/>
    </row>
    <row r="139" spans="3:5">
      <c r="C139" s="37"/>
      <c r="D139" s="37"/>
      <c r="E139" s="37"/>
    </row>
    <row r="140" spans="3:5">
      <c r="C140" s="37"/>
      <c r="D140" s="37"/>
      <c r="E140" s="37"/>
    </row>
    <row r="141" spans="3:5">
      <c r="C141" s="37"/>
      <c r="D141" s="37"/>
      <c r="E141" s="37"/>
    </row>
    <row r="142" spans="3:5">
      <c r="C142" s="37"/>
      <c r="D142" s="37"/>
      <c r="E142" s="37"/>
    </row>
    <row r="143" spans="3:5">
      <c r="C143" s="37"/>
      <c r="D143" s="37"/>
      <c r="E143" s="37"/>
    </row>
    <row r="144" spans="3:5">
      <c r="C144" s="37"/>
      <c r="D144" s="37"/>
    </row>
    <row r="145" spans="3:4">
      <c r="C145" s="37"/>
      <c r="D145" s="37"/>
    </row>
  </sheetData>
  <mergeCells count="149">
    <mergeCell ref="F18:G18"/>
    <mergeCell ref="F19:G19"/>
    <mergeCell ref="F20:G20"/>
    <mergeCell ref="F21:G21"/>
    <mergeCell ref="F14:G14"/>
    <mergeCell ref="D14:E14"/>
    <mergeCell ref="F16:G16"/>
    <mergeCell ref="F17:G17"/>
    <mergeCell ref="D16:E16"/>
    <mergeCell ref="D17:E17"/>
    <mergeCell ref="F26:G26"/>
    <mergeCell ref="F27:G27"/>
    <mergeCell ref="F28:G28"/>
    <mergeCell ref="F29:G29"/>
    <mergeCell ref="F22:G22"/>
    <mergeCell ref="F23:G23"/>
    <mergeCell ref="F24:G24"/>
    <mergeCell ref="F25:G25"/>
    <mergeCell ref="F34:G34"/>
    <mergeCell ref="F35:G35"/>
    <mergeCell ref="F36:G36"/>
    <mergeCell ref="F37:G37"/>
    <mergeCell ref="F30:G30"/>
    <mergeCell ref="F31:G31"/>
    <mergeCell ref="F32:G32"/>
    <mergeCell ref="F33:G33"/>
    <mergeCell ref="F42:G42"/>
    <mergeCell ref="F43:G43"/>
    <mergeCell ref="F44:G44"/>
    <mergeCell ref="F45:G45"/>
    <mergeCell ref="F38:G38"/>
    <mergeCell ref="F39:G39"/>
    <mergeCell ref="F40:G40"/>
    <mergeCell ref="F41:G41"/>
    <mergeCell ref="F50:G50"/>
    <mergeCell ref="F51:G51"/>
    <mergeCell ref="F52:G52"/>
    <mergeCell ref="F53:G53"/>
    <mergeCell ref="F46:G46"/>
    <mergeCell ref="F47:G47"/>
    <mergeCell ref="F48:G48"/>
    <mergeCell ref="F49:G49"/>
    <mergeCell ref="F64:G64"/>
    <mergeCell ref="F66:G66"/>
    <mergeCell ref="F54:G54"/>
    <mergeCell ref="F55:G55"/>
    <mergeCell ref="F56:G56"/>
    <mergeCell ref="F57:G57"/>
    <mergeCell ref="F95:G95"/>
    <mergeCell ref="F96:G96"/>
    <mergeCell ref="F78:G78"/>
    <mergeCell ref="F68:G68"/>
    <mergeCell ref="F69:G69"/>
    <mergeCell ref="F72:G72"/>
    <mergeCell ref="F77:G77"/>
    <mergeCell ref="F79:G79"/>
    <mergeCell ref="F80:G80"/>
    <mergeCell ref="F85:G85"/>
    <mergeCell ref="F94:G94"/>
    <mergeCell ref="D18:E18"/>
    <mergeCell ref="D19:E19"/>
    <mergeCell ref="D23:E23"/>
    <mergeCell ref="D24:E24"/>
    <mergeCell ref="D20:E20"/>
    <mergeCell ref="D21:E21"/>
    <mergeCell ref="D22:E22"/>
    <mergeCell ref="F67:G67"/>
    <mergeCell ref="F60:G60"/>
    <mergeCell ref="D25:E25"/>
    <mergeCell ref="D26:E26"/>
    <mergeCell ref="D27:E27"/>
    <mergeCell ref="D28:E28"/>
    <mergeCell ref="F86:G86"/>
    <mergeCell ref="F93:G93"/>
    <mergeCell ref="F61:G61"/>
    <mergeCell ref="F62:G62"/>
    <mergeCell ref="F58:G58"/>
    <mergeCell ref="F59:G59"/>
    <mergeCell ref="D33:E33"/>
    <mergeCell ref="D34:E34"/>
    <mergeCell ref="D35:E35"/>
    <mergeCell ref="D36:E36"/>
    <mergeCell ref="D29:E29"/>
    <mergeCell ref="D30:E30"/>
    <mergeCell ref="D31:E31"/>
    <mergeCell ref="D32:E32"/>
    <mergeCell ref="D41:E41"/>
    <mergeCell ref="D42:E42"/>
    <mergeCell ref="D43:E43"/>
    <mergeCell ref="D45:E45"/>
    <mergeCell ref="D44:E44"/>
    <mergeCell ref="D37:E37"/>
    <mergeCell ref="D38:E38"/>
    <mergeCell ref="D39:E39"/>
    <mergeCell ref="D40:E40"/>
    <mergeCell ref="D53:E53"/>
    <mergeCell ref="D54:E54"/>
    <mergeCell ref="D55:E55"/>
    <mergeCell ref="D56:E56"/>
    <mergeCell ref="D46:E46"/>
    <mergeCell ref="D47:E47"/>
    <mergeCell ref="D48:E48"/>
    <mergeCell ref="D49:E49"/>
    <mergeCell ref="D66:E66"/>
    <mergeCell ref="D59:E59"/>
    <mergeCell ref="D60:E60"/>
    <mergeCell ref="D61:E61"/>
    <mergeCell ref="D62:E62"/>
    <mergeCell ref="D57:E57"/>
    <mergeCell ref="D58:E58"/>
    <mergeCell ref="D64:E64"/>
    <mergeCell ref="D86:E86"/>
    <mergeCell ref="D78:E78"/>
    <mergeCell ref="D79:E79"/>
    <mergeCell ref="D80:E80"/>
    <mergeCell ref="D67:E67"/>
    <mergeCell ref="D68:E68"/>
    <mergeCell ref="D69:E69"/>
    <mergeCell ref="D72:E72"/>
    <mergeCell ref="H6:H7"/>
    <mergeCell ref="B5:H5"/>
    <mergeCell ref="D96:E96"/>
    <mergeCell ref="D90:E90"/>
    <mergeCell ref="D93:E93"/>
    <mergeCell ref="D94:E94"/>
    <mergeCell ref="D95:E95"/>
    <mergeCell ref="D91:E91"/>
    <mergeCell ref="D92:E92"/>
    <mergeCell ref="D85:E85"/>
    <mergeCell ref="D98:E98"/>
    <mergeCell ref="F98:G98"/>
    <mergeCell ref="A2:H2"/>
    <mergeCell ref="A3:H3"/>
    <mergeCell ref="A4:H4"/>
    <mergeCell ref="A5:A7"/>
    <mergeCell ref="B6:B7"/>
    <mergeCell ref="C6:C7"/>
    <mergeCell ref="D6:E7"/>
    <mergeCell ref="F6:G7"/>
    <mergeCell ref="F90:G90"/>
    <mergeCell ref="F91:G91"/>
    <mergeCell ref="F92:G92"/>
    <mergeCell ref="D70:E70"/>
    <mergeCell ref="D71:E71"/>
    <mergeCell ref="F70:G70"/>
    <mergeCell ref="F71:G71"/>
    <mergeCell ref="D84:E84"/>
    <mergeCell ref="F84:G84"/>
    <mergeCell ref="D77:E77"/>
  </mergeCells>
  <phoneticPr fontId="14" type="noConversion"/>
  <pageMargins left="0.17" right="0.25" top="0.2" bottom="0.21" header="0.24" footer="0.18"/>
  <pageSetup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H145"/>
  <sheetViews>
    <sheetView view="pageBreakPreview" topLeftCell="A34" workbookViewId="0">
      <selection activeCell="D13" sqref="D13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5" width="6.5703125" style="1" customWidth="1"/>
    <col min="6" max="6" width="6.140625" style="1" customWidth="1"/>
    <col min="7" max="7" width="6.5703125" style="1" customWidth="1"/>
    <col min="8" max="8" width="10.140625" style="1" customWidth="1"/>
    <col min="9" max="16384" width="9.140625" style="1"/>
  </cols>
  <sheetData>
    <row r="2" spans="1:8" ht="26.25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ht="26.25">
      <c r="A3" s="125" t="s">
        <v>117</v>
      </c>
      <c r="B3" s="125"/>
      <c r="C3" s="125"/>
      <c r="D3" s="125"/>
      <c r="E3" s="125"/>
      <c r="F3" s="125"/>
      <c r="G3" s="125"/>
      <c r="H3" s="125"/>
    </row>
    <row r="4" spans="1:8" ht="26.25">
      <c r="A4" s="125" t="s">
        <v>140</v>
      </c>
      <c r="B4" s="125"/>
      <c r="C4" s="125"/>
      <c r="D4" s="125"/>
      <c r="E4" s="125"/>
      <c r="F4" s="125"/>
      <c r="G4" s="125"/>
      <c r="H4" s="125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 ht="23.25" customHeight="1">
      <c r="A6" s="126"/>
      <c r="B6" s="127" t="s">
        <v>64</v>
      </c>
      <c r="C6" s="129" t="s">
        <v>65</v>
      </c>
      <c r="D6" s="131" t="s">
        <v>141</v>
      </c>
      <c r="E6" s="132"/>
      <c r="F6" s="135">
        <v>237806</v>
      </c>
      <c r="G6" s="136"/>
      <c r="H6" s="118" t="s">
        <v>0</v>
      </c>
    </row>
    <row r="7" spans="1:8">
      <c r="A7" s="126"/>
      <c r="B7" s="128"/>
      <c r="C7" s="130"/>
      <c r="D7" s="133"/>
      <c r="E7" s="134"/>
      <c r="F7" s="137"/>
      <c r="G7" s="138"/>
      <c r="H7" s="119"/>
    </row>
    <row r="8" spans="1:8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ตค50!F13+พย50!F13+ธค50!F13+มค51!F13+กพ51!F13</f>
        <v>2</v>
      </c>
      <c r="E13" s="92">
        <f>ตค50!G13+พย50!G13+ธค50!G13+มค51!G13+กพ51!G13</f>
        <v>43</v>
      </c>
      <c r="F13" s="49">
        <v>2</v>
      </c>
      <c r="G13" s="48">
        <v>43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ตค50!F14+พย50!F14+ธค50!F14+มค51!F14+กพ51!F14</f>
        <v>357</v>
      </c>
      <c r="E14" s="110"/>
      <c r="F14" s="109">
        <v>100</v>
      </c>
      <c r="G14" s="110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 customFormat="1" ht="20.25" customHeight="1">
      <c r="A16" s="22" t="s">
        <v>12</v>
      </c>
      <c r="B16" s="77">
        <v>0</v>
      </c>
      <c r="C16" s="23" t="s">
        <v>115</v>
      </c>
      <c r="D16" s="109">
        <f>ตค50!F16+พย50!F16+ธค50!F16+มค51!F16+กพ51!F16</f>
        <v>2447</v>
      </c>
      <c r="E16" s="110"/>
      <c r="F16" s="109">
        <f>F21+F22+F23+F24+F25+F26+F27+F32+F42</f>
        <v>559</v>
      </c>
      <c r="G16" s="110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109">
        <f>ตค50!F17+พย50!F17+ธค50!F17+มค51!F17+กพ51!F17</f>
        <v>1273</v>
      </c>
      <c r="E17" s="110"/>
      <c r="F17" s="109">
        <v>360</v>
      </c>
      <c r="G17" s="110"/>
      <c r="H17" s="25"/>
    </row>
    <row r="18" spans="1:8" customFormat="1" ht="21">
      <c r="A18" s="22" t="s">
        <v>26</v>
      </c>
      <c r="B18" s="78">
        <v>0</v>
      </c>
      <c r="C18" s="24" t="s">
        <v>11</v>
      </c>
      <c r="D18" s="109">
        <f>ตค50!F18+พย50!F18+ธค50!F18+มค51!F18+กพ51!F18</f>
        <v>1116</v>
      </c>
      <c r="E18" s="110"/>
      <c r="F18" s="109">
        <v>303</v>
      </c>
      <c r="G18" s="110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109">
        <f>ตค50!F19+พย50!F19+ธค50!F19+มค51!F19+กพ51!F19</f>
        <v>968</v>
      </c>
      <c r="E19" s="110"/>
      <c r="F19" s="109">
        <v>265</v>
      </c>
      <c r="G19" s="110"/>
      <c r="H19" s="25"/>
    </row>
    <row r="20" spans="1:8">
      <c r="A20" s="5" t="s">
        <v>97</v>
      </c>
      <c r="B20" s="75">
        <v>262000</v>
      </c>
      <c r="C20" s="13"/>
      <c r="D20" s="109"/>
      <c r="E20" s="110"/>
      <c r="F20" s="109"/>
      <c r="G20" s="110"/>
      <c r="H20" s="35"/>
    </row>
    <row r="21" spans="1:8">
      <c r="A21" s="5" t="s">
        <v>37</v>
      </c>
      <c r="B21" s="76">
        <v>0</v>
      </c>
      <c r="C21" s="13" t="s">
        <v>68</v>
      </c>
      <c r="D21" s="109">
        <f>ตค50!F21+พย50!F21+ธค50!F21+มค51!F21+กพ51!F21</f>
        <v>840</v>
      </c>
      <c r="E21" s="110"/>
      <c r="F21" s="109">
        <v>154</v>
      </c>
      <c r="G21" s="110"/>
      <c r="H21" s="35"/>
    </row>
    <row r="22" spans="1:8">
      <c r="A22" s="6" t="s">
        <v>38</v>
      </c>
      <c r="B22" s="75">
        <v>10200</v>
      </c>
      <c r="C22" s="13" t="s">
        <v>69</v>
      </c>
      <c r="D22" s="109">
        <f>ตค50!F22+พย50!F22+ธค50!F22+มค51!F22+กพ51!F22</f>
        <v>6</v>
      </c>
      <c r="E22" s="110"/>
      <c r="F22" s="109">
        <v>3</v>
      </c>
      <c r="G22" s="110"/>
      <c r="H22" s="35"/>
    </row>
    <row r="23" spans="1:8">
      <c r="A23" s="5" t="s">
        <v>39</v>
      </c>
      <c r="B23" s="75">
        <v>9400</v>
      </c>
      <c r="C23" s="13" t="s">
        <v>70</v>
      </c>
      <c r="D23" s="109">
        <f>ตค50!F23+พย50!F23+ธค50!F23+มค51!F23+กพ51!F23</f>
        <v>125</v>
      </c>
      <c r="E23" s="110"/>
      <c r="F23" s="109">
        <v>23</v>
      </c>
      <c r="G23" s="110"/>
      <c r="H23" s="35"/>
    </row>
    <row r="24" spans="1:8">
      <c r="A24" s="5" t="s">
        <v>40</v>
      </c>
      <c r="B24" s="75">
        <v>0</v>
      </c>
      <c r="C24" s="16">
        <v>0</v>
      </c>
      <c r="D24" s="109">
        <f>ตค50!F24+พย50!F24+ธค50!F24+มค51!F24+กพ51!F24</f>
        <v>0</v>
      </c>
      <c r="E24" s="110"/>
      <c r="F24" s="109">
        <v>0</v>
      </c>
      <c r="G24" s="110"/>
      <c r="H24" s="35"/>
    </row>
    <row r="25" spans="1:8">
      <c r="A25" s="5" t="s">
        <v>41</v>
      </c>
      <c r="B25" s="75">
        <v>13000</v>
      </c>
      <c r="C25" s="16" t="s">
        <v>93</v>
      </c>
      <c r="D25" s="109">
        <f>ตค50!F25+พย50!F25+ธค50!F25+มค51!F25+กพ51!F25</f>
        <v>64</v>
      </c>
      <c r="E25" s="110"/>
      <c r="F25" s="109">
        <v>13</v>
      </c>
      <c r="G25" s="110"/>
      <c r="H25" s="35"/>
    </row>
    <row r="26" spans="1:8">
      <c r="A26" s="5" t="s">
        <v>42</v>
      </c>
      <c r="B26" s="75">
        <v>4500</v>
      </c>
      <c r="C26" s="13" t="s">
        <v>71</v>
      </c>
      <c r="D26" s="109">
        <f>ตค50!F26+พย50!F26+ธค50!F26+มค51!F26+กพ51!F26</f>
        <v>21</v>
      </c>
      <c r="E26" s="110"/>
      <c r="F26" s="109">
        <v>0</v>
      </c>
      <c r="G26" s="110"/>
      <c r="H26" s="35"/>
    </row>
    <row r="27" spans="1:8">
      <c r="A27" s="5" t="s">
        <v>43</v>
      </c>
      <c r="B27" s="75">
        <v>12800</v>
      </c>
      <c r="C27" s="13" t="s">
        <v>70</v>
      </c>
      <c r="D27" s="109">
        <f>ตค50!F27+พย50!F27+ธค50!F27+มค51!F27+กพ51!F27</f>
        <v>133</v>
      </c>
      <c r="E27" s="110"/>
      <c r="F27" s="109">
        <v>121</v>
      </c>
      <c r="G27" s="110"/>
      <c r="H27" s="35"/>
    </row>
    <row r="28" spans="1:8">
      <c r="A28" s="5" t="s">
        <v>34</v>
      </c>
      <c r="B28" s="75">
        <v>91560</v>
      </c>
      <c r="C28" s="13" t="s">
        <v>72</v>
      </c>
      <c r="D28" s="109">
        <f>ตค50!F28+พย50!F28+ธค50!F28+มค51!F28+กพ51!F28</f>
        <v>1</v>
      </c>
      <c r="E28" s="110"/>
      <c r="F28" s="109">
        <v>0</v>
      </c>
      <c r="G28" s="110"/>
      <c r="H28" s="35"/>
    </row>
    <row r="29" spans="1:8">
      <c r="A29" s="5" t="s">
        <v>131</v>
      </c>
      <c r="B29" s="75">
        <v>83930</v>
      </c>
      <c r="C29" s="13" t="s">
        <v>72</v>
      </c>
      <c r="D29" s="109">
        <f>ตค50!F29+พย50!F29+ธค50!F29+มค51!F29+กพ51!F29</f>
        <v>1</v>
      </c>
      <c r="E29" s="110"/>
      <c r="F29" s="109">
        <v>0</v>
      </c>
      <c r="G29" s="110"/>
      <c r="H29" s="35"/>
    </row>
    <row r="30" spans="1:8">
      <c r="A30" s="5" t="s">
        <v>14</v>
      </c>
      <c r="B30" s="75">
        <v>20000</v>
      </c>
      <c r="C30" s="13" t="s">
        <v>91</v>
      </c>
      <c r="D30" s="109">
        <f>ตค50!F30+พย50!F30+ธค50!F30+มค51!F30+กพ51!F30</f>
        <v>340</v>
      </c>
      <c r="E30" s="110"/>
      <c r="F30" s="109">
        <v>340</v>
      </c>
      <c r="G30" s="110"/>
      <c r="H30" s="35"/>
    </row>
    <row r="31" spans="1:8">
      <c r="A31" s="3" t="s">
        <v>44</v>
      </c>
      <c r="B31" s="74">
        <v>126000</v>
      </c>
      <c r="C31" s="15" t="s">
        <v>94</v>
      </c>
      <c r="D31" s="111"/>
      <c r="E31" s="112"/>
      <c r="F31" s="111"/>
      <c r="G31" s="112"/>
      <c r="H31" s="35"/>
    </row>
    <row r="32" spans="1:8">
      <c r="A32" s="5" t="s">
        <v>15</v>
      </c>
      <c r="B32" s="75">
        <v>0</v>
      </c>
      <c r="C32" s="13" t="s">
        <v>94</v>
      </c>
      <c r="D32" s="109">
        <f>ตค50!F32+พย50!F32+ธค50!F32+มค51!F32+กพ51!F32</f>
        <v>193</v>
      </c>
      <c r="E32" s="110"/>
      <c r="F32" s="109">
        <v>32</v>
      </c>
      <c r="G32" s="110"/>
      <c r="H32" s="35"/>
    </row>
    <row r="33" spans="1:8">
      <c r="A33" s="6" t="s">
        <v>16</v>
      </c>
      <c r="B33" s="75">
        <v>0</v>
      </c>
      <c r="C33" s="13" t="s">
        <v>74</v>
      </c>
      <c r="D33" s="109">
        <f>ตค50!F33+พย50!F33+ธค50!F33+มค51!F33+กพ51!F33</f>
        <v>58</v>
      </c>
      <c r="E33" s="110"/>
      <c r="F33" s="109">
        <f>F34+F35</f>
        <v>6</v>
      </c>
      <c r="G33" s="110"/>
      <c r="H33" s="35"/>
    </row>
    <row r="34" spans="1:8">
      <c r="A34" s="5" t="s">
        <v>17</v>
      </c>
      <c r="B34" s="75">
        <v>0</v>
      </c>
      <c r="C34" s="13" t="s">
        <v>75</v>
      </c>
      <c r="D34" s="109">
        <f>ตค50!F34+พย50!F34+ธค50!F34+มค51!F34+กพ51!F34</f>
        <v>45</v>
      </c>
      <c r="E34" s="110"/>
      <c r="F34" s="109">
        <v>4</v>
      </c>
      <c r="G34" s="110"/>
      <c r="H34" s="35"/>
    </row>
    <row r="35" spans="1:8">
      <c r="A35" s="5" t="s">
        <v>18</v>
      </c>
      <c r="B35" s="75">
        <v>0</v>
      </c>
      <c r="C35" s="13" t="s">
        <v>76</v>
      </c>
      <c r="D35" s="109">
        <f>ตค50!F35+พย50!F35+ธค50!F35+มค51!F35+กพ51!F35</f>
        <v>13</v>
      </c>
      <c r="E35" s="110"/>
      <c r="F35" s="109">
        <v>2</v>
      </c>
      <c r="G35" s="110"/>
      <c r="H35" s="35"/>
    </row>
    <row r="36" spans="1:8">
      <c r="A36" s="5" t="s">
        <v>19</v>
      </c>
      <c r="B36" s="75">
        <v>0</v>
      </c>
      <c r="C36" s="13" t="s">
        <v>77</v>
      </c>
      <c r="D36" s="109">
        <f>ตค50!F36+พย50!F36+ธค50!F36+มค51!F36+กพ51!F36</f>
        <v>1</v>
      </c>
      <c r="E36" s="110"/>
      <c r="F36" s="109">
        <f>F37+F38</f>
        <v>0</v>
      </c>
      <c r="G36" s="110"/>
      <c r="H36" s="35"/>
    </row>
    <row r="37" spans="1:8">
      <c r="A37" s="5" t="s">
        <v>20</v>
      </c>
      <c r="B37" s="75">
        <v>0</v>
      </c>
      <c r="C37" s="13" t="s">
        <v>78</v>
      </c>
      <c r="D37" s="109">
        <f>ตค50!F37+พย50!F37+ธค50!F37+มค51!F37+กพ51!F37</f>
        <v>0</v>
      </c>
      <c r="E37" s="110"/>
      <c r="F37" s="109">
        <v>0</v>
      </c>
      <c r="G37" s="110"/>
      <c r="H37" s="35"/>
    </row>
    <row r="38" spans="1:8">
      <c r="A38" s="5" t="s">
        <v>21</v>
      </c>
      <c r="B38" s="75">
        <v>0</v>
      </c>
      <c r="C38" s="13" t="s">
        <v>69</v>
      </c>
      <c r="D38" s="109">
        <f>ตค50!F38+พย50!F38+ธค50!F38+มค51!F38+กพ51!F38</f>
        <v>1</v>
      </c>
      <c r="E38" s="110"/>
      <c r="F38" s="109">
        <v>0</v>
      </c>
      <c r="G38" s="110"/>
      <c r="H38" s="35"/>
    </row>
    <row r="39" spans="1:8">
      <c r="A39" s="45" t="s">
        <v>22</v>
      </c>
      <c r="B39" s="79">
        <v>0</v>
      </c>
      <c r="C39" s="46" t="s">
        <v>79</v>
      </c>
      <c r="D39" s="109">
        <f>ตค50!F39+พย50!F39+ธค50!F39+มค51!F39+กพ51!F39</f>
        <v>37</v>
      </c>
      <c r="E39" s="110"/>
      <c r="F39" s="113">
        <v>0</v>
      </c>
      <c r="G39" s="114"/>
      <c r="H39" s="36"/>
    </row>
    <row r="40" spans="1:8" ht="23.1" customHeight="1">
      <c r="A40" s="43" t="s">
        <v>104</v>
      </c>
      <c r="B40" s="80">
        <v>163000</v>
      </c>
      <c r="C40" s="44"/>
      <c r="D40" s="115"/>
      <c r="E40" s="115"/>
      <c r="F40" s="115"/>
      <c r="G40" s="115"/>
      <c r="H40" s="37"/>
    </row>
    <row r="41" spans="1:8" ht="23.1" customHeight="1">
      <c r="A41" s="5" t="s">
        <v>97</v>
      </c>
      <c r="B41" s="75">
        <v>5000</v>
      </c>
      <c r="C41" s="42"/>
      <c r="D41" s="109"/>
      <c r="E41" s="110"/>
      <c r="F41" s="109"/>
      <c r="G41" s="110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109">
        <f>ตค50!F42+พย50!F42+ธค50!F42+มค51!F42+กพ51!F42</f>
        <v>1065</v>
      </c>
      <c r="E42" s="110"/>
      <c r="F42" s="109">
        <v>213</v>
      </c>
      <c r="G42" s="110"/>
      <c r="H42" s="34"/>
    </row>
    <row r="43" spans="1:8" ht="23.1" customHeight="1">
      <c r="A43" s="4" t="s">
        <v>105</v>
      </c>
      <c r="B43" s="74">
        <v>22600</v>
      </c>
      <c r="C43" s="15"/>
      <c r="D43" s="109"/>
      <c r="E43" s="110"/>
      <c r="F43" s="109"/>
      <c r="G43" s="110"/>
      <c r="H43" s="35"/>
    </row>
    <row r="44" spans="1:8" ht="23.1" customHeight="1">
      <c r="A44" s="5" t="s">
        <v>97</v>
      </c>
      <c r="B44" s="75">
        <v>7600</v>
      </c>
      <c r="C44" s="13"/>
      <c r="D44" s="109"/>
      <c r="E44" s="110"/>
      <c r="F44" s="109"/>
      <c r="G44" s="110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109">
        <f>ตค50!F45+พย50!F45+ธค50!F45+มค51!F45+กพ51!F45</f>
        <v>0</v>
      </c>
      <c r="E45" s="110"/>
      <c r="F45" s="109">
        <v>0</v>
      </c>
      <c r="G45" s="110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109">
        <f>ตค50!F46+พย50!F46+ธค50!F46+มค51!F46+กพ51!F46</f>
        <v>4</v>
      </c>
      <c r="E46" s="110"/>
      <c r="F46" s="109">
        <v>1</v>
      </c>
      <c r="G46" s="110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109">
        <f>ตค50!F47+พย50!F47+ธค50!F47+มค51!F47+กพ51!F47</f>
        <v>1</v>
      </c>
      <c r="E47" s="110"/>
      <c r="F47" s="109">
        <v>0</v>
      </c>
      <c r="G47" s="110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109">
        <f>ตค50!F48+พย50!F48+ธค50!F48+มค51!F48+กพ51!F48</f>
        <v>9</v>
      </c>
      <c r="E48" s="110"/>
      <c r="F48" s="109">
        <v>2</v>
      </c>
      <c r="G48" s="110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109">
        <f>ตค50!F49+พย50!F49+ธค50!F49+มค51!F49+กพ51!F49</f>
        <v>116</v>
      </c>
      <c r="E49" s="110"/>
      <c r="F49" s="109">
        <v>116</v>
      </c>
      <c r="G49" s="110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109"/>
      <c r="G50" s="110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109"/>
      <c r="G51" s="110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109"/>
      <c r="G52" s="110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109">
        <f>ตค50!F53+พย50!F53+ธค50!F53+มค51!F53+กพ51!F53</f>
        <v>4091</v>
      </c>
      <c r="E53" s="110"/>
      <c r="F53" s="109">
        <v>1308</v>
      </c>
      <c r="G53" s="110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109">
        <f>ตค50!F54+พย50!F54+ธค50!F54+มค51!F54+กพ51!F54</f>
        <v>2468</v>
      </c>
      <c r="E54" s="110"/>
      <c r="F54" s="109">
        <v>909</v>
      </c>
      <c r="G54" s="110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109">
        <f>ตค50!F55+พย50!F55+ธค50!F55+มค51!F55+กพ51!F55</f>
        <v>503</v>
      </c>
      <c r="E55" s="110"/>
      <c r="F55" s="109">
        <v>0</v>
      </c>
      <c r="G55" s="110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109">
        <f>ตค50!F56+พย50!F56+ธค50!F56+มค51!F56+กพ51!F56</f>
        <v>0</v>
      </c>
      <c r="E56" s="110"/>
      <c r="F56" s="109">
        <v>0</v>
      </c>
      <c r="G56" s="110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109">
        <f>ตค50!F57+พย50!F57+ธค50!F57+มค51!F57+กพ51!F57</f>
        <v>1</v>
      </c>
      <c r="E57" s="110"/>
      <c r="F57" s="109">
        <v>0</v>
      </c>
      <c r="G57" s="110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109">
        <f>ตค50!F58+พย50!F58+ธค50!F58+มค51!F58+กพ51!F58</f>
        <v>23</v>
      </c>
      <c r="E58" s="110"/>
      <c r="F58" s="109">
        <v>0</v>
      </c>
      <c r="G58" s="110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109">
        <f>ตค50!F59+พย50!F59+ธค50!F59+มค51!F59+กพ51!F59</f>
        <v>1</v>
      </c>
      <c r="E59" s="110"/>
      <c r="F59" s="109">
        <v>0</v>
      </c>
      <c r="G59" s="110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109">
        <f>ตค50!F60+พย50!F60+ธค50!F60+มค51!F60+กพ51!F60</f>
        <v>13</v>
      </c>
      <c r="E60" s="110"/>
      <c r="F60" s="109">
        <v>3</v>
      </c>
      <c r="G60" s="110"/>
      <c r="H60" s="35"/>
    </row>
    <row r="61" spans="1:8" ht="23.1" customHeight="1">
      <c r="A61" s="4" t="s">
        <v>107</v>
      </c>
      <c r="B61" s="74">
        <v>170200</v>
      </c>
      <c r="C61" s="15"/>
      <c r="D61" s="109"/>
      <c r="E61" s="110"/>
      <c r="F61" s="109"/>
      <c r="G61" s="110"/>
      <c r="H61" s="35"/>
    </row>
    <row r="62" spans="1:8" ht="23.1" customHeight="1">
      <c r="A62" s="5" t="s">
        <v>97</v>
      </c>
      <c r="B62" s="75">
        <v>25100</v>
      </c>
      <c r="C62" s="13"/>
      <c r="D62" s="109"/>
      <c r="E62" s="110"/>
      <c r="F62" s="109"/>
      <c r="G62" s="110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ตค50!F63+พย50!F63+ธค50!F63+มค51!F63+กพ51!F63</f>
        <v>2</v>
      </c>
      <c r="E63" s="92">
        <f>ตค50!G63+พย50!G63+ธค50!G63+มค51!G63+กพ51!G63</f>
        <v>27</v>
      </c>
      <c r="F63" s="47">
        <v>2</v>
      </c>
      <c r="G63" s="48">
        <v>27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109">
        <f>ตค50!F64+พย50!F64+ธค50!F64+มค51!F64+กพ51!F64</f>
        <v>0</v>
      </c>
      <c r="E64" s="110"/>
      <c r="F64" s="109">
        <v>0</v>
      </c>
      <c r="G64" s="110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ตค50!F65+พย50!F65+ธค50!F65+มค51!F65+กพ51!F65</f>
        <v>0</v>
      </c>
      <c r="E65" s="92">
        <f>ตค50!G65+พย50!G65+ธค50!G65+มค51!G65+กพ51!G65</f>
        <v>0</v>
      </c>
      <c r="F65" s="47">
        <v>0</v>
      </c>
      <c r="G65" s="48">
        <v>0</v>
      </c>
      <c r="H65" s="35"/>
    </row>
    <row r="66" spans="1:8" ht="23.1" customHeight="1">
      <c r="A66" s="9" t="s">
        <v>108</v>
      </c>
      <c r="B66" s="83">
        <v>512300</v>
      </c>
      <c r="C66" s="30"/>
      <c r="D66" s="109"/>
      <c r="E66" s="110"/>
      <c r="F66" s="109"/>
      <c r="G66" s="110"/>
      <c r="H66" s="35"/>
    </row>
    <row r="67" spans="1:8" ht="23.1" customHeight="1">
      <c r="A67" s="4" t="s">
        <v>109</v>
      </c>
      <c r="B67" s="74">
        <v>78600</v>
      </c>
      <c r="C67" s="13"/>
      <c r="D67" s="109"/>
      <c r="E67" s="110"/>
      <c r="F67" s="109"/>
      <c r="G67" s="110"/>
      <c r="H67" s="35"/>
    </row>
    <row r="68" spans="1:8" ht="23.1" customHeight="1">
      <c r="A68" s="5" t="s">
        <v>97</v>
      </c>
      <c r="B68" s="75">
        <v>4100</v>
      </c>
      <c r="C68" s="13"/>
      <c r="D68" s="109"/>
      <c r="E68" s="110"/>
      <c r="F68" s="109"/>
      <c r="G68" s="110"/>
      <c r="H68" s="35"/>
    </row>
    <row r="69" spans="1:8" ht="23.1" customHeight="1">
      <c r="A69" s="10" t="s">
        <v>53</v>
      </c>
      <c r="B69" s="84">
        <v>4600</v>
      </c>
      <c r="C69" s="90" t="s">
        <v>120</v>
      </c>
      <c r="D69" s="109">
        <f>ตค50!F69+พย50!F69+ธค50!F69+มค51!F69+กพ51!F69</f>
        <v>2989</v>
      </c>
      <c r="E69" s="110"/>
      <c r="F69" s="109">
        <v>909</v>
      </c>
      <c r="G69" s="110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109">
        <f>ตค50!F70+พย50!F70+ธค50!F70+มค51!F70+กพ51!F70</f>
        <v>0</v>
      </c>
      <c r="E70" s="110"/>
      <c r="F70" s="109">
        <v>0</v>
      </c>
      <c r="G70" s="110"/>
      <c r="H70" s="35"/>
    </row>
    <row r="71" spans="1:8" ht="23.1" customHeight="1">
      <c r="A71" s="60" t="s">
        <v>58</v>
      </c>
      <c r="B71" s="84">
        <v>6500</v>
      </c>
      <c r="C71" s="31" t="s">
        <v>86</v>
      </c>
      <c r="D71" s="109">
        <f>ตค50!F71+พย50!F71+ธค50!F71+มค51!F71+กพ51!F71</f>
        <v>14</v>
      </c>
      <c r="E71" s="110"/>
      <c r="F71" s="109">
        <v>5</v>
      </c>
      <c r="G71" s="110"/>
      <c r="H71" s="35"/>
    </row>
    <row r="72" spans="1:8" ht="23.1" customHeight="1">
      <c r="A72" s="56" t="s">
        <v>59</v>
      </c>
      <c r="B72" s="84">
        <v>63400</v>
      </c>
      <c r="C72" s="16" t="s">
        <v>87</v>
      </c>
      <c r="D72" s="109">
        <f>ตค50!F72+พย50!F72+ธค50!F72+มค51!F72+กพ51!F72</f>
        <v>0</v>
      </c>
      <c r="E72" s="110"/>
      <c r="F72" s="109">
        <v>0</v>
      </c>
      <c r="G72" s="110"/>
      <c r="H72" s="35"/>
    </row>
    <row r="73" spans="1:8" ht="23.1" customHeight="1">
      <c r="A73" s="56"/>
      <c r="B73" s="76"/>
      <c r="C73" s="16"/>
      <c r="D73" s="50"/>
      <c r="E73" s="51"/>
      <c r="F73" s="50"/>
      <c r="G73" s="51"/>
      <c r="H73" s="35"/>
    </row>
    <row r="74" spans="1:8" ht="23.1" customHeight="1">
      <c r="A74" s="56"/>
      <c r="B74" s="76"/>
      <c r="C74" s="16"/>
      <c r="D74" s="50"/>
      <c r="E74" s="51"/>
      <c r="F74" s="50"/>
      <c r="G74" s="51"/>
      <c r="H74" s="35"/>
    </row>
    <row r="75" spans="1:8" ht="23.1" customHeight="1">
      <c r="A75" s="56"/>
      <c r="B75" s="76"/>
      <c r="C75" s="16"/>
      <c r="D75" s="50"/>
      <c r="E75" s="51"/>
      <c r="F75" s="50"/>
      <c r="G75" s="51"/>
      <c r="H75" s="35"/>
    </row>
    <row r="76" spans="1:8" ht="23.1" customHeight="1">
      <c r="A76" s="71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 ht="23.1" customHeight="1">
      <c r="A77" s="11" t="s">
        <v>110</v>
      </c>
      <c r="B77" s="85"/>
      <c r="C77" s="32"/>
      <c r="D77" s="109"/>
      <c r="E77" s="110"/>
      <c r="F77" s="109"/>
      <c r="G77" s="110"/>
      <c r="H77" s="35"/>
    </row>
    <row r="78" spans="1:8" ht="23.1" customHeight="1">
      <c r="A78" s="8" t="s">
        <v>97</v>
      </c>
      <c r="B78" s="84">
        <v>433700</v>
      </c>
      <c r="C78" s="32"/>
      <c r="D78" s="109"/>
      <c r="E78" s="110"/>
      <c r="F78" s="109"/>
      <c r="G78" s="110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109">
        <f>ตค50!F79+พย50!F79+ธค50!F79+มค51!F79+กพ51!F79</f>
        <v>0</v>
      </c>
      <c r="E79" s="110"/>
      <c r="F79" s="109">
        <v>0</v>
      </c>
      <c r="G79" s="110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109">
        <f>ตค50!F80+พย50!F80+ธค50!F80+มค51!F80+กพ51!F80</f>
        <v>0</v>
      </c>
      <c r="E80" s="110"/>
      <c r="F80" s="109">
        <v>0</v>
      </c>
      <c r="G80" s="110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109">
        <f>ตค50!F84+พย50!F84+ธค50!F84+มค51!F84+กพ51!F84</f>
        <v>6575</v>
      </c>
      <c r="E84" s="110"/>
      <c r="F84" s="109">
        <v>0</v>
      </c>
      <c r="G84" s="110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109">
        <f>ตค50!F85+พย50!F85+ธค50!F85+มค51!F85+กพ51!F85</f>
        <v>0</v>
      </c>
      <c r="E85" s="110"/>
      <c r="F85" s="109">
        <v>0</v>
      </c>
      <c r="G85" s="110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109">
        <f>ตค50!F86+พย50!F86+ธค50!F86+มค51!F86+กพ51!F86</f>
        <v>0</v>
      </c>
      <c r="E86" s="110"/>
      <c r="F86" s="109">
        <v>0</v>
      </c>
      <c r="G86" s="110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109">
        <f>ตค50!F90+พย50!F90+ธค50!F90+มค51!F90+กพ51!F90</f>
        <v>850</v>
      </c>
      <c r="E90" s="110"/>
      <c r="F90" s="109">
        <v>769</v>
      </c>
      <c r="G90" s="110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109">
        <f>ตค50!F91+พย50!F91+ธค50!F91+มค51!F91+กพ51!F91</f>
        <v>632</v>
      </c>
      <c r="E91" s="110"/>
      <c r="F91" s="109">
        <v>470</v>
      </c>
      <c r="G91" s="110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109">
        <f>ตค50!F92+พย50!F92+ธค50!F92+มค51!F92+กพ51!F92</f>
        <v>261</v>
      </c>
      <c r="E92" s="110"/>
      <c r="F92" s="109">
        <v>145</v>
      </c>
      <c r="G92" s="110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109">
        <f>ตค50!F93+พย50!F93+ธค50!F93+มค51!F93+กพ51!F93</f>
        <v>2</v>
      </c>
      <c r="E93" s="110"/>
      <c r="F93" s="109">
        <v>0</v>
      </c>
      <c r="G93" s="110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109">
        <f>ตค50!F94+พย50!F94+ธค50!F94+มค51!F94+กพ51!F94</f>
        <v>993</v>
      </c>
      <c r="E94" s="110"/>
      <c r="F94" s="109">
        <v>861</v>
      </c>
      <c r="G94" s="110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109">
        <f>ตค50!F95+พย50!F95+ธค50!F95+มค51!F95+กพ51!F95</f>
        <v>719</v>
      </c>
      <c r="E95" s="110"/>
      <c r="F95" s="109">
        <v>324</v>
      </c>
      <c r="G95" s="110"/>
      <c r="H95" s="35"/>
    </row>
    <row r="96" spans="1:8" ht="23.1" customHeight="1">
      <c r="A96" s="5" t="s">
        <v>9</v>
      </c>
      <c r="B96" s="76">
        <v>0</v>
      </c>
      <c r="C96" s="13" t="s">
        <v>89</v>
      </c>
      <c r="D96" s="109">
        <f>ตค50!F96+พย50!F96+ธค50!F96+มค51!F96+กพ51!F96</f>
        <v>2693950</v>
      </c>
      <c r="E96" s="110"/>
      <c r="F96" s="116">
        <v>2218000</v>
      </c>
      <c r="G96" s="117"/>
      <c r="H96" s="35"/>
    </row>
    <row r="97" spans="1:8" ht="22.5" hidden="1" customHeight="1">
      <c r="A97" s="4"/>
      <c r="B97" s="75"/>
      <c r="C97" s="13"/>
      <c r="D97" s="52"/>
      <c r="E97" s="53"/>
      <c r="F97" s="50"/>
      <c r="G97" s="51"/>
      <c r="H97" s="35"/>
    </row>
    <row r="98" spans="1:8" ht="23.1" customHeight="1">
      <c r="A98" s="5" t="s">
        <v>97</v>
      </c>
      <c r="B98" s="75">
        <v>157700</v>
      </c>
      <c r="C98" s="13"/>
      <c r="D98" s="123"/>
      <c r="E98" s="124"/>
      <c r="F98" s="123"/>
      <c r="G98" s="124"/>
      <c r="H98" s="35"/>
    </row>
    <row r="99" spans="1:8" ht="23.1" customHeight="1">
      <c r="A99" s="5" t="s">
        <v>62</v>
      </c>
      <c r="B99" s="75">
        <v>17000</v>
      </c>
      <c r="C99" s="28" t="s">
        <v>132</v>
      </c>
      <c r="D99" s="47">
        <f>ตค50!F99+พย50!F99+ธค50!F99+มค51!F99+กพ51!F99</f>
        <v>2607</v>
      </c>
      <c r="E99" s="92">
        <f>ตค50!G99+พย50!G99+ธค50!G99+มค51!G99+กพ51!G99</f>
        <v>1126</v>
      </c>
      <c r="F99" s="47">
        <v>1800</v>
      </c>
      <c r="G99" s="48">
        <v>781</v>
      </c>
      <c r="H99" s="34"/>
    </row>
    <row r="100" spans="1:8" ht="23.1" customHeight="1">
      <c r="A100" s="9" t="s">
        <v>129</v>
      </c>
      <c r="B100" s="81">
        <v>45000</v>
      </c>
      <c r="C100" s="18"/>
      <c r="D100" s="52"/>
      <c r="E100" s="53"/>
      <c r="F100" s="52"/>
      <c r="G100" s="53"/>
      <c r="H100" s="35"/>
    </row>
    <row r="101" spans="1:8" ht="23.1" customHeight="1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3.1" customHeight="1">
      <c r="A102" s="5" t="s">
        <v>10</v>
      </c>
      <c r="B102" s="75">
        <v>5000</v>
      </c>
      <c r="C102" s="28" t="s">
        <v>90</v>
      </c>
      <c r="D102" s="47">
        <f>ตค50!F102+พย50!F102+ธค50!F102+มค51!F102+กพ51!F102</f>
        <v>3238</v>
      </c>
      <c r="E102" s="92">
        <f>ตค50!G102+พย50!G102+ธค50!G102+มค51!G102+กพ51!G102</f>
        <v>1343</v>
      </c>
      <c r="F102" s="47">
        <v>1888</v>
      </c>
      <c r="G102" s="48">
        <v>788</v>
      </c>
      <c r="H102" s="35"/>
    </row>
    <row r="103" spans="1:8" ht="9" customHeight="1">
      <c r="A103" s="5"/>
      <c r="B103" s="75"/>
      <c r="C103" s="70"/>
      <c r="D103" s="57"/>
      <c r="E103" s="58"/>
      <c r="F103" s="57"/>
      <c r="G103" s="48"/>
      <c r="H103" s="34"/>
    </row>
    <row r="104" spans="1:8" ht="23.25" customHeight="1">
      <c r="A104" s="61" t="s">
        <v>122</v>
      </c>
      <c r="B104" s="87">
        <v>40000</v>
      </c>
      <c r="C104" s="88" t="s">
        <v>124</v>
      </c>
      <c r="D104" s="47">
        <f>ตค50!F104+พย50!F104+ธค50!F104+มค51!F104+กพ51!F104</f>
        <v>130</v>
      </c>
      <c r="E104" s="92">
        <f>ตค50!G104+พย50!G104+ธค50!G104+มค51!G104+กพ51!G104</f>
        <v>684</v>
      </c>
      <c r="F104" s="66">
        <v>7</v>
      </c>
      <c r="G104" s="68">
        <v>141</v>
      </c>
      <c r="H104" s="69"/>
    </row>
    <row r="105" spans="1:8" ht="23.1" customHeight="1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37"/>
    </row>
    <row r="106" spans="1:8">
      <c r="A106" s="5"/>
      <c r="B106" s="14"/>
      <c r="C106" s="28" t="s">
        <v>126</v>
      </c>
      <c r="D106" s="63"/>
      <c r="E106" s="65"/>
      <c r="F106" s="63"/>
      <c r="G106" s="64"/>
      <c r="H106" s="37"/>
    </row>
    <row r="107" spans="1:8" ht="21" customHeight="1">
      <c r="A107" s="10"/>
      <c r="B107" s="19"/>
      <c r="C107" s="62"/>
      <c r="D107" s="63"/>
      <c r="E107" s="65"/>
      <c r="F107" s="63"/>
      <c r="G107" s="64"/>
      <c r="H107" s="37"/>
    </row>
    <row r="108" spans="1:8" ht="23.1" customHeight="1">
      <c r="A108" s="35"/>
      <c r="B108" s="49"/>
      <c r="C108" s="35"/>
      <c r="D108" s="33"/>
      <c r="F108" s="33"/>
      <c r="G108" s="34"/>
    </row>
    <row r="109" spans="1:8" ht="24.95" customHeight="1">
      <c r="A109" s="35"/>
      <c r="B109" s="49"/>
      <c r="C109" s="35"/>
      <c r="D109" s="33"/>
      <c r="F109" s="33"/>
      <c r="G109" s="34"/>
    </row>
    <row r="110" spans="1:8" ht="24.95" customHeight="1">
      <c r="A110" s="35"/>
      <c r="B110" s="49"/>
      <c r="C110" s="35"/>
      <c r="D110" s="33"/>
      <c r="F110" s="33"/>
      <c r="G110" s="34"/>
    </row>
    <row r="111" spans="1:8" ht="24.95" customHeight="1">
      <c r="A111" s="35"/>
      <c r="B111" s="49"/>
      <c r="C111" s="35"/>
      <c r="D111" s="33"/>
      <c r="F111" s="33"/>
      <c r="G111" s="34"/>
    </row>
    <row r="112" spans="1:8" ht="24.95" customHeight="1">
      <c r="A112" s="35"/>
      <c r="B112" s="49"/>
      <c r="C112" s="35"/>
      <c r="D112" s="33"/>
      <c r="F112" s="33"/>
      <c r="G112" s="34"/>
    </row>
    <row r="113" spans="1:8" ht="24.95" customHeight="1">
      <c r="A113" s="36"/>
      <c r="B113" s="91"/>
      <c r="C113" s="36"/>
      <c r="D113" s="38"/>
      <c r="E113" s="41"/>
      <c r="F113" s="38"/>
      <c r="G113" s="39"/>
      <c r="H113" s="41"/>
    </row>
    <row r="114" spans="1:8" ht="24.95" customHeight="1">
      <c r="A114" s="37"/>
      <c r="B114" s="59"/>
      <c r="C114" s="37"/>
      <c r="D114" s="37"/>
      <c r="E114" s="37"/>
      <c r="F114" s="37"/>
      <c r="G114" s="37"/>
      <c r="H114" s="37"/>
    </row>
    <row r="115" spans="1:8" ht="24.95" customHeight="1">
      <c r="A115" s="37"/>
      <c r="B115" s="37"/>
      <c r="C115" s="37"/>
      <c r="D115" s="37"/>
      <c r="E115" s="37"/>
      <c r="F115" s="37"/>
      <c r="G115" s="37"/>
      <c r="H115" s="37"/>
    </row>
    <row r="116" spans="1:8" ht="24.95" customHeight="1"/>
    <row r="117" spans="1:8" ht="24.95" customHeight="1"/>
    <row r="118" spans="1:8" ht="24.95" customHeight="1"/>
    <row r="134" spans="3:5">
      <c r="C134" s="37"/>
      <c r="D134" s="37"/>
    </row>
    <row r="135" spans="3:5">
      <c r="C135" s="37"/>
      <c r="D135" s="37"/>
      <c r="E135" s="37"/>
    </row>
    <row r="136" spans="3:5">
      <c r="C136" s="37"/>
      <c r="D136" s="37"/>
      <c r="E136" s="37"/>
    </row>
    <row r="137" spans="3:5">
      <c r="C137" s="37"/>
      <c r="D137" s="37"/>
      <c r="E137" s="37"/>
    </row>
    <row r="138" spans="3:5">
      <c r="C138" s="37"/>
      <c r="D138" s="37"/>
      <c r="E138" s="37"/>
    </row>
    <row r="139" spans="3:5">
      <c r="C139" s="37"/>
      <c r="D139" s="37"/>
      <c r="E139" s="37"/>
    </row>
    <row r="140" spans="3:5">
      <c r="C140" s="37"/>
      <c r="D140" s="37"/>
      <c r="E140" s="37"/>
    </row>
    <row r="141" spans="3:5">
      <c r="C141" s="37"/>
      <c r="D141" s="37"/>
      <c r="E141" s="37"/>
    </row>
    <row r="142" spans="3:5">
      <c r="C142" s="37"/>
      <c r="D142" s="37"/>
      <c r="E142" s="37"/>
    </row>
    <row r="143" spans="3:5">
      <c r="C143" s="37"/>
      <c r="D143" s="37"/>
      <c r="E143" s="37"/>
    </row>
    <row r="144" spans="3:5">
      <c r="C144" s="37"/>
      <c r="D144" s="37"/>
    </row>
    <row r="145" spans="3:4">
      <c r="C145" s="37"/>
      <c r="D145" s="37"/>
    </row>
  </sheetData>
  <mergeCells count="149">
    <mergeCell ref="F90:G90"/>
    <mergeCell ref="F91:G91"/>
    <mergeCell ref="F92:G92"/>
    <mergeCell ref="D70:E70"/>
    <mergeCell ref="D71:E71"/>
    <mergeCell ref="F70:G70"/>
    <mergeCell ref="F71:G71"/>
    <mergeCell ref="D84:E84"/>
    <mergeCell ref="F84:G84"/>
    <mergeCell ref="D77:E77"/>
    <mergeCell ref="D98:E98"/>
    <mergeCell ref="F98:G98"/>
    <mergeCell ref="A2:H2"/>
    <mergeCell ref="A3:H3"/>
    <mergeCell ref="A4:H4"/>
    <mergeCell ref="A5:A7"/>
    <mergeCell ref="B6:B7"/>
    <mergeCell ref="C6:C7"/>
    <mergeCell ref="D6:E7"/>
    <mergeCell ref="F6:G7"/>
    <mergeCell ref="H6:H7"/>
    <mergeCell ref="B5:H5"/>
    <mergeCell ref="D96:E96"/>
    <mergeCell ref="D90:E90"/>
    <mergeCell ref="D93:E93"/>
    <mergeCell ref="D94:E94"/>
    <mergeCell ref="D95:E95"/>
    <mergeCell ref="D91:E91"/>
    <mergeCell ref="D92:E92"/>
    <mergeCell ref="D85:E85"/>
    <mergeCell ref="D68:E68"/>
    <mergeCell ref="D69:E69"/>
    <mergeCell ref="D72:E72"/>
    <mergeCell ref="D86:E86"/>
    <mergeCell ref="D78:E78"/>
    <mergeCell ref="D79:E79"/>
    <mergeCell ref="D80:E80"/>
    <mergeCell ref="D66:E66"/>
    <mergeCell ref="D59:E59"/>
    <mergeCell ref="D60:E60"/>
    <mergeCell ref="D61:E61"/>
    <mergeCell ref="D62:E62"/>
    <mergeCell ref="D67:E67"/>
    <mergeCell ref="D49:E49"/>
    <mergeCell ref="D57:E57"/>
    <mergeCell ref="D58:E58"/>
    <mergeCell ref="D64:E64"/>
    <mergeCell ref="D53:E53"/>
    <mergeCell ref="D54:E54"/>
    <mergeCell ref="D55:E55"/>
    <mergeCell ref="D56:E56"/>
    <mergeCell ref="D43:E43"/>
    <mergeCell ref="D45:E45"/>
    <mergeCell ref="D44:E44"/>
    <mergeCell ref="D46:E46"/>
    <mergeCell ref="D47:E47"/>
    <mergeCell ref="D48:E48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F86:G86"/>
    <mergeCell ref="F93:G93"/>
    <mergeCell ref="F94:G94"/>
    <mergeCell ref="D18:E18"/>
    <mergeCell ref="D19:E19"/>
    <mergeCell ref="D23:E23"/>
    <mergeCell ref="D24:E24"/>
    <mergeCell ref="D20:E20"/>
    <mergeCell ref="D21:E21"/>
    <mergeCell ref="D22:E22"/>
    <mergeCell ref="F95:G95"/>
    <mergeCell ref="F96:G96"/>
    <mergeCell ref="F78:G78"/>
    <mergeCell ref="F68:G68"/>
    <mergeCell ref="F69:G69"/>
    <mergeCell ref="F72:G72"/>
    <mergeCell ref="F77:G77"/>
    <mergeCell ref="F79:G79"/>
    <mergeCell ref="F80:G80"/>
    <mergeCell ref="F85:G85"/>
    <mergeCell ref="F64:G64"/>
    <mergeCell ref="F66:G66"/>
    <mergeCell ref="F67:G67"/>
    <mergeCell ref="F60:G60"/>
    <mergeCell ref="F61:G61"/>
    <mergeCell ref="F62:G62"/>
    <mergeCell ref="F54:G54"/>
    <mergeCell ref="F55:G55"/>
    <mergeCell ref="F56:G56"/>
    <mergeCell ref="F57:G57"/>
    <mergeCell ref="F58:G58"/>
    <mergeCell ref="F59:G59"/>
    <mergeCell ref="F48:G48"/>
    <mergeCell ref="F49:G49"/>
    <mergeCell ref="F50:G50"/>
    <mergeCell ref="F51:G51"/>
    <mergeCell ref="F52:G52"/>
    <mergeCell ref="F53:G53"/>
    <mergeCell ref="F42:G42"/>
    <mergeCell ref="F43:G43"/>
    <mergeCell ref="F44:G44"/>
    <mergeCell ref="F45:G45"/>
    <mergeCell ref="F46:G46"/>
    <mergeCell ref="F47:G47"/>
    <mergeCell ref="F36:G36"/>
    <mergeCell ref="F37:G37"/>
    <mergeCell ref="F38:G38"/>
    <mergeCell ref="F39:G39"/>
    <mergeCell ref="F40:G40"/>
    <mergeCell ref="F41:G41"/>
    <mergeCell ref="F30:G30"/>
    <mergeCell ref="F31:G31"/>
    <mergeCell ref="F32:G32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F18:G18"/>
    <mergeCell ref="F19:G19"/>
    <mergeCell ref="F20:G20"/>
    <mergeCell ref="F21:G21"/>
    <mergeCell ref="F22:G22"/>
    <mergeCell ref="F23:G23"/>
    <mergeCell ref="F14:G14"/>
    <mergeCell ref="D14:E14"/>
    <mergeCell ref="F16:G16"/>
    <mergeCell ref="F17:G17"/>
    <mergeCell ref="D16:E16"/>
    <mergeCell ref="D17:E17"/>
  </mergeCells>
  <phoneticPr fontId="14" type="noConversion"/>
  <pageMargins left="0.17" right="0.25" top="0.2" bottom="0.21" header="0.24" footer="0.18"/>
  <pageSetup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H145"/>
  <sheetViews>
    <sheetView view="pageBreakPreview" topLeftCell="A67" workbookViewId="0">
      <selection activeCell="A76" sqref="A76:G82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5" width="6.5703125" style="1" customWidth="1"/>
    <col min="6" max="6" width="6.140625" style="1" customWidth="1"/>
    <col min="7" max="7" width="6.5703125" style="1" customWidth="1"/>
    <col min="8" max="8" width="10.140625" style="1" customWidth="1"/>
    <col min="9" max="16384" width="9.140625" style="1"/>
  </cols>
  <sheetData>
    <row r="2" spans="1:8" ht="26.25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ht="26.25">
      <c r="A3" s="125" t="s">
        <v>117</v>
      </c>
      <c r="B3" s="125"/>
      <c r="C3" s="125"/>
      <c r="D3" s="125"/>
      <c r="E3" s="125"/>
      <c r="F3" s="125"/>
      <c r="G3" s="125"/>
      <c r="H3" s="125"/>
    </row>
    <row r="4" spans="1:8" ht="26.25">
      <c r="A4" s="125" t="s">
        <v>142</v>
      </c>
      <c r="B4" s="125"/>
      <c r="C4" s="125"/>
      <c r="D4" s="125"/>
      <c r="E4" s="125"/>
      <c r="F4" s="125"/>
      <c r="G4" s="125"/>
      <c r="H4" s="125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 ht="23.25" customHeight="1">
      <c r="A6" s="126"/>
      <c r="B6" s="127" t="s">
        <v>64</v>
      </c>
      <c r="C6" s="129" t="s">
        <v>65</v>
      </c>
      <c r="D6" s="131" t="s">
        <v>143</v>
      </c>
      <c r="E6" s="132"/>
      <c r="F6" s="135">
        <v>237834</v>
      </c>
      <c r="G6" s="136"/>
      <c r="H6" s="118" t="s">
        <v>0</v>
      </c>
    </row>
    <row r="7" spans="1:8">
      <c r="A7" s="126"/>
      <c r="B7" s="128"/>
      <c r="C7" s="130"/>
      <c r="D7" s="133"/>
      <c r="E7" s="134"/>
      <c r="F7" s="137"/>
      <c r="G7" s="138"/>
      <c r="H7" s="119"/>
    </row>
    <row r="8" spans="1:8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ตค50!F13+พย50!F13+ธค50!F13+มค51!F13+กพ51!F13+มีค51!F13</f>
        <v>2</v>
      </c>
      <c r="E13" s="92">
        <f>ตค50!G13+พย50!G13+ธค50!G13+มค51!G13+กพ51!G13+มีค51!G13</f>
        <v>43</v>
      </c>
      <c r="F13" s="49">
        <v>0</v>
      </c>
      <c r="G13" s="48">
        <v>0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ตค50!F14+พย50!F14+ธค50!F14+มค51!F14+กพ51!F14+มีค51!F14</f>
        <v>402</v>
      </c>
      <c r="E14" s="110"/>
      <c r="F14" s="109">
        <v>45</v>
      </c>
      <c r="G14" s="110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 customFormat="1" ht="20.25" customHeight="1">
      <c r="A16" s="22" t="s">
        <v>12</v>
      </c>
      <c r="B16" s="77">
        <v>0</v>
      </c>
      <c r="C16" s="23" t="s">
        <v>115</v>
      </c>
      <c r="D16" s="109">
        <f>ตค50!F16+พย50!F16+ธค50!F16+มค51!F16+กพ51!F16+มีค51!F16</f>
        <v>2946</v>
      </c>
      <c r="E16" s="110"/>
      <c r="F16" s="109">
        <f>F21+F22+F23+F24+F25+F26+F27+F32+F42</f>
        <v>499</v>
      </c>
      <c r="G16" s="110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109">
        <f>ตค50!F17+พย50!F17+ธค50!F17+มค51!F17+กพ51!F17+มีค51!F17</f>
        <v>1609</v>
      </c>
      <c r="E17" s="110"/>
      <c r="F17" s="109">
        <v>336</v>
      </c>
      <c r="G17" s="110"/>
      <c r="H17" s="25"/>
    </row>
    <row r="18" spans="1:8" customFormat="1" ht="21">
      <c r="A18" s="22" t="s">
        <v>26</v>
      </c>
      <c r="B18" s="78">
        <v>0</v>
      </c>
      <c r="C18" s="24" t="s">
        <v>11</v>
      </c>
      <c r="D18" s="109">
        <f>ตค50!F18+พย50!F18+ธค50!F18+มค51!F18+กพ51!F18+มีค51!F18</f>
        <v>1525</v>
      </c>
      <c r="E18" s="110"/>
      <c r="F18" s="109">
        <v>409</v>
      </c>
      <c r="G18" s="110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109">
        <f>ตค50!F19+พย50!F19+ธค50!F19+มค51!F19+กพ51!F19+มีค51!F19</f>
        <v>1183</v>
      </c>
      <c r="E19" s="110"/>
      <c r="F19" s="109">
        <v>215</v>
      </c>
      <c r="G19" s="110"/>
      <c r="H19" s="25"/>
    </row>
    <row r="20" spans="1:8">
      <c r="A20" s="5" t="s">
        <v>97</v>
      </c>
      <c r="B20" s="75">
        <v>262000</v>
      </c>
      <c r="C20" s="13"/>
      <c r="D20" s="109"/>
      <c r="E20" s="110"/>
      <c r="F20" s="109"/>
      <c r="G20" s="110"/>
      <c r="H20" s="35"/>
    </row>
    <row r="21" spans="1:8">
      <c r="A21" s="5" t="s">
        <v>37</v>
      </c>
      <c r="B21" s="76">
        <v>0</v>
      </c>
      <c r="C21" s="13" t="s">
        <v>68</v>
      </c>
      <c r="D21" s="109">
        <f>ตค50!F21+พย50!F21+ธค50!F21+มค51!F21+กพ51!F21+มีค51!F21</f>
        <v>1047</v>
      </c>
      <c r="E21" s="110"/>
      <c r="F21" s="109">
        <v>207</v>
      </c>
      <c r="G21" s="110"/>
      <c r="H21" s="35"/>
    </row>
    <row r="22" spans="1:8">
      <c r="A22" s="6" t="s">
        <v>38</v>
      </c>
      <c r="B22" s="75">
        <v>10200</v>
      </c>
      <c r="C22" s="13" t="s">
        <v>69</v>
      </c>
      <c r="D22" s="109">
        <f>ตค50!F22+พย50!F22+ธค50!F22+มค51!F22+กพ51!F22+มีค51!F22</f>
        <v>9</v>
      </c>
      <c r="E22" s="110"/>
      <c r="F22" s="109">
        <v>3</v>
      </c>
      <c r="G22" s="110"/>
      <c r="H22" s="35"/>
    </row>
    <row r="23" spans="1:8">
      <c r="A23" s="5" t="s">
        <v>39</v>
      </c>
      <c r="B23" s="75">
        <v>9400</v>
      </c>
      <c r="C23" s="13" t="s">
        <v>70</v>
      </c>
      <c r="D23" s="109">
        <f>ตค50!F23+พย50!F23+ธค50!F23+มค51!F23+กพ51!F23+มีค51!F23</f>
        <v>139</v>
      </c>
      <c r="E23" s="110"/>
      <c r="F23" s="109">
        <v>14</v>
      </c>
      <c r="G23" s="110"/>
      <c r="H23" s="35"/>
    </row>
    <row r="24" spans="1:8">
      <c r="A24" s="5" t="s">
        <v>40</v>
      </c>
      <c r="B24" s="75">
        <v>0</v>
      </c>
      <c r="C24" s="16">
        <v>0</v>
      </c>
      <c r="D24" s="109">
        <f>ตค50!F24+พย50!F24+ธค50!F24+มค51!F24+กพ51!F24+มีค51!F24</f>
        <v>0</v>
      </c>
      <c r="E24" s="110"/>
      <c r="F24" s="109">
        <v>0</v>
      </c>
      <c r="G24" s="110"/>
      <c r="H24" s="35"/>
    </row>
    <row r="25" spans="1:8">
      <c r="A25" s="5" t="s">
        <v>41</v>
      </c>
      <c r="B25" s="75">
        <v>13000</v>
      </c>
      <c r="C25" s="16" t="s">
        <v>93</v>
      </c>
      <c r="D25" s="109">
        <f>ตค50!F25+พย50!F25+ธค50!F25+มค51!F25+กพ51!F25+มีค51!F25</f>
        <v>87</v>
      </c>
      <c r="E25" s="110"/>
      <c r="F25" s="109">
        <v>23</v>
      </c>
      <c r="G25" s="110"/>
      <c r="H25" s="35"/>
    </row>
    <row r="26" spans="1:8">
      <c r="A26" s="5" t="s">
        <v>42</v>
      </c>
      <c r="B26" s="75">
        <v>4500</v>
      </c>
      <c r="C26" s="13" t="s">
        <v>71</v>
      </c>
      <c r="D26" s="109">
        <f>ตค50!F26+พย50!F26+ธค50!F26+มค51!F26+กพ51!F26+มีค51!F26</f>
        <v>21</v>
      </c>
      <c r="E26" s="110"/>
      <c r="F26" s="109">
        <v>0</v>
      </c>
      <c r="G26" s="110"/>
      <c r="H26" s="35"/>
    </row>
    <row r="27" spans="1:8">
      <c r="A27" s="5" t="s">
        <v>43</v>
      </c>
      <c r="B27" s="75">
        <v>12800</v>
      </c>
      <c r="C27" s="13" t="s">
        <v>70</v>
      </c>
      <c r="D27" s="109">
        <f>ตค50!F27+พย50!F27+ธค50!F27+มค51!F27+กพ51!F27+มีค51!F27</f>
        <v>176</v>
      </c>
      <c r="E27" s="110"/>
      <c r="F27" s="109">
        <v>43</v>
      </c>
      <c r="G27" s="110"/>
      <c r="H27" s="35"/>
    </row>
    <row r="28" spans="1:8">
      <c r="A28" s="5" t="s">
        <v>34</v>
      </c>
      <c r="B28" s="75">
        <v>91560</v>
      </c>
      <c r="C28" s="13" t="s">
        <v>72</v>
      </c>
      <c r="D28" s="109">
        <f>ตค50!F28+พย50!F28+ธค50!F28+มค51!F28+กพ51!F28+มีค51!F28</f>
        <v>1</v>
      </c>
      <c r="E28" s="110"/>
      <c r="F28" s="109">
        <v>0</v>
      </c>
      <c r="G28" s="110"/>
      <c r="H28" s="35"/>
    </row>
    <row r="29" spans="1:8">
      <c r="A29" s="5" t="s">
        <v>131</v>
      </c>
      <c r="B29" s="75">
        <v>83930</v>
      </c>
      <c r="C29" s="13" t="s">
        <v>72</v>
      </c>
      <c r="D29" s="109">
        <f>ตค50!F29+พย50!F29+ธค50!F29+มค51!F29+กพ51!F29+มีค51!F29</f>
        <v>1</v>
      </c>
      <c r="E29" s="110"/>
      <c r="F29" s="109">
        <v>0</v>
      </c>
      <c r="G29" s="110"/>
      <c r="H29" s="35"/>
    </row>
    <row r="30" spans="1:8">
      <c r="A30" s="5" t="s">
        <v>14</v>
      </c>
      <c r="B30" s="75">
        <v>20000</v>
      </c>
      <c r="C30" s="13" t="s">
        <v>91</v>
      </c>
      <c r="D30" s="109">
        <f>ตค50!F30+พย50!F30+ธค50!F30+มค51!F30+กพ51!F30+มีค51!F30</f>
        <v>340</v>
      </c>
      <c r="E30" s="110"/>
      <c r="F30" s="109">
        <v>0</v>
      </c>
      <c r="G30" s="110"/>
      <c r="H30" s="35"/>
    </row>
    <row r="31" spans="1:8">
      <c r="A31" s="3" t="s">
        <v>44</v>
      </c>
      <c r="B31" s="74">
        <v>126000</v>
      </c>
      <c r="C31" s="15" t="s">
        <v>94</v>
      </c>
      <c r="D31" s="111"/>
      <c r="E31" s="112"/>
      <c r="F31" s="111"/>
      <c r="G31" s="112"/>
      <c r="H31" s="35"/>
    </row>
    <row r="32" spans="1:8">
      <c r="A32" s="5" t="s">
        <v>15</v>
      </c>
      <c r="B32" s="75">
        <v>0</v>
      </c>
      <c r="C32" s="13" t="s">
        <v>94</v>
      </c>
      <c r="D32" s="109">
        <f>ตค50!F32+พย50!F32+ธค50!F32+มค51!F32+กพ51!F32+มีค51!F32</f>
        <v>234</v>
      </c>
      <c r="E32" s="110"/>
      <c r="F32" s="109">
        <v>41</v>
      </c>
      <c r="G32" s="110"/>
      <c r="H32" s="35"/>
    </row>
    <row r="33" spans="1:8">
      <c r="A33" s="6" t="s">
        <v>16</v>
      </c>
      <c r="B33" s="75">
        <v>0</v>
      </c>
      <c r="C33" s="13" t="s">
        <v>74</v>
      </c>
      <c r="D33" s="109">
        <f>ตค50!F33+พย50!F33+ธค50!F33+มค51!F33+กพ51!F33+มีค51!F33</f>
        <v>70</v>
      </c>
      <c r="E33" s="110"/>
      <c r="F33" s="109">
        <f>F34+F35</f>
        <v>12</v>
      </c>
      <c r="G33" s="110"/>
      <c r="H33" s="35"/>
    </row>
    <row r="34" spans="1:8">
      <c r="A34" s="5" t="s">
        <v>17</v>
      </c>
      <c r="B34" s="75">
        <v>0</v>
      </c>
      <c r="C34" s="13" t="s">
        <v>75</v>
      </c>
      <c r="D34" s="109">
        <f>ตค50!F34+พย50!F34+ธค50!F34+มค51!F34+กพ51!F34+มีค51!F34</f>
        <v>52</v>
      </c>
      <c r="E34" s="110"/>
      <c r="F34" s="109">
        <v>7</v>
      </c>
      <c r="G34" s="110"/>
      <c r="H34" s="35"/>
    </row>
    <row r="35" spans="1:8">
      <c r="A35" s="5" t="s">
        <v>18</v>
      </c>
      <c r="B35" s="75">
        <v>0</v>
      </c>
      <c r="C35" s="13" t="s">
        <v>76</v>
      </c>
      <c r="D35" s="109">
        <f>ตค50!F35+พย50!F35+ธค50!F35+มค51!F35+กพ51!F35+มีค51!F35</f>
        <v>18</v>
      </c>
      <c r="E35" s="110"/>
      <c r="F35" s="109">
        <v>5</v>
      </c>
      <c r="G35" s="110"/>
      <c r="H35" s="35"/>
    </row>
    <row r="36" spans="1:8">
      <c r="A36" s="5" t="s">
        <v>19</v>
      </c>
      <c r="B36" s="75">
        <v>0</v>
      </c>
      <c r="C36" s="13" t="s">
        <v>77</v>
      </c>
      <c r="D36" s="109">
        <f>ตค50!F36+พย50!F36+ธค50!F36+มค51!F36+กพ51!F36+มีค51!F36</f>
        <v>4</v>
      </c>
      <c r="E36" s="110"/>
      <c r="F36" s="109">
        <f>F37+F38</f>
        <v>3</v>
      </c>
      <c r="G36" s="110"/>
      <c r="H36" s="35"/>
    </row>
    <row r="37" spans="1:8">
      <c r="A37" s="5" t="s">
        <v>20</v>
      </c>
      <c r="B37" s="75">
        <v>0</v>
      </c>
      <c r="C37" s="13" t="s">
        <v>78</v>
      </c>
      <c r="D37" s="109">
        <f>ตค50!F37+พย50!F37+ธค50!F37+มค51!F37+กพ51!F37+มีค51!F37</f>
        <v>0</v>
      </c>
      <c r="E37" s="110"/>
      <c r="F37" s="109">
        <v>0</v>
      </c>
      <c r="G37" s="110"/>
      <c r="H37" s="35"/>
    </row>
    <row r="38" spans="1:8">
      <c r="A38" s="5" t="s">
        <v>21</v>
      </c>
      <c r="B38" s="75">
        <v>0</v>
      </c>
      <c r="C38" s="13" t="s">
        <v>69</v>
      </c>
      <c r="D38" s="109">
        <f>ตค50!F38+พย50!F38+ธค50!F38+มค51!F38+กพ51!F38+มีค51!F38</f>
        <v>4</v>
      </c>
      <c r="E38" s="110"/>
      <c r="F38" s="109">
        <v>3</v>
      </c>
      <c r="G38" s="110"/>
      <c r="H38" s="35"/>
    </row>
    <row r="39" spans="1:8">
      <c r="A39" s="45" t="s">
        <v>22</v>
      </c>
      <c r="B39" s="79">
        <v>0</v>
      </c>
      <c r="C39" s="46" t="s">
        <v>79</v>
      </c>
      <c r="D39" s="109">
        <f>ตค50!F39+พย50!F39+ธค50!F39+มค51!F39+กพ51!F39+มีค51!F39</f>
        <v>37</v>
      </c>
      <c r="E39" s="110"/>
      <c r="F39" s="113">
        <v>0</v>
      </c>
      <c r="G39" s="114"/>
      <c r="H39" s="36"/>
    </row>
    <row r="40" spans="1:8" ht="23.1" customHeight="1">
      <c r="A40" s="43" t="s">
        <v>104</v>
      </c>
      <c r="B40" s="80">
        <v>163000</v>
      </c>
      <c r="C40" s="44"/>
      <c r="D40" s="115"/>
      <c r="E40" s="115"/>
      <c r="F40" s="115"/>
      <c r="G40" s="115"/>
      <c r="H40" s="37"/>
    </row>
    <row r="41" spans="1:8" ht="23.1" customHeight="1">
      <c r="A41" s="5" t="s">
        <v>97</v>
      </c>
      <c r="B41" s="75">
        <v>5000</v>
      </c>
      <c r="C41" s="42"/>
      <c r="D41" s="109"/>
      <c r="E41" s="110"/>
      <c r="F41" s="109"/>
      <c r="G41" s="110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109">
        <f>ตค50!F42+พย50!F42+ธค50!F42+มค51!F42+กพ51!F42+มีค51!F42</f>
        <v>1233</v>
      </c>
      <c r="E42" s="110"/>
      <c r="F42" s="109">
        <v>168</v>
      </c>
      <c r="G42" s="110"/>
      <c r="H42" s="34"/>
    </row>
    <row r="43" spans="1:8" ht="23.1" customHeight="1">
      <c r="A43" s="4" t="s">
        <v>105</v>
      </c>
      <c r="B43" s="74">
        <v>22600</v>
      </c>
      <c r="C43" s="15"/>
      <c r="D43" s="109"/>
      <c r="E43" s="110"/>
      <c r="F43" s="109"/>
      <c r="G43" s="110"/>
      <c r="H43" s="35"/>
    </row>
    <row r="44" spans="1:8" ht="23.1" customHeight="1">
      <c r="A44" s="5" t="s">
        <v>97</v>
      </c>
      <c r="B44" s="75">
        <v>7600</v>
      </c>
      <c r="C44" s="13"/>
      <c r="D44" s="109"/>
      <c r="E44" s="110"/>
      <c r="F44" s="109"/>
      <c r="G44" s="110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109">
        <f>ตค50!F45+พย50!F45+ธค50!F45+มค51!F45+กพ51!F45+มีค51!F45</f>
        <v>0</v>
      </c>
      <c r="E45" s="110"/>
      <c r="F45" s="109">
        <v>0</v>
      </c>
      <c r="G45" s="110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109">
        <f>ตค50!F46+พย50!F46+ธค50!F46+มค51!F46+กพ51!F46+มีค51!F46</f>
        <v>4</v>
      </c>
      <c r="E46" s="110"/>
      <c r="F46" s="109">
        <v>0</v>
      </c>
      <c r="G46" s="110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109">
        <f>ตค50!F47+พย50!F47+ธค50!F47+มค51!F47+กพ51!F47+มีค51!F47</f>
        <v>1</v>
      </c>
      <c r="E47" s="110"/>
      <c r="F47" s="109">
        <v>0</v>
      </c>
      <c r="G47" s="110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109">
        <f>ตค50!F48+พย50!F48+ธค50!F48+มค51!F48+กพ51!F48+มีค51!F48</f>
        <v>12</v>
      </c>
      <c r="E48" s="110"/>
      <c r="F48" s="109">
        <v>3</v>
      </c>
      <c r="G48" s="110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109">
        <f>ตค50!F49+พย50!F49+ธค50!F49+มค51!F49+กพ51!F49+มีค51!F49</f>
        <v>116</v>
      </c>
      <c r="E49" s="110"/>
      <c r="F49" s="109">
        <v>0</v>
      </c>
      <c r="G49" s="110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109"/>
      <c r="G50" s="110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109"/>
      <c r="G51" s="110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109"/>
      <c r="G52" s="110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109">
        <f>ตค50!F53+พย50!F53+ธค50!F53+มค51!F53+กพ51!F53+มีค51!F53</f>
        <v>4528</v>
      </c>
      <c r="E53" s="110"/>
      <c r="F53" s="109">
        <v>437</v>
      </c>
      <c r="G53" s="110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109">
        <f>ตค50!F54+พย50!F54+ธค50!F54+มค51!F54+กพ51!F54+มีค51!F54</f>
        <v>3004</v>
      </c>
      <c r="E54" s="110"/>
      <c r="F54" s="109">
        <v>536</v>
      </c>
      <c r="G54" s="110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109">
        <f>ตค50!F55+พย50!F55+ธค50!F55+มค51!F55+กพ51!F55+มีค51!F55</f>
        <v>503</v>
      </c>
      <c r="E55" s="110"/>
      <c r="F55" s="109">
        <v>0</v>
      </c>
      <c r="G55" s="110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109">
        <f>ตค50!F56+พย50!F56+ธค50!F56+มค51!F56+กพ51!F56+มีค51!F56</f>
        <v>0</v>
      </c>
      <c r="E56" s="110"/>
      <c r="F56" s="109">
        <v>0</v>
      </c>
      <c r="G56" s="110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109">
        <f>ตค50!F57+พย50!F57+ธค50!F57+มค51!F57+กพ51!F57+มีค51!F57</f>
        <v>1</v>
      </c>
      <c r="E57" s="110"/>
      <c r="F57" s="109">
        <v>0</v>
      </c>
      <c r="G57" s="110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109">
        <f>ตค50!F58+พย50!F58+ธค50!F58+มค51!F58+กพ51!F58+มีค51!F58</f>
        <v>23</v>
      </c>
      <c r="E58" s="110"/>
      <c r="F58" s="109">
        <v>0</v>
      </c>
      <c r="G58" s="110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109">
        <f>ตค50!F59+พย50!F59+ธค50!F59+มค51!F59+กพ51!F59+มีค51!F59</f>
        <v>1</v>
      </c>
      <c r="E59" s="110"/>
      <c r="F59" s="109">
        <v>0</v>
      </c>
      <c r="G59" s="110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109">
        <f>ตค50!F60+พย50!F60+ธค50!F60+มค51!F60+กพ51!F60+มีค51!F60</f>
        <v>16</v>
      </c>
      <c r="E60" s="110"/>
      <c r="F60" s="109">
        <v>3</v>
      </c>
      <c r="G60" s="110"/>
      <c r="H60" s="35"/>
    </row>
    <row r="61" spans="1:8" ht="23.1" customHeight="1">
      <c r="A61" s="4" t="s">
        <v>107</v>
      </c>
      <c r="B61" s="74">
        <v>170200</v>
      </c>
      <c r="C61" s="15"/>
      <c r="D61" s="109"/>
      <c r="E61" s="110"/>
      <c r="F61" s="109"/>
      <c r="G61" s="110"/>
      <c r="H61" s="35"/>
    </row>
    <row r="62" spans="1:8" ht="23.1" customHeight="1">
      <c r="A62" s="5" t="s">
        <v>97</v>
      </c>
      <c r="B62" s="75">
        <v>25100</v>
      </c>
      <c r="C62" s="13"/>
      <c r="D62" s="109"/>
      <c r="E62" s="110"/>
      <c r="F62" s="109"/>
      <c r="G62" s="110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ตค50!F63+พย50!F63+ธค50!F63+มค51!F63+กพ51!F63+มีค51!F63</f>
        <v>2</v>
      </c>
      <c r="E63" s="92">
        <f>ตค50!G63+พย50!G63+ธค50!G63+มค51!G63+กพ51!G63+มีค51!G63</f>
        <v>27</v>
      </c>
      <c r="F63" s="47">
        <v>0</v>
      </c>
      <c r="G63" s="48">
        <v>0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109">
        <f>ตค50!F64+พย50!F64+ธค50!F64+มค51!F64+กพ51!F64+มีค51!F64</f>
        <v>0</v>
      </c>
      <c r="E64" s="110"/>
      <c r="F64" s="109">
        <v>0</v>
      </c>
      <c r="G64" s="110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ตค50!F65+พย50!F65+ธค50!F65+มค51!F65+กพ51!F65+มีค51!F65</f>
        <v>0</v>
      </c>
      <c r="E65" s="92">
        <f>ตค50!G65+พย50!G65+ธค50!G65+มค51!G65+กพ51!G65+มีค51!G65</f>
        <v>0</v>
      </c>
      <c r="F65" s="47">
        <v>0</v>
      </c>
      <c r="G65" s="48">
        <v>0</v>
      </c>
      <c r="H65" s="35"/>
    </row>
    <row r="66" spans="1:8" ht="23.1" customHeight="1">
      <c r="A66" s="9" t="s">
        <v>108</v>
      </c>
      <c r="B66" s="83">
        <v>512300</v>
      </c>
      <c r="C66" s="30"/>
      <c r="D66" s="109"/>
      <c r="E66" s="110"/>
      <c r="F66" s="109"/>
      <c r="G66" s="110"/>
      <c r="H66" s="35"/>
    </row>
    <row r="67" spans="1:8" ht="23.1" customHeight="1">
      <c r="A67" s="4" t="s">
        <v>109</v>
      </c>
      <c r="B67" s="74">
        <v>78600</v>
      </c>
      <c r="C67" s="13"/>
      <c r="D67" s="109"/>
      <c r="E67" s="110"/>
      <c r="F67" s="109"/>
      <c r="G67" s="110"/>
      <c r="H67" s="35"/>
    </row>
    <row r="68" spans="1:8" ht="23.1" customHeight="1">
      <c r="A68" s="5" t="s">
        <v>97</v>
      </c>
      <c r="B68" s="75">
        <v>4100</v>
      </c>
      <c r="C68" s="13"/>
      <c r="D68" s="109"/>
      <c r="E68" s="110"/>
      <c r="F68" s="109"/>
      <c r="G68" s="110"/>
      <c r="H68" s="35"/>
    </row>
    <row r="69" spans="1:8" ht="23.1" customHeight="1">
      <c r="A69" s="10" t="s">
        <v>53</v>
      </c>
      <c r="B69" s="84">
        <v>4600</v>
      </c>
      <c r="C69" s="90" t="s">
        <v>120</v>
      </c>
      <c r="D69" s="109">
        <f>ตค50!F69+พย50!F69+ธค50!F69+มค51!F69+กพ51!F69+มีค51!F69</f>
        <v>3525</v>
      </c>
      <c r="E69" s="110"/>
      <c r="F69" s="109">
        <v>536</v>
      </c>
      <c r="G69" s="110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109">
        <f>ตค50!F70+พย50!F70+ธค50!F70+มค51!F70+กพ51!F70+มีค51!F70</f>
        <v>0</v>
      </c>
      <c r="E70" s="110"/>
      <c r="F70" s="109">
        <v>0</v>
      </c>
      <c r="G70" s="110"/>
      <c r="H70" s="35"/>
    </row>
    <row r="71" spans="1:8" ht="23.1" customHeight="1">
      <c r="A71" s="60" t="s">
        <v>58</v>
      </c>
      <c r="B71" s="84">
        <v>6500</v>
      </c>
      <c r="C71" s="31" t="s">
        <v>86</v>
      </c>
      <c r="D71" s="109">
        <f>ตค50!F71+พย50!F71+ธค50!F71+มค51!F71+กพ51!F71+มีค51!F71</f>
        <v>19</v>
      </c>
      <c r="E71" s="110"/>
      <c r="F71" s="109">
        <v>5</v>
      </c>
      <c r="G71" s="110"/>
      <c r="H71" s="35"/>
    </row>
    <row r="72" spans="1:8" ht="23.1" customHeight="1">
      <c r="A72" s="56" t="s">
        <v>59</v>
      </c>
      <c r="B72" s="84">
        <v>63400</v>
      </c>
      <c r="C72" s="16" t="s">
        <v>87</v>
      </c>
      <c r="D72" s="109">
        <f>ตค50!F72+พย50!F72+ธค50!F72+มค51!F72+กพ51!F72+มีค51!F72</f>
        <v>0</v>
      </c>
      <c r="E72" s="110"/>
      <c r="F72" s="109">
        <v>0</v>
      </c>
      <c r="G72" s="110"/>
      <c r="H72" s="35"/>
    </row>
    <row r="73" spans="1:8" ht="23.1" customHeight="1">
      <c r="A73" s="56"/>
      <c r="B73" s="76"/>
      <c r="C73" s="16"/>
      <c r="D73" s="50"/>
      <c r="E73" s="51"/>
      <c r="F73" s="50"/>
      <c r="G73" s="51"/>
      <c r="H73" s="35"/>
    </row>
    <row r="74" spans="1:8" ht="23.1" customHeight="1">
      <c r="A74" s="56"/>
      <c r="B74" s="76"/>
      <c r="C74" s="16"/>
      <c r="D74" s="50"/>
      <c r="E74" s="51"/>
      <c r="F74" s="50"/>
      <c r="G74" s="51"/>
      <c r="H74" s="35"/>
    </row>
    <row r="75" spans="1:8" ht="23.1" customHeight="1">
      <c r="A75" s="56"/>
      <c r="B75" s="76"/>
      <c r="C75" s="16"/>
      <c r="D75" s="50"/>
      <c r="E75" s="51"/>
      <c r="F75" s="50"/>
      <c r="G75" s="51"/>
      <c r="H75" s="35"/>
    </row>
    <row r="76" spans="1:8" ht="23.1" customHeight="1">
      <c r="A76" s="71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 ht="23.1" customHeight="1">
      <c r="A77" s="11" t="s">
        <v>110</v>
      </c>
      <c r="B77" s="85"/>
      <c r="C77" s="32"/>
      <c r="D77" s="109"/>
      <c r="E77" s="110"/>
      <c r="F77" s="109"/>
      <c r="G77" s="110"/>
      <c r="H77" s="35"/>
    </row>
    <row r="78" spans="1:8" ht="23.1" customHeight="1">
      <c r="A78" s="8" t="s">
        <v>97</v>
      </c>
      <c r="B78" s="84">
        <v>433700</v>
      </c>
      <c r="C78" s="32"/>
      <c r="D78" s="109"/>
      <c r="E78" s="110"/>
      <c r="F78" s="109"/>
      <c r="G78" s="110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109">
        <f>ตค50!F79+พย50!F79+ธค50!F79+มค51!F79+กพ51!F79+มีค51!F79</f>
        <v>0</v>
      </c>
      <c r="E79" s="110"/>
      <c r="F79" s="109">
        <v>0</v>
      </c>
      <c r="G79" s="110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109">
        <f>ตค50!F80+พย50!F80+ธค50!F80+มค51!F80+กพ51!F80+มีค51!F80</f>
        <v>0</v>
      </c>
      <c r="E80" s="110"/>
      <c r="F80" s="109">
        <v>0</v>
      </c>
      <c r="G80" s="110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109">
        <f>ตค50!F84+พย50!F84+ธค50!F84+มค51!F84+กพ51!F84+มีค51!F84</f>
        <v>6575</v>
      </c>
      <c r="E84" s="110"/>
      <c r="F84" s="109">
        <v>0</v>
      </c>
      <c r="G84" s="110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109">
        <f>ตค50!F85+พย50!F85+ธค50!F85+มค51!F85+กพ51!F85+มีค51!F85</f>
        <v>0</v>
      </c>
      <c r="E85" s="110"/>
      <c r="F85" s="109">
        <v>0</v>
      </c>
      <c r="G85" s="110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109">
        <f>ตค50!F86+พย50!F86+ธค50!F86+มค51!F86+กพ51!F86+มีค51!F86</f>
        <v>0</v>
      </c>
      <c r="E86" s="110"/>
      <c r="F86" s="109">
        <v>0</v>
      </c>
      <c r="G86" s="110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109">
        <f>ตค50!F90+พย50!F90+ธค50!F90+มค51!F90+กพ51!F90+มีค51!F90</f>
        <v>1546</v>
      </c>
      <c r="E90" s="110"/>
      <c r="F90" s="109">
        <v>696</v>
      </c>
      <c r="G90" s="110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109">
        <f>ตค50!F91+พย50!F91+ธค50!F91+มค51!F91+กพ51!F91+มีค51!F91</f>
        <v>1258</v>
      </c>
      <c r="E91" s="110"/>
      <c r="F91" s="109">
        <v>626</v>
      </c>
      <c r="G91" s="110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109">
        <f>ตค50!F92+พย50!F92+ธค50!F92+มค51!F92+กพ51!F92+มีค51!F92</f>
        <v>466</v>
      </c>
      <c r="E92" s="110"/>
      <c r="F92" s="109">
        <v>205</v>
      </c>
      <c r="G92" s="110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109">
        <f>ตค50!F93+พย50!F93+ธค50!F93+มค51!F93+กพ51!F93+มีค51!F93</f>
        <v>2</v>
      </c>
      <c r="E93" s="110"/>
      <c r="F93" s="109">
        <v>0</v>
      </c>
      <c r="G93" s="110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109">
        <f>ตค50!F94+พย50!F94+ธค50!F94+มค51!F94+กพ51!F94+มีค51!F94</f>
        <v>1882</v>
      </c>
      <c r="E94" s="110"/>
      <c r="F94" s="109">
        <v>889</v>
      </c>
      <c r="G94" s="110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109">
        <f>ตค50!F95+พย50!F95+ธค50!F95+มค51!F95+กพ51!F95+มีค51!F95</f>
        <v>959</v>
      </c>
      <c r="E95" s="110"/>
      <c r="F95" s="109">
        <v>240</v>
      </c>
      <c r="G95" s="110"/>
      <c r="H95" s="35"/>
    </row>
    <row r="96" spans="1:8" ht="23.1" customHeight="1">
      <c r="A96" s="5" t="s">
        <v>9</v>
      </c>
      <c r="B96" s="76">
        <v>0</v>
      </c>
      <c r="C96" s="13" t="s">
        <v>89</v>
      </c>
      <c r="D96" s="109">
        <f>ตค50!F96+พย50!F96+ธค50!F96+มค51!F96+กพ51!F96+มีค51!F96</f>
        <v>5148650</v>
      </c>
      <c r="E96" s="110"/>
      <c r="F96" s="116">
        <v>2454700</v>
      </c>
      <c r="G96" s="117"/>
      <c r="H96" s="35"/>
    </row>
    <row r="97" spans="1:8" ht="22.5" hidden="1" customHeight="1">
      <c r="A97" s="4"/>
      <c r="B97" s="75"/>
      <c r="C97" s="13"/>
      <c r="D97" s="52"/>
      <c r="E97" s="53"/>
      <c r="F97" s="50"/>
      <c r="G97" s="51"/>
      <c r="H97" s="35"/>
    </row>
    <row r="98" spans="1:8" ht="23.1" customHeight="1">
      <c r="A98" s="5" t="s">
        <v>97</v>
      </c>
      <c r="B98" s="75">
        <v>157700</v>
      </c>
      <c r="C98" s="13"/>
      <c r="D98" s="123"/>
      <c r="E98" s="124"/>
      <c r="F98" s="123"/>
      <c r="G98" s="124"/>
      <c r="H98" s="35"/>
    </row>
    <row r="99" spans="1:8" ht="23.1" customHeight="1">
      <c r="A99" s="5" t="s">
        <v>62</v>
      </c>
      <c r="B99" s="75">
        <v>17000</v>
      </c>
      <c r="C99" s="28" t="s">
        <v>132</v>
      </c>
      <c r="D99" s="47">
        <f>ตค50!F99+พย50!F99+ธค50!F99+มค51!F99+กพ51!F99+มีค51!F99</f>
        <v>4567</v>
      </c>
      <c r="E99" s="92">
        <f>ตค50!G99+พย50!G99+ธค50!G99+มค51!G99+กพ51!G99+มีค51!G99</f>
        <v>1911</v>
      </c>
      <c r="F99" s="47">
        <v>1960</v>
      </c>
      <c r="G99" s="48">
        <v>785</v>
      </c>
      <c r="H99" s="34"/>
    </row>
    <row r="100" spans="1:8" ht="23.1" customHeight="1">
      <c r="A100" s="9" t="s">
        <v>129</v>
      </c>
      <c r="B100" s="81">
        <v>45000</v>
      </c>
      <c r="C100" s="18"/>
      <c r="D100" s="52"/>
      <c r="E100" s="53"/>
      <c r="F100" s="52"/>
      <c r="G100" s="53"/>
      <c r="H100" s="35"/>
    </row>
    <row r="101" spans="1:8" ht="23.1" customHeight="1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3.1" customHeight="1">
      <c r="A102" s="5" t="s">
        <v>10</v>
      </c>
      <c r="B102" s="75">
        <v>5000</v>
      </c>
      <c r="C102" s="28" t="s">
        <v>90</v>
      </c>
      <c r="D102" s="47">
        <f>ตค50!F102+พย50!F102+ธค50!F102+มค51!F102+กพ51!F102+มีค51!F102</f>
        <v>5435</v>
      </c>
      <c r="E102" s="92">
        <f>ตค50!G102+พย50!G102+ธค50!G102+มค51!G102+กพ51!G102+มีค51!G102</f>
        <v>2143</v>
      </c>
      <c r="F102" s="47">
        <v>2197</v>
      </c>
      <c r="G102" s="48">
        <v>800</v>
      </c>
      <c r="H102" s="35"/>
    </row>
    <row r="103" spans="1:8" ht="9" customHeight="1">
      <c r="A103" s="5"/>
      <c r="B103" s="75"/>
      <c r="C103" s="70"/>
      <c r="D103" s="57"/>
      <c r="E103" s="58"/>
      <c r="F103" s="57"/>
      <c r="G103" s="48"/>
      <c r="H103" s="34"/>
    </row>
    <row r="104" spans="1:8" ht="23.25" customHeight="1">
      <c r="A104" s="61" t="s">
        <v>122</v>
      </c>
      <c r="B104" s="87">
        <v>40000</v>
      </c>
      <c r="C104" s="88" t="s">
        <v>124</v>
      </c>
      <c r="D104" s="47">
        <f>ตค50!F104+พย50!F104+ธค50!F104+มค51!F104+กพ51!F104+มีค51!F104</f>
        <v>145</v>
      </c>
      <c r="E104" s="92">
        <f>ตค50!G104+พย50!G104+ธค50!G104+มค51!G104+กพ51!G104+มีค51!G104</f>
        <v>921</v>
      </c>
      <c r="F104" s="66">
        <v>15</v>
      </c>
      <c r="G104" s="68">
        <v>237</v>
      </c>
      <c r="H104" s="69"/>
    </row>
    <row r="105" spans="1:8" ht="23.1" customHeight="1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37"/>
    </row>
    <row r="106" spans="1:8">
      <c r="A106" s="5"/>
      <c r="B106" s="14"/>
      <c r="C106" s="28" t="s">
        <v>126</v>
      </c>
      <c r="D106" s="63"/>
      <c r="E106" s="65"/>
      <c r="F106" s="63"/>
      <c r="G106" s="64"/>
      <c r="H106" s="37"/>
    </row>
    <row r="107" spans="1:8" ht="21" customHeight="1">
      <c r="A107" s="10"/>
      <c r="B107" s="19"/>
      <c r="C107" s="62"/>
      <c r="D107" s="63"/>
      <c r="E107" s="65"/>
      <c r="F107" s="63"/>
      <c r="G107" s="64"/>
      <c r="H107" s="37"/>
    </row>
    <row r="108" spans="1:8" ht="23.1" customHeight="1">
      <c r="A108" s="35"/>
      <c r="B108" s="49"/>
      <c r="C108" s="35"/>
      <c r="D108" s="33"/>
      <c r="F108" s="33"/>
      <c r="G108" s="34"/>
    </row>
    <row r="109" spans="1:8" ht="24.95" customHeight="1">
      <c r="A109" s="35"/>
      <c r="B109" s="49"/>
      <c r="C109" s="35"/>
      <c r="D109" s="33"/>
      <c r="F109" s="33"/>
      <c r="G109" s="34"/>
    </row>
    <row r="110" spans="1:8" ht="24.95" customHeight="1">
      <c r="A110" s="35"/>
      <c r="B110" s="49"/>
      <c r="C110" s="35"/>
      <c r="D110" s="33"/>
      <c r="F110" s="33"/>
      <c r="G110" s="34"/>
    </row>
    <row r="111" spans="1:8" ht="24.95" customHeight="1">
      <c r="A111" s="35"/>
      <c r="B111" s="49"/>
      <c r="C111" s="35"/>
      <c r="D111" s="33"/>
      <c r="F111" s="33"/>
      <c r="G111" s="34"/>
    </row>
    <row r="112" spans="1:8" ht="24.95" customHeight="1">
      <c r="A112" s="35"/>
      <c r="B112" s="49"/>
      <c r="C112" s="35"/>
      <c r="D112" s="33"/>
      <c r="F112" s="33"/>
      <c r="G112" s="34"/>
    </row>
    <row r="113" spans="1:8" ht="24.95" customHeight="1">
      <c r="A113" s="36"/>
      <c r="B113" s="91"/>
      <c r="C113" s="36"/>
      <c r="D113" s="38"/>
      <c r="E113" s="41"/>
      <c r="F113" s="38"/>
      <c r="G113" s="39"/>
      <c r="H113" s="41"/>
    </row>
    <row r="114" spans="1:8" ht="24.95" customHeight="1">
      <c r="A114" s="37"/>
      <c r="B114" s="59"/>
      <c r="C114" s="37"/>
      <c r="D114" s="37"/>
      <c r="E114" s="37"/>
      <c r="F114" s="37"/>
      <c r="G114" s="37"/>
      <c r="H114" s="37"/>
    </row>
    <row r="115" spans="1:8" ht="24.95" customHeight="1">
      <c r="A115" s="37"/>
      <c r="B115" s="37"/>
      <c r="C115" s="37"/>
      <c r="D115" s="37"/>
      <c r="E115" s="37"/>
      <c r="F115" s="37"/>
      <c r="G115" s="37"/>
      <c r="H115" s="37"/>
    </row>
    <row r="116" spans="1:8" ht="24.95" customHeight="1"/>
    <row r="117" spans="1:8" ht="24.95" customHeight="1"/>
    <row r="118" spans="1:8" ht="24.95" customHeight="1"/>
    <row r="134" spans="3:5">
      <c r="C134" s="37"/>
      <c r="D134" s="37"/>
    </row>
    <row r="135" spans="3:5">
      <c r="C135" s="37"/>
      <c r="D135" s="37"/>
      <c r="E135" s="37"/>
    </row>
    <row r="136" spans="3:5">
      <c r="C136" s="37"/>
      <c r="D136" s="37"/>
      <c r="E136" s="37"/>
    </row>
    <row r="137" spans="3:5">
      <c r="C137" s="37"/>
      <c r="D137" s="37"/>
      <c r="E137" s="37"/>
    </row>
    <row r="138" spans="3:5">
      <c r="C138" s="37"/>
      <c r="D138" s="37"/>
      <c r="E138" s="37"/>
    </row>
    <row r="139" spans="3:5">
      <c r="C139" s="37"/>
      <c r="D139" s="37"/>
      <c r="E139" s="37"/>
    </row>
    <row r="140" spans="3:5">
      <c r="C140" s="37"/>
      <c r="D140" s="37"/>
      <c r="E140" s="37"/>
    </row>
    <row r="141" spans="3:5">
      <c r="C141" s="37"/>
      <c r="D141" s="37"/>
      <c r="E141" s="37"/>
    </row>
    <row r="142" spans="3:5">
      <c r="C142" s="37"/>
      <c r="D142" s="37"/>
      <c r="E142" s="37"/>
    </row>
    <row r="143" spans="3:5">
      <c r="C143" s="37"/>
      <c r="D143" s="37"/>
      <c r="E143" s="37"/>
    </row>
    <row r="144" spans="3:5">
      <c r="C144" s="37"/>
      <c r="D144" s="37"/>
    </row>
    <row r="145" spans="3:4">
      <c r="C145" s="37"/>
      <c r="D145" s="37"/>
    </row>
  </sheetData>
  <mergeCells count="149">
    <mergeCell ref="F18:G18"/>
    <mergeCell ref="F19:G19"/>
    <mergeCell ref="F20:G20"/>
    <mergeCell ref="F21:G21"/>
    <mergeCell ref="F14:G14"/>
    <mergeCell ref="D14:E14"/>
    <mergeCell ref="F16:G16"/>
    <mergeCell ref="F17:G17"/>
    <mergeCell ref="D16:E16"/>
    <mergeCell ref="D17:E17"/>
    <mergeCell ref="F26:G26"/>
    <mergeCell ref="F27:G27"/>
    <mergeCell ref="F28:G28"/>
    <mergeCell ref="F29:G29"/>
    <mergeCell ref="F22:G22"/>
    <mergeCell ref="F23:G23"/>
    <mergeCell ref="F24:G24"/>
    <mergeCell ref="F25:G25"/>
    <mergeCell ref="F34:G34"/>
    <mergeCell ref="F35:G35"/>
    <mergeCell ref="F36:G36"/>
    <mergeCell ref="F37:G37"/>
    <mergeCell ref="F30:G30"/>
    <mergeCell ref="F31:G31"/>
    <mergeCell ref="F32:G32"/>
    <mergeCell ref="F33:G33"/>
    <mergeCell ref="F42:G42"/>
    <mergeCell ref="F43:G43"/>
    <mergeCell ref="F44:G44"/>
    <mergeCell ref="F45:G45"/>
    <mergeCell ref="F38:G38"/>
    <mergeCell ref="F39:G39"/>
    <mergeCell ref="F40:G40"/>
    <mergeCell ref="F41:G41"/>
    <mergeCell ref="F50:G50"/>
    <mergeCell ref="F51:G51"/>
    <mergeCell ref="F52:G52"/>
    <mergeCell ref="F53:G53"/>
    <mergeCell ref="F46:G46"/>
    <mergeCell ref="F47:G47"/>
    <mergeCell ref="F48:G48"/>
    <mergeCell ref="F49:G49"/>
    <mergeCell ref="F64:G64"/>
    <mergeCell ref="F66:G66"/>
    <mergeCell ref="F54:G54"/>
    <mergeCell ref="F55:G55"/>
    <mergeCell ref="F56:G56"/>
    <mergeCell ref="F57:G57"/>
    <mergeCell ref="F95:G95"/>
    <mergeCell ref="F96:G96"/>
    <mergeCell ref="F78:G78"/>
    <mergeCell ref="F68:G68"/>
    <mergeCell ref="F69:G69"/>
    <mergeCell ref="F72:G72"/>
    <mergeCell ref="F77:G77"/>
    <mergeCell ref="F79:G79"/>
    <mergeCell ref="F80:G80"/>
    <mergeCell ref="F85:G85"/>
    <mergeCell ref="F94:G94"/>
    <mergeCell ref="D18:E18"/>
    <mergeCell ref="D19:E19"/>
    <mergeCell ref="D23:E23"/>
    <mergeCell ref="D24:E24"/>
    <mergeCell ref="D20:E20"/>
    <mergeCell ref="D21:E21"/>
    <mergeCell ref="D22:E22"/>
    <mergeCell ref="F67:G67"/>
    <mergeCell ref="F60:G60"/>
    <mergeCell ref="D25:E25"/>
    <mergeCell ref="D26:E26"/>
    <mergeCell ref="D27:E27"/>
    <mergeCell ref="D28:E28"/>
    <mergeCell ref="F86:G86"/>
    <mergeCell ref="F93:G93"/>
    <mergeCell ref="F61:G61"/>
    <mergeCell ref="F62:G62"/>
    <mergeCell ref="F58:G58"/>
    <mergeCell ref="F59:G59"/>
    <mergeCell ref="D33:E33"/>
    <mergeCell ref="D34:E34"/>
    <mergeCell ref="D35:E35"/>
    <mergeCell ref="D36:E36"/>
    <mergeCell ref="D29:E29"/>
    <mergeCell ref="D30:E30"/>
    <mergeCell ref="D31:E31"/>
    <mergeCell ref="D32:E32"/>
    <mergeCell ref="D41:E41"/>
    <mergeCell ref="D42:E42"/>
    <mergeCell ref="D43:E43"/>
    <mergeCell ref="D45:E45"/>
    <mergeCell ref="D44:E44"/>
    <mergeCell ref="D37:E37"/>
    <mergeCell ref="D38:E38"/>
    <mergeCell ref="D39:E39"/>
    <mergeCell ref="D40:E40"/>
    <mergeCell ref="D53:E53"/>
    <mergeCell ref="D54:E54"/>
    <mergeCell ref="D55:E55"/>
    <mergeCell ref="D56:E56"/>
    <mergeCell ref="D46:E46"/>
    <mergeCell ref="D47:E47"/>
    <mergeCell ref="D48:E48"/>
    <mergeCell ref="D49:E49"/>
    <mergeCell ref="D66:E66"/>
    <mergeCell ref="D59:E59"/>
    <mergeCell ref="D60:E60"/>
    <mergeCell ref="D61:E61"/>
    <mergeCell ref="D62:E62"/>
    <mergeCell ref="D57:E57"/>
    <mergeCell ref="D58:E58"/>
    <mergeCell ref="D64:E64"/>
    <mergeCell ref="D86:E86"/>
    <mergeCell ref="D78:E78"/>
    <mergeCell ref="D79:E79"/>
    <mergeCell ref="D80:E80"/>
    <mergeCell ref="D67:E67"/>
    <mergeCell ref="D68:E68"/>
    <mergeCell ref="D69:E69"/>
    <mergeCell ref="D72:E72"/>
    <mergeCell ref="H6:H7"/>
    <mergeCell ref="B5:H5"/>
    <mergeCell ref="D96:E96"/>
    <mergeCell ref="D90:E90"/>
    <mergeCell ref="D93:E93"/>
    <mergeCell ref="D94:E94"/>
    <mergeCell ref="D95:E95"/>
    <mergeCell ref="D91:E91"/>
    <mergeCell ref="D92:E92"/>
    <mergeCell ref="D85:E85"/>
    <mergeCell ref="D98:E98"/>
    <mergeCell ref="F98:G98"/>
    <mergeCell ref="A2:H2"/>
    <mergeCell ref="A3:H3"/>
    <mergeCell ref="A4:H4"/>
    <mergeCell ref="A5:A7"/>
    <mergeCell ref="B6:B7"/>
    <mergeCell ref="C6:C7"/>
    <mergeCell ref="D6:E7"/>
    <mergeCell ref="F6:G7"/>
    <mergeCell ref="F90:G90"/>
    <mergeCell ref="F91:G91"/>
    <mergeCell ref="F92:G92"/>
    <mergeCell ref="D70:E70"/>
    <mergeCell ref="D71:E71"/>
    <mergeCell ref="F70:G70"/>
    <mergeCell ref="F71:G71"/>
    <mergeCell ref="D84:E84"/>
    <mergeCell ref="F84:G84"/>
    <mergeCell ref="D77:E77"/>
  </mergeCells>
  <phoneticPr fontId="14" type="noConversion"/>
  <pageMargins left="0.17" right="0.25" top="0.2" bottom="0.21" header="0.24" footer="0.18"/>
  <pageSetup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H145"/>
  <sheetViews>
    <sheetView view="pageBreakPreview" topLeftCell="A28" workbookViewId="0">
      <selection activeCell="A5" sqref="A5:A7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5" width="6.5703125" style="1" customWidth="1"/>
    <col min="6" max="6" width="6.140625" style="1" customWidth="1"/>
    <col min="7" max="7" width="6.5703125" style="1" customWidth="1"/>
    <col min="8" max="8" width="10.140625" style="1" customWidth="1"/>
    <col min="9" max="16384" width="9.140625" style="1"/>
  </cols>
  <sheetData>
    <row r="2" spans="1:8" ht="26.25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ht="26.25">
      <c r="A3" s="125" t="s">
        <v>117</v>
      </c>
      <c r="B3" s="125"/>
      <c r="C3" s="125"/>
      <c r="D3" s="125"/>
      <c r="E3" s="125"/>
      <c r="F3" s="125"/>
      <c r="G3" s="125"/>
      <c r="H3" s="125"/>
    </row>
    <row r="4" spans="1:8" ht="26.25">
      <c r="A4" s="125" t="s">
        <v>144</v>
      </c>
      <c r="B4" s="125"/>
      <c r="C4" s="125"/>
      <c r="D4" s="125"/>
      <c r="E4" s="125"/>
      <c r="F4" s="125"/>
      <c r="G4" s="125"/>
      <c r="H4" s="125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 ht="23.25" customHeight="1">
      <c r="A6" s="126"/>
      <c r="B6" s="127" t="s">
        <v>64</v>
      </c>
      <c r="C6" s="129" t="s">
        <v>65</v>
      </c>
      <c r="D6" s="131" t="s">
        <v>145</v>
      </c>
      <c r="E6" s="132"/>
      <c r="F6" s="135">
        <v>237865</v>
      </c>
      <c r="G6" s="136"/>
      <c r="H6" s="118" t="s">
        <v>0</v>
      </c>
    </row>
    <row r="7" spans="1:8">
      <c r="A7" s="126"/>
      <c r="B7" s="128"/>
      <c r="C7" s="130"/>
      <c r="D7" s="133"/>
      <c r="E7" s="134"/>
      <c r="F7" s="137"/>
      <c r="G7" s="138"/>
      <c r="H7" s="119"/>
    </row>
    <row r="8" spans="1:8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ตค50!F13+พย50!F13+ธค50!F13+มค51!F13+กพ51!F13+มีค51!F13+เมย51!F13</f>
        <v>2</v>
      </c>
      <c r="E13" s="92">
        <f>ตค50!G13+พย50!G13+ธค50!G13+มค51!G13+กพ51!G13+มีค51!G13+เมย51!G13</f>
        <v>43</v>
      </c>
      <c r="F13" s="49">
        <v>0</v>
      </c>
      <c r="G13" s="48">
        <v>0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ตค50!F14+พย50!F14+ธค50!F14+มค51!F14+กพ51!F14+มีค51!F14+เมย51!F14</f>
        <v>472</v>
      </c>
      <c r="E14" s="110"/>
      <c r="F14" s="109">
        <v>70</v>
      </c>
      <c r="G14" s="110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 customFormat="1" ht="20.25" customHeight="1">
      <c r="A16" s="22" t="s">
        <v>12</v>
      </c>
      <c r="B16" s="77">
        <v>0</v>
      </c>
      <c r="C16" s="23" t="s">
        <v>115</v>
      </c>
      <c r="D16" s="109">
        <f>ตค50!F16+พย50!F16+ธค50!F16+มค51!F16+กพ51!F16+มีค51!F16+เมย51!F16</f>
        <v>3540</v>
      </c>
      <c r="E16" s="110"/>
      <c r="F16" s="109">
        <f>F21+F22+F23+F24+F25+F26+F27+F32+F42</f>
        <v>594</v>
      </c>
      <c r="G16" s="110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109">
        <f>ตค50!F17+พย50!F17+ธค50!F17+มค51!F17+กพ51!F17+มีค51!F17+เมย51!F17</f>
        <v>2034</v>
      </c>
      <c r="E17" s="110"/>
      <c r="F17" s="109">
        <v>425</v>
      </c>
      <c r="G17" s="110"/>
      <c r="H17" s="25"/>
    </row>
    <row r="18" spans="1:8" customFormat="1" ht="21">
      <c r="A18" s="22" t="s">
        <v>26</v>
      </c>
      <c r="B18" s="78">
        <v>0</v>
      </c>
      <c r="C18" s="24" t="s">
        <v>11</v>
      </c>
      <c r="D18" s="109">
        <f>ตค50!F18+พย50!F18+ธค50!F18+มค51!F18+กพ51!F18+มีค51!F18+เมย51!F18</f>
        <v>1733</v>
      </c>
      <c r="E18" s="110"/>
      <c r="F18" s="109">
        <v>208</v>
      </c>
      <c r="G18" s="110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109">
        <f>ตค50!F19+พย50!F19+ธค50!F19+มค51!F19+กพ51!F19+มีค51!F19+เมย51!F19</f>
        <v>1456</v>
      </c>
      <c r="E19" s="110"/>
      <c r="F19" s="109">
        <v>273</v>
      </c>
      <c r="G19" s="110"/>
      <c r="H19" s="25"/>
    </row>
    <row r="20" spans="1:8">
      <c r="A20" s="5" t="s">
        <v>97</v>
      </c>
      <c r="B20" s="75">
        <v>262000</v>
      </c>
      <c r="C20" s="13"/>
      <c r="D20" s="109"/>
      <c r="E20" s="110"/>
      <c r="F20" s="109"/>
      <c r="G20" s="110"/>
      <c r="H20" s="35"/>
    </row>
    <row r="21" spans="1:8">
      <c r="A21" s="5" t="s">
        <v>37</v>
      </c>
      <c r="B21" s="76">
        <v>0</v>
      </c>
      <c r="C21" s="13" t="s">
        <v>68</v>
      </c>
      <c r="D21" s="109">
        <f>ตค50!F21+พย50!F21+ธค50!F21+มค51!F21+กพ51!F21+มีค51!F21+เมย51!F21</f>
        <v>1230</v>
      </c>
      <c r="E21" s="110"/>
      <c r="F21" s="109">
        <v>183</v>
      </c>
      <c r="G21" s="110"/>
      <c r="H21" s="35"/>
    </row>
    <row r="22" spans="1:8">
      <c r="A22" s="6" t="s">
        <v>38</v>
      </c>
      <c r="B22" s="75">
        <v>10200</v>
      </c>
      <c r="C22" s="13" t="s">
        <v>69</v>
      </c>
      <c r="D22" s="109">
        <f>ตค50!F22+พย50!F22+ธค50!F22+มค51!F22+กพ51!F22+มีค51!F22+เมย51!F22</f>
        <v>18</v>
      </c>
      <c r="E22" s="110"/>
      <c r="F22" s="109">
        <v>9</v>
      </c>
      <c r="G22" s="110"/>
      <c r="H22" s="35"/>
    </row>
    <row r="23" spans="1:8">
      <c r="A23" s="5" t="s">
        <v>39</v>
      </c>
      <c r="B23" s="75">
        <v>9400</v>
      </c>
      <c r="C23" s="13" t="s">
        <v>70</v>
      </c>
      <c r="D23" s="109">
        <f>ตค50!F23+พย50!F23+ธค50!F23+มค51!F23+กพ51!F23+มีค51!F23+เมย51!F23</f>
        <v>154</v>
      </c>
      <c r="E23" s="110"/>
      <c r="F23" s="109">
        <v>15</v>
      </c>
      <c r="G23" s="110"/>
      <c r="H23" s="35"/>
    </row>
    <row r="24" spans="1:8">
      <c r="A24" s="5" t="s">
        <v>40</v>
      </c>
      <c r="B24" s="75">
        <v>0</v>
      </c>
      <c r="C24" s="16">
        <v>0</v>
      </c>
      <c r="D24" s="109">
        <f>ตค50!F24+พย50!F24+ธค50!F24+มค51!F24+กพ51!F24+มีค51!F24+เมย51!F24</f>
        <v>0</v>
      </c>
      <c r="E24" s="110"/>
      <c r="F24" s="109">
        <v>0</v>
      </c>
      <c r="G24" s="110"/>
      <c r="H24" s="35"/>
    </row>
    <row r="25" spans="1:8">
      <c r="A25" s="5" t="s">
        <v>41</v>
      </c>
      <c r="B25" s="75">
        <v>13000</v>
      </c>
      <c r="C25" s="16" t="s">
        <v>93</v>
      </c>
      <c r="D25" s="109">
        <f>ตค50!F25+พย50!F25+ธค50!F25+มค51!F25+กพ51!F25+มีค51!F25+เมย51!F25</f>
        <v>105</v>
      </c>
      <c r="E25" s="110"/>
      <c r="F25" s="109">
        <v>18</v>
      </c>
      <c r="G25" s="110"/>
      <c r="H25" s="35"/>
    </row>
    <row r="26" spans="1:8">
      <c r="A26" s="5" t="s">
        <v>42</v>
      </c>
      <c r="B26" s="75">
        <v>4500</v>
      </c>
      <c r="C26" s="13" t="s">
        <v>71</v>
      </c>
      <c r="D26" s="109">
        <f>ตค50!F26+พย50!F26+ธค50!F26+มค51!F26+กพ51!F26+มีค51!F26+เมย51!F26</f>
        <v>21</v>
      </c>
      <c r="E26" s="110"/>
      <c r="F26" s="109">
        <v>0</v>
      </c>
      <c r="G26" s="110"/>
      <c r="H26" s="35"/>
    </row>
    <row r="27" spans="1:8">
      <c r="A27" s="5" t="s">
        <v>43</v>
      </c>
      <c r="B27" s="75">
        <v>12800</v>
      </c>
      <c r="C27" s="13" t="s">
        <v>70</v>
      </c>
      <c r="D27" s="109">
        <f>ตค50!F27+พย50!F27+ธค50!F27+มค51!F27+กพ51!F27+มีค51!F27+เมย51!F27</f>
        <v>245</v>
      </c>
      <c r="E27" s="110"/>
      <c r="F27" s="109">
        <v>69</v>
      </c>
      <c r="G27" s="110"/>
      <c r="H27" s="35"/>
    </row>
    <row r="28" spans="1:8">
      <c r="A28" s="5" t="s">
        <v>34</v>
      </c>
      <c r="B28" s="75">
        <v>91560</v>
      </c>
      <c r="C28" s="13" t="s">
        <v>72</v>
      </c>
      <c r="D28" s="109">
        <f>ตค50!F28+พย50!F28+ธค50!F28+มค51!F28+กพ51!F28+มีค51!F28+เมย51!F28</f>
        <v>1</v>
      </c>
      <c r="E28" s="110"/>
      <c r="F28" s="109">
        <v>0</v>
      </c>
      <c r="G28" s="110"/>
      <c r="H28" s="35"/>
    </row>
    <row r="29" spans="1:8">
      <c r="A29" s="5" t="s">
        <v>131</v>
      </c>
      <c r="B29" s="75">
        <v>83930</v>
      </c>
      <c r="C29" s="13" t="s">
        <v>72</v>
      </c>
      <c r="D29" s="109">
        <f>ตค50!F29+พย50!F29+ธค50!F29+มค51!F29+กพ51!F29+มีค51!F29+เมย51!F29</f>
        <v>1</v>
      </c>
      <c r="E29" s="110"/>
      <c r="F29" s="109">
        <v>0</v>
      </c>
      <c r="G29" s="110"/>
      <c r="H29" s="35"/>
    </row>
    <row r="30" spans="1:8">
      <c r="A30" s="5" t="s">
        <v>14</v>
      </c>
      <c r="B30" s="75">
        <v>20000</v>
      </c>
      <c r="C30" s="13" t="s">
        <v>91</v>
      </c>
      <c r="D30" s="109">
        <f>ตค50!F30+พย50!F30+ธค50!F30+มค51!F30+กพ51!F30+มีค51!F30+เมย51!F30</f>
        <v>340</v>
      </c>
      <c r="E30" s="110"/>
      <c r="F30" s="109">
        <v>0</v>
      </c>
      <c r="G30" s="110"/>
      <c r="H30" s="35"/>
    </row>
    <row r="31" spans="1:8">
      <c r="A31" s="3" t="s">
        <v>44</v>
      </c>
      <c r="B31" s="74">
        <v>126000</v>
      </c>
      <c r="C31" s="15" t="s">
        <v>94</v>
      </c>
      <c r="D31" s="111"/>
      <c r="E31" s="112"/>
      <c r="F31" s="111"/>
      <c r="G31" s="112"/>
      <c r="H31" s="35"/>
    </row>
    <row r="32" spans="1:8">
      <c r="A32" s="5" t="s">
        <v>15</v>
      </c>
      <c r="B32" s="75">
        <v>0</v>
      </c>
      <c r="C32" s="13" t="s">
        <v>94</v>
      </c>
      <c r="D32" s="109">
        <f>ตค50!F32+พย50!F32+ธค50!F32+มค51!F32+กพ51!F32+มีค51!F32+เมย51!F32</f>
        <v>287</v>
      </c>
      <c r="E32" s="110"/>
      <c r="F32" s="109">
        <v>53</v>
      </c>
      <c r="G32" s="110"/>
      <c r="H32" s="35"/>
    </row>
    <row r="33" spans="1:8">
      <c r="A33" s="6" t="s">
        <v>16</v>
      </c>
      <c r="B33" s="75">
        <v>0</v>
      </c>
      <c r="C33" s="13" t="s">
        <v>74</v>
      </c>
      <c r="D33" s="109">
        <f>ตค50!F33+พย50!F33+ธค50!F33+มค51!F33+กพ51!F33+มีค51!F33+เมย51!F33</f>
        <v>77</v>
      </c>
      <c r="E33" s="110"/>
      <c r="F33" s="109">
        <f>F34+F35</f>
        <v>7</v>
      </c>
      <c r="G33" s="110"/>
      <c r="H33" s="35"/>
    </row>
    <row r="34" spans="1:8">
      <c r="A34" s="5" t="s">
        <v>17</v>
      </c>
      <c r="B34" s="75">
        <v>0</v>
      </c>
      <c r="C34" s="13" t="s">
        <v>75</v>
      </c>
      <c r="D34" s="109">
        <f>ตค50!F34+พย50!F34+ธค50!F34+มค51!F34+กพ51!F34+มีค51!F34+เมย51!F34</f>
        <v>55</v>
      </c>
      <c r="E34" s="110"/>
      <c r="F34" s="109">
        <v>3</v>
      </c>
      <c r="G34" s="110"/>
      <c r="H34" s="35"/>
    </row>
    <row r="35" spans="1:8">
      <c r="A35" s="5" t="s">
        <v>18</v>
      </c>
      <c r="B35" s="75">
        <v>0</v>
      </c>
      <c r="C35" s="13" t="s">
        <v>76</v>
      </c>
      <c r="D35" s="109">
        <f>ตค50!F35+พย50!F35+ธค50!F35+มค51!F35+กพ51!F35+มีค51!F35+เมย51!F35</f>
        <v>22</v>
      </c>
      <c r="E35" s="110"/>
      <c r="F35" s="109">
        <v>4</v>
      </c>
      <c r="G35" s="110"/>
      <c r="H35" s="35"/>
    </row>
    <row r="36" spans="1:8">
      <c r="A36" s="5" t="s">
        <v>19</v>
      </c>
      <c r="B36" s="75">
        <v>0</v>
      </c>
      <c r="C36" s="13" t="s">
        <v>77</v>
      </c>
      <c r="D36" s="109">
        <f>ตค50!F36+พย50!F36+ธค50!F36+มค51!F36+กพ51!F36+มีค51!F36+เมย51!F36</f>
        <v>12</v>
      </c>
      <c r="E36" s="110"/>
      <c r="F36" s="109">
        <f>F37+F38</f>
        <v>8</v>
      </c>
      <c r="G36" s="110"/>
      <c r="H36" s="35"/>
    </row>
    <row r="37" spans="1:8">
      <c r="A37" s="5" t="s">
        <v>20</v>
      </c>
      <c r="B37" s="75">
        <v>0</v>
      </c>
      <c r="C37" s="13" t="s">
        <v>78</v>
      </c>
      <c r="D37" s="109">
        <f>ตค50!F37+พย50!F37+ธค50!F37+มค51!F37+กพ51!F37+มีค51!F37+เมย51!F37</f>
        <v>0</v>
      </c>
      <c r="E37" s="110"/>
      <c r="F37" s="109">
        <v>0</v>
      </c>
      <c r="G37" s="110"/>
      <c r="H37" s="35"/>
    </row>
    <row r="38" spans="1:8">
      <c r="A38" s="5" t="s">
        <v>21</v>
      </c>
      <c r="B38" s="75">
        <v>0</v>
      </c>
      <c r="C38" s="13" t="s">
        <v>69</v>
      </c>
      <c r="D38" s="109">
        <f>ตค50!F38+พย50!F38+ธค50!F38+มค51!F38+กพ51!F38+มีค51!F38+เมย51!F38</f>
        <v>12</v>
      </c>
      <c r="E38" s="110"/>
      <c r="F38" s="109">
        <v>8</v>
      </c>
      <c r="G38" s="110"/>
      <c r="H38" s="35"/>
    </row>
    <row r="39" spans="1:8">
      <c r="A39" s="45" t="s">
        <v>22</v>
      </c>
      <c r="B39" s="79">
        <v>0</v>
      </c>
      <c r="C39" s="46" t="s">
        <v>79</v>
      </c>
      <c r="D39" s="109">
        <f>ตค50!F39+พย50!F39+ธค50!F39+มค51!F39+กพ51!F39+มีค51!F39+เมย51!F39</f>
        <v>44</v>
      </c>
      <c r="E39" s="110"/>
      <c r="F39" s="113">
        <v>7</v>
      </c>
      <c r="G39" s="114"/>
      <c r="H39" s="36"/>
    </row>
    <row r="40" spans="1:8" ht="23.1" customHeight="1">
      <c r="A40" s="43" t="s">
        <v>104</v>
      </c>
      <c r="B40" s="80">
        <v>163000</v>
      </c>
      <c r="C40" s="44"/>
      <c r="D40" s="115"/>
      <c r="E40" s="115"/>
      <c r="F40" s="115"/>
      <c r="G40" s="115"/>
      <c r="H40" s="37"/>
    </row>
    <row r="41" spans="1:8" ht="23.1" customHeight="1">
      <c r="A41" s="5" t="s">
        <v>97</v>
      </c>
      <c r="B41" s="75">
        <v>5000</v>
      </c>
      <c r="C41" s="42"/>
      <c r="D41" s="109"/>
      <c r="E41" s="110"/>
      <c r="F41" s="109"/>
      <c r="G41" s="110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109">
        <f>ตค50!F42+พย50!F42+ธค50!F42+มค51!F42+กพ51!F42+มีค51!F42+เมย51!F42</f>
        <v>1480</v>
      </c>
      <c r="E42" s="110"/>
      <c r="F42" s="109">
        <v>247</v>
      </c>
      <c r="G42" s="110"/>
      <c r="H42" s="34"/>
    </row>
    <row r="43" spans="1:8" ht="23.1" customHeight="1">
      <c r="A43" s="4" t="s">
        <v>105</v>
      </c>
      <c r="B43" s="74">
        <v>22600</v>
      </c>
      <c r="C43" s="15"/>
      <c r="D43" s="109"/>
      <c r="E43" s="110"/>
      <c r="F43" s="109"/>
      <c r="G43" s="110"/>
      <c r="H43" s="35"/>
    </row>
    <row r="44" spans="1:8" ht="23.1" customHeight="1">
      <c r="A44" s="5" t="s">
        <v>97</v>
      </c>
      <c r="B44" s="75">
        <v>7600</v>
      </c>
      <c r="C44" s="13"/>
      <c r="D44" s="109"/>
      <c r="E44" s="110"/>
      <c r="F44" s="109"/>
      <c r="G44" s="110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109">
        <f>ตค50!F45+พย50!F45+ธค50!F45+มค51!F45+กพ51!F45+มีค51!F45+เมย51!F45</f>
        <v>0</v>
      </c>
      <c r="E45" s="110"/>
      <c r="F45" s="109">
        <v>0</v>
      </c>
      <c r="G45" s="110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109">
        <f>ตค50!F46+พย50!F46+ธค50!F46+มค51!F46+กพ51!F46+มีค51!F46+เมย51!F46</f>
        <v>4</v>
      </c>
      <c r="E46" s="110"/>
      <c r="F46" s="109">
        <v>0</v>
      </c>
      <c r="G46" s="110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109">
        <f>ตค50!F47+พย50!F47+ธค50!F47+มค51!F47+กพ51!F47+มีค51!F47+เมย51!F47</f>
        <v>1</v>
      </c>
      <c r="E47" s="110"/>
      <c r="F47" s="109">
        <v>0</v>
      </c>
      <c r="G47" s="110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109">
        <f>ตค50!F48+พย50!F48+ธค50!F48+มค51!F48+กพ51!F48+มีค51!F48+เมย51!F48</f>
        <v>17</v>
      </c>
      <c r="E48" s="110"/>
      <c r="F48" s="109">
        <v>5</v>
      </c>
      <c r="G48" s="110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109">
        <f>ตค50!F49+พย50!F49+ธค50!F49+มค51!F49+กพ51!F49+มีค51!F49+เมย51!F49</f>
        <v>116</v>
      </c>
      <c r="E49" s="110"/>
      <c r="F49" s="109">
        <v>0</v>
      </c>
      <c r="G49" s="110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109"/>
      <c r="G50" s="110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109"/>
      <c r="G51" s="110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109"/>
      <c r="G52" s="110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109">
        <f>ตค50!F53+พย50!F53+ธค50!F53+มค51!F53+กพ51!F53+มีค51!F53+เมย51!F53</f>
        <v>4794</v>
      </c>
      <c r="E53" s="110"/>
      <c r="F53" s="109">
        <v>266</v>
      </c>
      <c r="G53" s="110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109">
        <f>ตค50!F54+พย50!F54+ธค50!F54+มค51!F54+กพ51!F54+มีค51!F54+เมย51!F54</f>
        <v>3414</v>
      </c>
      <c r="E54" s="110"/>
      <c r="F54" s="109">
        <v>410</v>
      </c>
      <c r="G54" s="110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109">
        <f>ตค50!F55+พย50!F55+ธค50!F55+มค51!F55+กพ51!F55+มีค51!F55+เมย51!F55</f>
        <v>503</v>
      </c>
      <c r="E55" s="110"/>
      <c r="F55" s="109">
        <v>0</v>
      </c>
      <c r="G55" s="110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109">
        <f>ตค50!F56+พย50!F56+ธค50!F56+มค51!F56+กพ51!F56+มีค51!F56+เมย51!F56</f>
        <v>0</v>
      </c>
      <c r="E56" s="110"/>
      <c r="F56" s="109">
        <v>0</v>
      </c>
      <c r="G56" s="110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109">
        <f>ตค50!F57+พย50!F57+ธค50!F57+มค51!F57+กพ51!F57+มีค51!F57+เมย51!F57</f>
        <v>1</v>
      </c>
      <c r="E57" s="110"/>
      <c r="F57" s="109">
        <v>0</v>
      </c>
      <c r="G57" s="110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109">
        <f>ตค50!F58+พย50!F58+ธค50!F58+มค51!F58+กพ51!F58+มีค51!F58+เมย51!F58</f>
        <v>43</v>
      </c>
      <c r="E58" s="110"/>
      <c r="F58" s="109">
        <v>20</v>
      </c>
      <c r="G58" s="110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109">
        <f>ตค50!F59+พย50!F59+ธค50!F59+มค51!F59+กพ51!F59+มีค51!F59+เมย51!F59</f>
        <v>1</v>
      </c>
      <c r="E59" s="110"/>
      <c r="F59" s="109">
        <v>0</v>
      </c>
      <c r="G59" s="110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109">
        <f>ตค50!F60+พย50!F60+ธค50!F60+มค51!F60+กพ51!F60+มีค51!F60+เมย51!F60</f>
        <v>20</v>
      </c>
      <c r="E60" s="110"/>
      <c r="F60" s="109">
        <v>4</v>
      </c>
      <c r="G60" s="110"/>
      <c r="H60" s="35"/>
    </row>
    <row r="61" spans="1:8" ht="23.1" customHeight="1">
      <c r="A61" s="4" t="s">
        <v>107</v>
      </c>
      <c r="B61" s="74">
        <v>170200</v>
      </c>
      <c r="C61" s="15"/>
      <c r="D61" s="109"/>
      <c r="E61" s="110"/>
      <c r="F61" s="109"/>
      <c r="G61" s="110"/>
      <c r="H61" s="35"/>
    </row>
    <row r="62" spans="1:8" ht="23.1" customHeight="1">
      <c r="A62" s="5" t="s">
        <v>97</v>
      </c>
      <c r="B62" s="75">
        <v>25100</v>
      </c>
      <c r="C62" s="13"/>
      <c r="D62" s="109"/>
      <c r="E62" s="110"/>
      <c r="F62" s="109"/>
      <c r="G62" s="110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ตค50!F63+พย50!F63+ธค50!F63+มค51!F63+กพ51!F63+มีค51!F63+เมย51!F63</f>
        <v>2</v>
      </c>
      <c r="E63" s="92">
        <f>ตค50!G63+พย50!G63+ธค50!G63+มค51!G63+กพ51!G63+มีค51!G63+เมย51!G63</f>
        <v>27</v>
      </c>
      <c r="F63" s="47">
        <v>0</v>
      </c>
      <c r="G63" s="48">
        <v>0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109">
        <f>ตค50!F64+พย50!F64+ธค50!F64+มค51!F64+กพ51!F64+มีค51!F64+เมย51!F64</f>
        <v>205</v>
      </c>
      <c r="E64" s="110"/>
      <c r="F64" s="109">
        <v>205</v>
      </c>
      <c r="G64" s="110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ตค50!F65+พย50!F65+ธค50!F65+มค51!F65+กพ51!F65+มีค51!F65+เมย51!F65</f>
        <v>1</v>
      </c>
      <c r="E65" s="92">
        <f>ตค50!G65+พย50!G65+ธค50!G65+มค51!G65+กพ51!G65+มีค51!G65+เมย51!G65</f>
        <v>25</v>
      </c>
      <c r="F65" s="47">
        <v>1</v>
      </c>
      <c r="G65" s="48">
        <v>25</v>
      </c>
      <c r="H65" s="35"/>
    </row>
    <row r="66" spans="1:8" ht="23.1" customHeight="1">
      <c r="A66" s="9" t="s">
        <v>108</v>
      </c>
      <c r="B66" s="83">
        <v>512300</v>
      </c>
      <c r="C66" s="30"/>
      <c r="D66" s="109"/>
      <c r="E66" s="110"/>
      <c r="F66" s="109"/>
      <c r="G66" s="110"/>
      <c r="H66" s="35"/>
    </row>
    <row r="67" spans="1:8" ht="23.1" customHeight="1">
      <c r="A67" s="4" t="s">
        <v>109</v>
      </c>
      <c r="B67" s="74">
        <v>78600</v>
      </c>
      <c r="C67" s="13"/>
      <c r="D67" s="109"/>
      <c r="E67" s="110"/>
      <c r="F67" s="109"/>
      <c r="G67" s="110"/>
      <c r="H67" s="35"/>
    </row>
    <row r="68" spans="1:8" ht="23.1" customHeight="1">
      <c r="A68" s="5" t="s">
        <v>97</v>
      </c>
      <c r="B68" s="75">
        <v>4100</v>
      </c>
      <c r="C68" s="13"/>
      <c r="D68" s="109"/>
      <c r="E68" s="110"/>
      <c r="F68" s="109"/>
      <c r="G68" s="110"/>
      <c r="H68" s="35"/>
    </row>
    <row r="69" spans="1:8" ht="23.1" customHeight="1">
      <c r="A69" s="10" t="s">
        <v>53</v>
      </c>
      <c r="B69" s="84">
        <v>4600</v>
      </c>
      <c r="C69" s="90" t="s">
        <v>120</v>
      </c>
      <c r="D69" s="109">
        <f>ตค50!F69+พย50!F69+ธค50!F69+มค51!F69+กพ51!F69+มีค51!F69+เมย51!F69</f>
        <v>3935</v>
      </c>
      <c r="E69" s="110"/>
      <c r="F69" s="109">
        <v>410</v>
      </c>
      <c r="G69" s="110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109">
        <f>ตค50!F70+พย50!F70+ธค50!F70+มค51!F70+กพ51!F70+มีค51!F70+เมย51!F70</f>
        <v>0</v>
      </c>
      <c r="E70" s="110"/>
      <c r="F70" s="109">
        <v>0</v>
      </c>
      <c r="G70" s="110"/>
      <c r="H70" s="35"/>
    </row>
    <row r="71" spans="1:8" ht="23.1" customHeight="1">
      <c r="A71" s="60" t="s">
        <v>58</v>
      </c>
      <c r="B71" s="84">
        <v>6500</v>
      </c>
      <c r="C71" s="31" t="s">
        <v>86</v>
      </c>
      <c r="D71" s="109">
        <f>ตค50!F71+พย50!F71+ธค50!F71+มค51!F71+กพ51!F71+มีค51!F71+เมย51!F71</f>
        <v>27</v>
      </c>
      <c r="E71" s="110"/>
      <c r="F71" s="109">
        <v>8</v>
      </c>
      <c r="G71" s="110"/>
      <c r="H71" s="35"/>
    </row>
    <row r="72" spans="1:8" ht="23.1" customHeight="1">
      <c r="A72" s="56" t="s">
        <v>59</v>
      </c>
      <c r="B72" s="84">
        <v>63400</v>
      </c>
      <c r="C72" s="16" t="s">
        <v>87</v>
      </c>
      <c r="D72" s="109">
        <f>ตค50!F72+พย50!F72+ธค50!F72+มค51!F72+กพ51!F72+มีค51!F72+เมย51!F72</f>
        <v>152</v>
      </c>
      <c r="E72" s="110"/>
      <c r="F72" s="109">
        <v>152</v>
      </c>
      <c r="G72" s="110"/>
      <c r="H72" s="35"/>
    </row>
    <row r="73" spans="1:8" ht="23.1" customHeight="1">
      <c r="A73" s="56"/>
      <c r="B73" s="76"/>
      <c r="C73" s="16"/>
      <c r="D73" s="50"/>
      <c r="E73" s="51"/>
      <c r="F73" s="50"/>
      <c r="G73" s="51"/>
      <c r="H73" s="35"/>
    </row>
    <row r="74" spans="1:8" ht="23.1" customHeight="1">
      <c r="A74" s="56"/>
      <c r="B74" s="76"/>
      <c r="C74" s="16"/>
      <c r="D74" s="50"/>
      <c r="E74" s="51"/>
      <c r="F74" s="50"/>
      <c r="G74" s="51"/>
      <c r="H74" s="35"/>
    </row>
    <row r="75" spans="1:8" ht="23.1" customHeight="1">
      <c r="A75" s="56"/>
      <c r="B75" s="76"/>
      <c r="C75" s="16"/>
      <c r="D75" s="50"/>
      <c r="E75" s="51"/>
      <c r="F75" s="50"/>
      <c r="G75" s="51"/>
      <c r="H75" s="35"/>
    </row>
    <row r="76" spans="1:8" ht="23.1" customHeight="1">
      <c r="A76" s="71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 ht="23.1" customHeight="1">
      <c r="A77" s="11" t="s">
        <v>110</v>
      </c>
      <c r="B77" s="85"/>
      <c r="C77" s="32"/>
      <c r="D77" s="109"/>
      <c r="E77" s="110"/>
      <c r="F77" s="109"/>
      <c r="G77" s="110"/>
      <c r="H77" s="35"/>
    </row>
    <row r="78" spans="1:8" ht="23.1" customHeight="1">
      <c r="A78" s="8" t="s">
        <v>97</v>
      </c>
      <c r="B78" s="84">
        <v>433700</v>
      </c>
      <c r="C78" s="32"/>
      <c r="D78" s="109"/>
      <c r="E78" s="110"/>
      <c r="F78" s="109"/>
      <c r="G78" s="110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109">
        <f>ตค50!F79+พย50!F79+ธค50!F79+มค51!F79+กพ51!F79+มีค51!F79+เมย51!F79</f>
        <v>0</v>
      </c>
      <c r="E79" s="110"/>
      <c r="F79" s="109">
        <v>0</v>
      </c>
      <c r="G79" s="110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109">
        <f>ตค50!F80+พย50!F80+ธค50!F80+มค51!F80+กพ51!F80+มีค51!F80+เมย51!F80</f>
        <v>0</v>
      </c>
      <c r="E80" s="110"/>
      <c r="F80" s="109">
        <v>0</v>
      </c>
      <c r="G80" s="110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109">
        <f>ตค50!F84+พย50!F84+ธค50!F84+มค51!F84+กพ51!F84+มีค51!F84+เมย51!F84</f>
        <v>6575</v>
      </c>
      <c r="E84" s="110"/>
      <c r="F84" s="109">
        <v>0</v>
      </c>
      <c r="G84" s="110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109">
        <f>ตค50!F85+พย50!F85+ธค50!F85+มค51!F85+กพ51!F85+มีค51!F85+เมย51!F85</f>
        <v>0</v>
      </c>
      <c r="E85" s="110"/>
      <c r="F85" s="109">
        <v>0</v>
      </c>
      <c r="G85" s="110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109">
        <f>ตค50!F86+พย50!F86+ธค50!F86+มค51!F86+กพ51!F86+มีค51!F86+เมย51!F86</f>
        <v>0</v>
      </c>
      <c r="E86" s="110"/>
      <c r="F86" s="109">
        <v>0</v>
      </c>
      <c r="G86" s="110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109">
        <f>ตค50!F90+พย50!F90+ธค50!F90+มค51!F90+กพ51!F90+มีค51!F90+เมย51!F90</f>
        <v>1565</v>
      </c>
      <c r="E90" s="110"/>
      <c r="F90" s="109">
        <v>19</v>
      </c>
      <c r="G90" s="110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109">
        <f>ตค50!F91+พย50!F91+ธค50!F91+มค51!F91+กพ51!F91+มีค51!F91+เมย51!F91</f>
        <v>1272</v>
      </c>
      <c r="E91" s="110"/>
      <c r="F91" s="109">
        <v>14</v>
      </c>
      <c r="G91" s="110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109">
        <f>ตค50!F92+พย50!F92+ธค50!F92+มค51!F92+กพ51!F92+มีค51!F92+เมย51!F92</f>
        <v>554</v>
      </c>
      <c r="E92" s="110"/>
      <c r="F92" s="109">
        <v>88</v>
      </c>
      <c r="G92" s="110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109">
        <f>ตค50!F93+พย50!F93+ธค50!F93+มค51!F93+กพ51!F93+มีค51!F93+เมย51!F93</f>
        <v>2</v>
      </c>
      <c r="E93" s="110"/>
      <c r="F93" s="109">
        <v>0</v>
      </c>
      <c r="G93" s="110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109">
        <f>ตค50!F94+พย50!F94+ธค50!F94+มค51!F94+กพ51!F94+มีค51!F94+เมย51!F94</f>
        <v>1970</v>
      </c>
      <c r="E94" s="110"/>
      <c r="F94" s="109">
        <v>88</v>
      </c>
      <c r="G94" s="110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109">
        <f>ตค50!F95+พย50!F95+ธค50!F95+มค51!F95+กพ51!F95+มีค51!F95+เมย51!F95</f>
        <v>967</v>
      </c>
      <c r="E95" s="110"/>
      <c r="F95" s="109">
        <v>8</v>
      </c>
      <c r="G95" s="110"/>
      <c r="H95" s="35"/>
    </row>
    <row r="96" spans="1:8" ht="23.1" customHeight="1">
      <c r="A96" s="5" t="s">
        <v>9</v>
      </c>
      <c r="B96" s="76">
        <v>0</v>
      </c>
      <c r="C96" s="13" t="s">
        <v>89</v>
      </c>
      <c r="D96" s="109">
        <f>ตค50!F96+พย50!F96+ธค50!F96+มค51!F96+กพ51!F96+มีค51!F96+เมย51!F96</f>
        <v>5274500</v>
      </c>
      <c r="E96" s="110"/>
      <c r="F96" s="116">
        <v>125850</v>
      </c>
      <c r="G96" s="117"/>
      <c r="H96" s="35"/>
    </row>
    <row r="97" spans="1:8" ht="22.5" hidden="1" customHeight="1">
      <c r="A97" s="4"/>
      <c r="B97" s="75"/>
      <c r="C97" s="13"/>
      <c r="D97" s="52"/>
      <c r="E97" s="53"/>
      <c r="F97" s="50"/>
      <c r="G97" s="51"/>
      <c r="H97" s="35"/>
    </row>
    <row r="98" spans="1:8" ht="23.1" customHeight="1">
      <c r="A98" s="5" t="s">
        <v>97</v>
      </c>
      <c r="B98" s="75">
        <v>157700</v>
      </c>
      <c r="C98" s="13"/>
      <c r="D98" s="123"/>
      <c r="E98" s="124"/>
      <c r="F98" s="123"/>
      <c r="G98" s="124"/>
      <c r="H98" s="35"/>
    </row>
    <row r="99" spans="1:8" ht="23.1" customHeight="1">
      <c r="A99" s="5" t="s">
        <v>62</v>
      </c>
      <c r="B99" s="75">
        <v>17000</v>
      </c>
      <c r="C99" s="28" t="s">
        <v>132</v>
      </c>
      <c r="D99" s="47">
        <f>ตค50!F99+พย50!F99+ธค50!F99+มค51!F99+กพ51!F99+มีค51!F99+เมย51!F99</f>
        <v>4765</v>
      </c>
      <c r="E99" s="92">
        <f>ตค50!G99+พย50!G99+ธค50!G99+มค51!G99+กพ51!G99+มีค51!G99+เมย51!G99</f>
        <v>1962</v>
      </c>
      <c r="F99" s="47">
        <v>198</v>
      </c>
      <c r="G99" s="48">
        <v>51</v>
      </c>
      <c r="H99" s="34"/>
    </row>
    <row r="100" spans="1:8" ht="23.1" customHeight="1">
      <c r="A100" s="9" t="s">
        <v>129</v>
      </c>
      <c r="B100" s="81">
        <v>45000</v>
      </c>
      <c r="C100" s="18"/>
      <c r="D100" s="52"/>
      <c r="E100" s="53"/>
      <c r="F100" s="52"/>
      <c r="G100" s="53"/>
      <c r="H100" s="35"/>
    </row>
    <row r="101" spans="1:8" ht="23.1" customHeight="1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3.1" customHeight="1">
      <c r="A102" s="5" t="s">
        <v>10</v>
      </c>
      <c r="B102" s="75">
        <v>5000</v>
      </c>
      <c r="C102" s="28" t="s">
        <v>90</v>
      </c>
      <c r="D102" s="47">
        <f>ตค50!F102+พย50!F102+ธค50!F102+มค51!F102+กพ51!F102+มีค51!F102+เมย51!F102</f>
        <v>5868</v>
      </c>
      <c r="E102" s="92">
        <f>ตค50!G102+พย50!G102+ธค50!G102+มค51!G102+กพ51!G102+มีค51!G102+เมย51!G102</f>
        <v>2206</v>
      </c>
      <c r="F102" s="47">
        <v>433</v>
      </c>
      <c r="G102" s="48">
        <v>63</v>
      </c>
      <c r="H102" s="35"/>
    </row>
    <row r="103" spans="1:8" ht="9" customHeight="1">
      <c r="A103" s="5"/>
      <c r="B103" s="75"/>
      <c r="C103" s="70"/>
      <c r="D103" s="57"/>
      <c r="E103" s="58"/>
      <c r="F103" s="57"/>
      <c r="G103" s="48"/>
      <c r="H103" s="34"/>
    </row>
    <row r="104" spans="1:8" ht="23.25" customHeight="1">
      <c r="A104" s="61" t="s">
        <v>122</v>
      </c>
      <c r="B104" s="87">
        <v>40000</v>
      </c>
      <c r="C104" s="88" t="s">
        <v>124</v>
      </c>
      <c r="D104" s="47">
        <f>ตค50!F104+พย50!F104+ธค50!F104+มค51!F104+กพ51!F104+มีค51!F104+เมย51!F104</f>
        <v>157</v>
      </c>
      <c r="E104" s="92">
        <f>ตค50!G104+พย50!G104+ธค50!G104+มค51!G104+กพ51!G104+มีค51!G104+เมย51!G104</f>
        <v>1156</v>
      </c>
      <c r="F104" s="66">
        <v>12</v>
      </c>
      <c r="G104" s="68">
        <v>235</v>
      </c>
      <c r="H104" s="69"/>
    </row>
    <row r="105" spans="1:8" ht="23.1" customHeight="1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37"/>
    </row>
    <row r="106" spans="1:8">
      <c r="A106" s="5"/>
      <c r="B106" s="14"/>
      <c r="C106" s="28" t="s">
        <v>126</v>
      </c>
      <c r="D106" s="63"/>
      <c r="E106" s="65"/>
      <c r="F106" s="63"/>
      <c r="G106" s="64"/>
      <c r="H106" s="37"/>
    </row>
    <row r="107" spans="1:8" ht="21" customHeight="1">
      <c r="A107" s="10"/>
      <c r="B107" s="19"/>
      <c r="C107" s="62"/>
      <c r="D107" s="63"/>
      <c r="E107" s="65"/>
      <c r="F107" s="63"/>
      <c r="G107" s="64"/>
      <c r="H107" s="37"/>
    </row>
    <row r="108" spans="1:8" ht="23.1" customHeight="1">
      <c r="A108" s="35"/>
      <c r="B108" s="49"/>
      <c r="C108" s="35"/>
      <c r="D108" s="33"/>
      <c r="F108" s="33"/>
      <c r="G108" s="34"/>
    </row>
    <row r="109" spans="1:8" ht="24.95" customHeight="1">
      <c r="A109" s="35"/>
      <c r="B109" s="49"/>
      <c r="C109" s="35"/>
      <c r="D109" s="33"/>
      <c r="F109" s="33"/>
      <c r="G109" s="34"/>
    </row>
    <row r="110" spans="1:8" ht="24.95" customHeight="1">
      <c r="A110" s="35"/>
      <c r="B110" s="49"/>
      <c r="C110" s="35"/>
      <c r="D110" s="33"/>
      <c r="F110" s="33"/>
      <c r="G110" s="34"/>
    </row>
    <row r="111" spans="1:8" ht="24.95" customHeight="1">
      <c r="A111" s="35"/>
      <c r="B111" s="49"/>
      <c r="C111" s="35"/>
      <c r="D111" s="33"/>
      <c r="F111" s="33"/>
      <c r="G111" s="34"/>
    </row>
    <row r="112" spans="1:8" ht="24.95" customHeight="1">
      <c r="A112" s="35"/>
      <c r="B112" s="49"/>
      <c r="C112" s="35"/>
      <c r="D112" s="33"/>
      <c r="F112" s="33"/>
      <c r="G112" s="34"/>
    </row>
    <row r="113" spans="1:8" ht="24.95" customHeight="1">
      <c r="A113" s="36"/>
      <c r="B113" s="91"/>
      <c r="C113" s="36"/>
      <c r="D113" s="38"/>
      <c r="E113" s="41"/>
      <c r="F113" s="38"/>
      <c r="G113" s="39"/>
      <c r="H113" s="41"/>
    </row>
    <row r="114" spans="1:8" ht="24.95" customHeight="1">
      <c r="A114" s="37"/>
      <c r="B114" s="59"/>
      <c r="C114" s="37"/>
      <c r="D114" s="37"/>
      <c r="E114" s="37"/>
      <c r="F114" s="37"/>
      <c r="G114" s="37"/>
      <c r="H114" s="37"/>
    </row>
    <row r="115" spans="1:8" ht="24.95" customHeight="1">
      <c r="A115" s="37"/>
      <c r="B115" s="37"/>
      <c r="C115" s="37"/>
      <c r="D115" s="37"/>
      <c r="E115" s="37"/>
      <c r="F115" s="37"/>
      <c r="G115" s="37"/>
      <c r="H115" s="37"/>
    </row>
    <row r="116" spans="1:8" ht="24.95" customHeight="1"/>
    <row r="117" spans="1:8" ht="24.95" customHeight="1"/>
    <row r="118" spans="1:8" ht="24.95" customHeight="1"/>
    <row r="134" spans="3:5">
      <c r="C134" s="37"/>
      <c r="D134" s="37"/>
    </row>
    <row r="135" spans="3:5">
      <c r="C135" s="37"/>
      <c r="D135" s="37"/>
      <c r="E135" s="37"/>
    </row>
    <row r="136" spans="3:5">
      <c r="C136" s="37"/>
      <c r="D136" s="37"/>
      <c r="E136" s="37"/>
    </row>
    <row r="137" spans="3:5">
      <c r="C137" s="37"/>
      <c r="D137" s="37"/>
      <c r="E137" s="37"/>
    </row>
    <row r="138" spans="3:5">
      <c r="C138" s="37"/>
      <c r="D138" s="37"/>
      <c r="E138" s="37"/>
    </row>
    <row r="139" spans="3:5">
      <c r="C139" s="37"/>
      <c r="D139" s="37"/>
      <c r="E139" s="37"/>
    </row>
    <row r="140" spans="3:5">
      <c r="C140" s="37"/>
      <c r="D140" s="37"/>
      <c r="E140" s="37"/>
    </row>
    <row r="141" spans="3:5">
      <c r="C141" s="37"/>
      <c r="D141" s="37"/>
      <c r="E141" s="37"/>
    </row>
    <row r="142" spans="3:5">
      <c r="C142" s="37"/>
      <c r="D142" s="37"/>
      <c r="E142" s="37"/>
    </row>
    <row r="143" spans="3:5">
      <c r="C143" s="37"/>
      <c r="D143" s="37"/>
      <c r="E143" s="37"/>
    </row>
    <row r="144" spans="3:5">
      <c r="C144" s="37"/>
      <c r="D144" s="37"/>
    </row>
    <row r="145" spans="3:4">
      <c r="C145" s="37"/>
      <c r="D145" s="37"/>
    </row>
  </sheetData>
  <mergeCells count="149">
    <mergeCell ref="F90:G90"/>
    <mergeCell ref="F91:G91"/>
    <mergeCell ref="F92:G92"/>
    <mergeCell ref="D70:E70"/>
    <mergeCell ref="D71:E71"/>
    <mergeCell ref="F70:G70"/>
    <mergeCell ref="F71:G71"/>
    <mergeCell ref="D84:E84"/>
    <mergeCell ref="F84:G84"/>
    <mergeCell ref="D77:E77"/>
    <mergeCell ref="D98:E98"/>
    <mergeCell ref="F98:G98"/>
    <mergeCell ref="A2:H2"/>
    <mergeCell ref="A3:H3"/>
    <mergeCell ref="A4:H4"/>
    <mergeCell ref="A5:A7"/>
    <mergeCell ref="B6:B7"/>
    <mergeCell ref="C6:C7"/>
    <mergeCell ref="D6:E7"/>
    <mergeCell ref="F6:G7"/>
    <mergeCell ref="H6:H7"/>
    <mergeCell ref="B5:H5"/>
    <mergeCell ref="D96:E96"/>
    <mergeCell ref="D90:E90"/>
    <mergeCell ref="D93:E93"/>
    <mergeCell ref="D94:E94"/>
    <mergeCell ref="D95:E95"/>
    <mergeCell ref="D91:E91"/>
    <mergeCell ref="D92:E92"/>
    <mergeCell ref="D85:E85"/>
    <mergeCell ref="D68:E68"/>
    <mergeCell ref="D69:E69"/>
    <mergeCell ref="D72:E72"/>
    <mergeCell ref="D86:E86"/>
    <mergeCell ref="D78:E78"/>
    <mergeCell ref="D79:E79"/>
    <mergeCell ref="D80:E80"/>
    <mergeCell ref="D66:E66"/>
    <mergeCell ref="D59:E59"/>
    <mergeCell ref="D60:E60"/>
    <mergeCell ref="D61:E61"/>
    <mergeCell ref="D62:E62"/>
    <mergeCell ref="D67:E67"/>
    <mergeCell ref="D49:E49"/>
    <mergeCell ref="D57:E57"/>
    <mergeCell ref="D58:E58"/>
    <mergeCell ref="D64:E64"/>
    <mergeCell ref="D53:E53"/>
    <mergeCell ref="D54:E54"/>
    <mergeCell ref="D55:E55"/>
    <mergeCell ref="D56:E56"/>
    <mergeCell ref="D43:E43"/>
    <mergeCell ref="D45:E45"/>
    <mergeCell ref="D44:E44"/>
    <mergeCell ref="D46:E46"/>
    <mergeCell ref="D47:E47"/>
    <mergeCell ref="D48:E48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F86:G86"/>
    <mergeCell ref="F93:G93"/>
    <mergeCell ref="F94:G94"/>
    <mergeCell ref="D18:E18"/>
    <mergeCell ref="D19:E19"/>
    <mergeCell ref="D23:E23"/>
    <mergeCell ref="D24:E24"/>
    <mergeCell ref="D20:E20"/>
    <mergeCell ref="D21:E21"/>
    <mergeCell ref="D22:E22"/>
    <mergeCell ref="F95:G95"/>
    <mergeCell ref="F96:G96"/>
    <mergeCell ref="F78:G78"/>
    <mergeCell ref="F68:G68"/>
    <mergeCell ref="F69:G69"/>
    <mergeCell ref="F72:G72"/>
    <mergeCell ref="F77:G77"/>
    <mergeCell ref="F79:G79"/>
    <mergeCell ref="F80:G80"/>
    <mergeCell ref="F85:G85"/>
    <mergeCell ref="F64:G64"/>
    <mergeCell ref="F66:G66"/>
    <mergeCell ref="F67:G67"/>
    <mergeCell ref="F60:G60"/>
    <mergeCell ref="F61:G61"/>
    <mergeCell ref="F62:G62"/>
    <mergeCell ref="F54:G54"/>
    <mergeCell ref="F55:G55"/>
    <mergeCell ref="F56:G56"/>
    <mergeCell ref="F57:G57"/>
    <mergeCell ref="F58:G58"/>
    <mergeCell ref="F59:G59"/>
    <mergeCell ref="F48:G48"/>
    <mergeCell ref="F49:G49"/>
    <mergeCell ref="F50:G50"/>
    <mergeCell ref="F51:G51"/>
    <mergeCell ref="F52:G52"/>
    <mergeCell ref="F53:G53"/>
    <mergeCell ref="F42:G42"/>
    <mergeCell ref="F43:G43"/>
    <mergeCell ref="F44:G44"/>
    <mergeCell ref="F45:G45"/>
    <mergeCell ref="F46:G46"/>
    <mergeCell ref="F47:G47"/>
    <mergeCell ref="F36:G36"/>
    <mergeCell ref="F37:G37"/>
    <mergeCell ref="F38:G38"/>
    <mergeCell ref="F39:G39"/>
    <mergeCell ref="F40:G40"/>
    <mergeCell ref="F41:G41"/>
    <mergeCell ref="F30:G30"/>
    <mergeCell ref="F31:G31"/>
    <mergeCell ref="F32:G32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F18:G18"/>
    <mergeCell ref="F19:G19"/>
    <mergeCell ref="F20:G20"/>
    <mergeCell ref="F21:G21"/>
    <mergeCell ref="F22:G22"/>
    <mergeCell ref="F23:G23"/>
    <mergeCell ref="F14:G14"/>
    <mergeCell ref="D14:E14"/>
    <mergeCell ref="F16:G16"/>
    <mergeCell ref="F17:G17"/>
    <mergeCell ref="D16:E16"/>
    <mergeCell ref="D17:E17"/>
  </mergeCells>
  <phoneticPr fontId="14" type="noConversion"/>
  <pageMargins left="0.17" right="0.25" top="0.2" bottom="0.21" header="0.24" footer="0.18"/>
  <pageSetup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H145"/>
  <sheetViews>
    <sheetView view="pageBreakPreview" topLeftCell="A25" workbookViewId="0">
      <selection activeCell="A5" sqref="A5:A7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5" width="6.5703125" style="1" customWidth="1"/>
    <col min="6" max="6" width="6.140625" style="1" customWidth="1"/>
    <col min="7" max="7" width="6.5703125" style="1" customWidth="1"/>
    <col min="8" max="8" width="10.140625" style="1" customWidth="1"/>
    <col min="9" max="16384" width="9.140625" style="1"/>
  </cols>
  <sheetData>
    <row r="2" spans="1:8" ht="26.25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ht="26.25">
      <c r="A3" s="125" t="s">
        <v>117</v>
      </c>
      <c r="B3" s="125"/>
      <c r="C3" s="125"/>
      <c r="D3" s="125"/>
      <c r="E3" s="125"/>
      <c r="F3" s="125"/>
      <c r="G3" s="125"/>
      <c r="H3" s="125"/>
    </row>
    <row r="4" spans="1:8" ht="26.25">
      <c r="A4" s="125" t="s">
        <v>146</v>
      </c>
      <c r="B4" s="125"/>
      <c r="C4" s="125"/>
      <c r="D4" s="125"/>
      <c r="E4" s="125"/>
      <c r="F4" s="125"/>
      <c r="G4" s="125"/>
      <c r="H4" s="125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 ht="23.25" customHeight="1">
      <c r="A6" s="126"/>
      <c r="B6" s="127" t="s">
        <v>64</v>
      </c>
      <c r="C6" s="129" t="s">
        <v>65</v>
      </c>
      <c r="D6" s="131" t="s">
        <v>147</v>
      </c>
      <c r="E6" s="132"/>
      <c r="F6" s="135">
        <v>237895</v>
      </c>
      <c r="G6" s="136"/>
      <c r="H6" s="118" t="s">
        <v>0</v>
      </c>
    </row>
    <row r="7" spans="1:8">
      <c r="A7" s="126"/>
      <c r="B7" s="128"/>
      <c r="C7" s="130"/>
      <c r="D7" s="133"/>
      <c r="E7" s="134"/>
      <c r="F7" s="137"/>
      <c r="G7" s="138"/>
      <c r="H7" s="119"/>
    </row>
    <row r="8" spans="1:8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ตค50!F13+พย50!F13+ธค50!F13+มค51!F13+กพ51!F13+มีค51!F13+เมย51!F13+พค51!F13</f>
        <v>2</v>
      </c>
      <c r="E13" s="92">
        <f>ตค50!G13+พย50!G13+ธค50!G13+มค51!G13+กพ51!G13+มีค51!G13+เมย51!G13+พค51!G13</f>
        <v>43</v>
      </c>
      <c r="F13" s="49">
        <v>0</v>
      </c>
      <c r="G13" s="48">
        <v>0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ตค50!F14+พย50!F14+ธค50!F14+มค51!F14+กพ51!F14+มีค51!F14+เมย51!F14+พค51!F14</f>
        <v>524</v>
      </c>
      <c r="E14" s="110"/>
      <c r="F14" s="109">
        <v>52</v>
      </c>
      <c r="G14" s="110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 customFormat="1" ht="20.25" customHeight="1">
      <c r="A16" s="22" t="s">
        <v>12</v>
      </c>
      <c r="B16" s="77">
        <v>0</v>
      </c>
      <c r="C16" s="23" t="s">
        <v>115</v>
      </c>
      <c r="D16" s="109">
        <f>ตค50!F16+พย50!F16+ธค50!F16+มค51!F16+กพ51!F16+มีค51!F16+เมย51!F16+พค51!F16</f>
        <v>4082</v>
      </c>
      <c r="E16" s="110"/>
      <c r="F16" s="109">
        <f>F21+F22+F23+F24+F25+F26+F27+F32+F42</f>
        <v>542</v>
      </c>
      <c r="G16" s="110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109">
        <f>ตค50!F17+พย50!F17+ธค50!F17+มค51!F17+กพ51!F17+มีค51!F17+เมย51!F17+พค51!F17</f>
        <v>2396</v>
      </c>
      <c r="E17" s="110"/>
      <c r="F17" s="109">
        <v>362</v>
      </c>
      <c r="G17" s="110"/>
      <c r="H17" s="25"/>
    </row>
    <row r="18" spans="1:8" customFormat="1" ht="21">
      <c r="A18" s="22" t="s">
        <v>26</v>
      </c>
      <c r="B18" s="78">
        <v>0</v>
      </c>
      <c r="C18" s="24" t="s">
        <v>11</v>
      </c>
      <c r="D18" s="109">
        <f>ตค50!F18+พย50!F18+ธค50!F18+มค51!F18+กพ51!F18+มีค51!F18+เมย51!F18+พค51!F18</f>
        <v>2243</v>
      </c>
      <c r="E18" s="110"/>
      <c r="F18" s="109">
        <v>510</v>
      </c>
      <c r="G18" s="110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109">
        <f>ตค50!F19+พย50!F19+ธค50!F19+มค51!F19+กพ51!F19+มีค51!F19+เมย51!F19+พค51!F19</f>
        <v>1748</v>
      </c>
      <c r="E19" s="110"/>
      <c r="F19" s="109">
        <v>292</v>
      </c>
      <c r="G19" s="110"/>
      <c r="H19" s="25"/>
    </row>
    <row r="20" spans="1:8">
      <c r="A20" s="5" t="s">
        <v>97</v>
      </c>
      <c r="B20" s="75">
        <v>262000</v>
      </c>
      <c r="C20" s="13"/>
      <c r="D20" s="109"/>
      <c r="E20" s="110"/>
      <c r="F20" s="109"/>
      <c r="G20" s="110"/>
      <c r="H20" s="35"/>
    </row>
    <row r="21" spans="1:8">
      <c r="A21" s="5" t="s">
        <v>37</v>
      </c>
      <c r="B21" s="76">
        <v>0</v>
      </c>
      <c r="C21" s="13" t="s">
        <v>68</v>
      </c>
      <c r="D21" s="109">
        <f>ตค50!F21+พย50!F21+ธค50!F21+มค51!F21+กพ51!F21+มีค51!F21+เมย51!F21+พค51!F21</f>
        <v>1366</v>
      </c>
      <c r="E21" s="110"/>
      <c r="F21" s="109">
        <v>136</v>
      </c>
      <c r="G21" s="110"/>
      <c r="H21" s="35"/>
    </row>
    <row r="22" spans="1:8">
      <c r="A22" s="6" t="s">
        <v>38</v>
      </c>
      <c r="B22" s="75">
        <v>10200</v>
      </c>
      <c r="C22" s="13" t="s">
        <v>69</v>
      </c>
      <c r="D22" s="109">
        <f>ตค50!F22+พย50!F22+ธค50!F22+มค51!F22+กพ51!F22+มีค51!F22+เมย51!F22+พค51!F22</f>
        <v>19</v>
      </c>
      <c r="E22" s="110"/>
      <c r="F22" s="109">
        <v>1</v>
      </c>
      <c r="G22" s="110"/>
      <c r="H22" s="35"/>
    </row>
    <row r="23" spans="1:8">
      <c r="A23" s="5" t="s">
        <v>39</v>
      </c>
      <c r="B23" s="75">
        <v>9400</v>
      </c>
      <c r="C23" s="13" t="s">
        <v>70</v>
      </c>
      <c r="D23" s="109">
        <f>ตค50!F23+พย50!F23+ธค50!F23+มค51!F23+กพ51!F23+มีค51!F23+เมย51!F23+พค51!F23</f>
        <v>166</v>
      </c>
      <c r="E23" s="110"/>
      <c r="F23" s="109">
        <v>12</v>
      </c>
      <c r="G23" s="110"/>
      <c r="H23" s="35"/>
    </row>
    <row r="24" spans="1:8">
      <c r="A24" s="5" t="s">
        <v>40</v>
      </c>
      <c r="B24" s="75">
        <v>0</v>
      </c>
      <c r="C24" s="16">
        <v>0</v>
      </c>
      <c r="D24" s="109">
        <f>ตค50!F24+พย50!F24+ธค50!F24+มค51!F24+กพ51!F24+มีค51!F24+เมย51!F24+พค51!F24</f>
        <v>0</v>
      </c>
      <c r="E24" s="110"/>
      <c r="F24" s="109">
        <v>0</v>
      </c>
      <c r="G24" s="110"/>
      <c r="H24" s="35"/>
    </row>
    <row r="25" spans="1:8">
      <c r="A25" s="5" t="s">
        <v>41</v>
      </c>
      <c r="B25" s="75">
        <v>13000</v>
      </c>
      <c r="C25" s="16" t="s">
        <v>93</v>
      </c>
      <c r="D25" s="109">
        <f>ตค50!F25+พย50!F25+ธค50!F25+มค51!F25+กพ51!F25+มีค51!F25+เมย51!F25+พค51!F25</f>
        <v>128</v>
      </c>
      <c r="E25" s="110"/>
      <c r="F25" s="109">
        <v>23</v>
      </c>
      <c r="G25" s="110"/>
      <c r="H25" s="35"/>
    </row>
    <row r="26" spans="1:8">
      <c r="A26" s="5" t="s">
        <v>42</v>
      </c>
      <c r="B26" s="75">
        <v>4500</v>
      </c>
      <c r="C26" s="13" t="s">
        <v>71</v>
      </c>
      <c r="D26" s="109">
        <f>ตค50!F26+พย50!F26+ธค50!F26+มค51!F26+กพ51!F26+มีค51!F26+เมย51!F26+พค51!F26</f>
        <v>21</v>
      </c>
      <c r="E26" s="110"/>
      <c r="F26" s="109">
        <v>0</v>
      </c>
      <c r="G26" s="110"/>
      <c r="H26" s="35"/>
    </row>
    <row r="27" spans="1:8">
      <c r="A27" s="5" t="s">
        <v>43</v>
      </c>
      <c r="B27" s="75">
        <v>12800</v>
      </c>
      <c r="C27" s="13" t="s">
        <v>70</v>
      </c>
      <c r="D27" s="109">
        <f>ตค50!F27+พย50!F27+ธค50!F27+มค51!F27+กพ51!F27+มีค51!F27+เมย51!F27+พค51!F27</f>
        <v>304</v>
      </c>
      <c r="E27" s="110"/>
      <c r="F27" s="109">
        <v>59</v>
      </c>
      <c r="G27" s="110"/>
      <c r="H27" s="35"/>
    </row>
    <row r="28" spans="1:8">
      <c r="A28" s="5" t="s">
        <v>34</v>
      </c>
      <c r="B28" s="75">
        <v>91560</v>
      </c>
      <c r="C28" s="13" t="s">
        <v>72</v>
      </c>
      <c r="D28" s="109">
        <f>ตค50!F28+พย50!F28+ธค50!F28+มค51!F28+กพ51!F28+มีค51!F28+เมย51!F28+พค51!F28</f>
        <v>1</v>
      </c>
      <c r="E28" s="110"/>
      <c r="F28" s="109">
        <v>0</v>
      </c>
      <c r="G28" s="110"/>
      <c r="H28" s="35"/>
    </row>
    <row r="29" spans="1:8">
      <c r="A29" s="5" t="s">
        <v>131</v>
      </c>
      <c r="B29" s="75">
        <v>83930</v>
      </c>
      <c r="C29" s="13" t="s">
        <v>72</v>
      </c>
      <c r="D29" s="109">
        <f>ตค50!F29+พย50!F29+ธค50!F29+มค51!F29+กพ51!F29+มีค51!F29+เมย51!F29+พค51!F29</f>
        <v>1</v>
      </c>
      <c r="E29" s="110"/>
      <c r="F29" s="109">
        <v>0</v>
      </c>
      <c r="G29" s="110"/>
      <c r="H29" s="35"/>
    </row>
    <row r="30" spans="1:8">
      <c r="A30" s="5" t="s">
        <v>14</v>
      </c>
      <c r="B30" s="75">
        <v>20000</v>
      </c>
      <c r="C30" s="13" t="s">
        <v>91</v>
      </c>
      <c r="D30" s="109">
        <f>ตค50!F30+พย50!F30+ธค50!F30+มค51!F30+กพ51!F30+มีค51!F30+เมย51!F30+พค51!F30</f>
        <v>340</v>
      </c>
      <c r="E30" s="110"/>
      <c r="F30" s="109">
        <v>0</v>
      </c>
      <c r="G30" s="110"/>
      <c r="H30" s="35"/>
    </row>
    <row r="31" spans="1:8">
      <c r="A31" s="3" t="s">
        <v>44</v>
      </c>
      <c r="B31" s="74">
        <v>126000</v>
      </c>
      <c r="C31" s="15" t="s">
        <v>94</v>
      </c>
      <c r="D31" s="111"/>
      <c r="E31" s="112"/>
      <c r="F31" s="111"/>
      <c r="G31" s="112"/>
      <c r="H31" s="35"/>
    </row>
    <row r="32" spans="1:8">
      <c r="A32" s="5" t="s">
        <v>15</v>
      </c>
      <c r="B32" s="75">
        <v>0</v>
      </c>
      <c r="C32" s="13" t="s">
        <v>94</v>
      </c>
      <c r="D32" s="109">
        <f>ตค50!F32+พย50!F32+ธค50!F32+มค51!F32+กพ51!F32+มีค51!F32+เมย51!F32+พค51!F32</f>
        <v>332</v>
      </c>
      <c r="E32" s="110"/>
      <c r="F32" s="109">
        <v>45</v>
      </c>
      <c r="G32" s="110"/>
      <c r="H32" s="35"/>
    </row>
    <row r="33" spans="1:8">
      <c r="A33" s="6" t="s">
        <v>16</v>
      </c>
      <c r="B33" s="75">
        <v>0</v>
      </c>
      <c r="C33" s="13" t="s">
        <v>74</v>
      </c>
      <c r="D33" s="109">
        <f>ตค50!F33+พย50!F33+ธค50!F33+มค51!F33+กพ51!F33+มีค51!F33+เมย51!F33+พค51!F33</f>
        <v>81</v>
      </c>
      <c r="E33" s="110"/>
      <c r="F33" s="109">
        <f>F34+F35</f>
        <v>4</v>
      </c>
      <c r="G33" s="110"/>
      <c r="H33" s="35"/>
    </row>
    <row r="34" spans="1:8">
      <c r="A34" s="5" t="s">
        <v>17</v>
      </c>
      <c r="B34" s="75">
        <v>0</v>
      </c>
      <c r="C34" s="13" t="s">
        <v>75</v>
      </c>
      <c r="D34" s="109">
        <f>ตค50!F34+พย50!F34+ธค50!F34+มค51!F34+กพ51!F34+มีค51!F34+เมย51!F34+พค51!F34</f>
        <v>56</v>
      </c>
      <c r="E34" s="110"/>
      <c r="F34" s="109">
        <v>1</v>
      </c>
      <c r="G34" s="110"/>
      <c r="H34" s="35"/>
    </row>
    <row r="35" spans="1:8">
      <c r="A35" s="5" t="s">
        <v>18</v>
      </c>
      <c r="B35" s="75">
        <v>0</v>
      </c>
      <c r="C35" s="13" t="s">
        <v>76</v>
      </c>
      <c r="D35" s="109">
        <f>ตค50!F35+พย50!F35+ธค50!F35+มค51!F35+กพ51!F35+มีค51!F35+เมย51!F35+พค51!F35</f>
        <v>25</v>
      </c>
      <c r="E35" s="110"/>
      <c r="F35" s="109">
        <v>3</v>
      </c>
      <c r="G35" s="110"/>
      <c r="H35" s="35"/>
    </row>
    <row r="36" spans="1:8">
      <c r="A36" s="5" t="s">
        <v>19</v>
      </c>
      <c r="B36" s="75">
        <v>0</v>
      </c>
      <c r="C36" s="13" t="s">
        <v>77</v>
      </c>
      <c r="D36" s="109">
        <f>ตค50!F36+พย50!F36+ธค50!F36+มค51!F36+กพ51!F36+มีค51!F36+เมย51!F36+พค51!F36</f>
        <v>15</v>
      </c>
      <c r="E36" s="110"/>
      <c r="F36" s="109">
        <f>F37+F38</f>
        <v>3</v>
      </c>
      <c r="G36" s="110"/>
      <c r="H36" s="35"/>
    </row>
    <row r="37" spans="1:8">
      <c r="A37" s="5" t="s">
        <v>20</v>
      </c>
      <c r="B37" s="75">
        <v>0</v>
      </c>
      <c r="C37" s="13" t="s">
        <v>78</v>
      </c>
      <c r="D37" s="109">
        <f>ตค50!F37+พย50!F37+ธค50!F37+มค51!F37+กพ51!F37+มีค51!F37+เมย51!F37+พค51!F37</f>
        <v>3</v>
      </c>
      <c r="E37" s="110"/>
      <c r="F37" s="109">
        <v>3</v>
      </c>
      <c r="G37" s="110"/>
      <c r="H37" s="35"/>
    </row>
    <row r="38" spans="1:8">
      <c r="A38" s="5" t="s">
        <v>21</v>
      </c>
      <c r="B38" s="75">
        <v>0</v>
      </c>
      <c r="C38" s="13" t="s">
        <v>69</v>
      </c>
      <c r="D38" s="109">
        <f>ตค50!F38+พย50!F38+ธค50!F38+มค51!F38+กพ51!F38+มีค51!F38+เมย51!F38+พค51!F38</f>
        <v>12</v>
      </c>
      <c r="E38" s="110"/>
      <c r="F38" s="109">
        <v>0</v>
      </c>
      <c r="G38" s="110"/>
      <c r="H38" s="35"/>
    </row>
    <row r="39" spans="1:8">
      <c r="A39" s="45" t="s">
        <v>22</v>
      </c>
      <c r="B39" s="79">
        <v>0</v>
      </c>
      <c r="C39" s="46" t="s">
        <v>79</v>
      </c>
      <c r="D39" s="109">
        <f>ตค50!F39+พย50!F39+ธค50!F39+มค51!F39+กพ51!F39+มีค51!F39+เมย51!F39+พค51!F39</f>
        <v>69</v>
      </c>
      <c r="E39" s="110"/>
      <c r="F39" s="113">
        <v>25</v>
      </c>
      <c r="G39" s="114"/>
      <c r="H39" s="36"/>
    </row>
    <row r="40" spans="1:8" ht="23.1" customHeight="1">
      <c r="A40" s="43" t="s">
        <v>104</v>
      </c>
      <c r="B40" s="80">
        <v>163000</v>
      </c>
      <c r="C40" s="44"/>
      <c r="D40" s="115"/>
      <c r="E40" s="115"/>
      <c r="F40" s="115"/>
      <c r="G40" s="115"/>
      <c r="H40" s="37"/>
    </row>
    <row r="41" spans="1:8" ht="23.1" customHeight="1">
      <c r="A41" s="5" t="s">
        <v>97</v>
      </c>
      <c r="B41" s="75">
        <v>5000</v>
      </c>
      <c r="C41" s="42"/>
      <c r="D41" s="109"/>
      <c r="E41" s="110"/>
      <c r="F41" s="109"/>
      <c r="G41" s="110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109">
        <f>ตค50!F42+พย50!F42+ธค50!F42+มค51!F42+กพ51!F42+มีค51!F42+เมย51!F42+พค51!F42</f>
        <v>1746</v>
      </c>
      <c r="E42" s="110"/>
      <c r="F42" s="109">
        <v>266</v>
      </c>
      <c r="G42" s="110"/>
      <c r="H42" s="34"/>
    </row>
    <row r="43" spans="1:8" ht="23.1" customHeight="1">
      <c r="A43" s="4" t="s">
        <v>105</v>
      </c>
      <c r="B43" s="74">
        <v>22600</v>
      </c>
      <c r="C43" s="15"/>
      <c r="D43" s="109"/>
      <c r="E43" s="110"/>
      <c r="F43" s="109"/>
      <c r="G43" s="110"/>
      <c r="H43" s="35"/>
    </row>
    <row r="44" spans="1:8" ht="23.1" customHeight="1">
      <c r="A44" s="5" t="s">
        <v>97</v>
      </c>
      <c r="B44" s="75">
        <v>7600</v>
      </c>
      <c r="C44" s="13"/>
      <c r="D44" s="109"/>
      <c r="E44" s="110"/>
      <c r="F44" s="109"/>
      <c r="G44" s="110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109">
        <f>ตค50!F45+พย50!F45+ธค50!F45+มค51!F45+กพ51!F45+มีค51!F45+เมย51!F45+พค51!F45</f>
        <v>0</v>
      </c>
      <c r="E45" s="110"/>
      <c r="F45" s="109">
        <v>0</v>
      </c>
      <c r="G45" s="110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109">
        <f>ตค50!F46+พย50!F46+ธค50!F46+มค51!F46+กพ51!F46+มีค51!F46+เมย51!F46+พค51!F46</f>
        <v>4</v>
      </c>
      <c r="E46" s="110"/>
      <c r="F46" s="109">
        <v>0</v>
      </c>
      <c r="G46" s="110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109">
        <f>ตค50!F47+พย50!F47+ธค50!F47+มค51!F47+กพ51!F47+มีค51!F47+เมย51!F47+พค51!F47</f>
        <v>1</v>
      </c>
      <c r="E47" s="110"/>
      <c r="F47" s="109">
        <v>0</v>
      </c>
      <c r="G47" s="110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109">
        <f>ตค50!F48+พย50!F48+ธค50!F48+มค51!F48+กพ51!F48+มีค51!F48+เมย51!F48+พค51!F48</f>
        <v>21</v>
      </c>
      <c r="E48" s="110"/>
      <c r="F48" s="109">
        <v>4</v>
      </c>
      <c r="G48" s="110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109">
        <f>ตค50!F49+พย50!F49+ธค50!F49+มค51!F49+กพ51!F49+มีค51!F49+เมย51!F49+พค51!F49</f>
        <v>116</v>
      </c>
      <c r="E49" s="110"/>
      <c r="F49" s="109">
        <v>0</v>
      </c>
      <c r="G49" s="110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109"/>
      <c r="G50" s="110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109"/>
      <c r="G51" s="110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109"/>
      <c r="G52" s="110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109">
        <f>ตค50!F53+พย50!F53+ธค50!F53+มค51!F53+กพ51!F53+มีค51!F53+เมย51!F53+พค51!F53</f>
        <v>5077</v>
      </c>
      <c r="E53" s="110"/>
      <c r="F53" s="109">
        <v>283</v>
      </c>
      <c r="G53" s="110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109">
        <f>ตค50!F54+พย50!F54+ธค50!F54+มค51!F54+กพ51!F54+มีค51!F54+เมย51!F54+พค51!F54</f>
        <v>4057</v>
      </c>
      <c r="E54" s="110"/>
      <c r="F54" s="109">
        <v>643</v>
      </c>
      <c r="G54" s="110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109">
        <f>ตค50!F55+พย50!F55+ธค50!F55+มค51!F55+กพ51!F55+มีค51!F55+เมย51!F55+พค51!F55</f>
        <v>503</v>
      </c>
      <c r="E55" s="110"/>
      <c r="F55" s="109">
        <v>0</v>
      </c>
      <c r="G55" s="110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109">
        <f>ตค50!F56+พย50!F56+ธค50!F56+มค51!F56+กพ51!F56+มีค51!F56+เมย51!F56+พค51!F56</f>
        <v>0</v>
      </c>
      <c r="E56" s="110"/>
      <c r="F56" s="109">
        <v>0</v>
      </c>
      <c r="G56" s="110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109">
        <f>ตค50!F57+พย50!F57+ธค50!F57+มค51!F57+กพ51!F57+มีค51!F57+เมย51!F57+พค51!F57</f>
        <v>1</v>
      </c>
      <c r="E57" s="110"/>
      <c r="F57" s="109">
        <v>0</v>
      </c>
      <c r="G57" s="110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109">
        <f>ตค50!F58+พย50!F58+ธค50!F58+มค51!F58+กพ51!F58+มีค51!F58+เมย51!F58+พค51!F58</f>
        <v>43</v>
      </c>
      <c r="E58" s="110"/>
      <c r="F58" s="109">
        <v>0</v>
      </c>
      <c r="G58" s="110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109">
        <f>ตค50!F59+พย50!F59+ธค50!F59+มค51!F59+กพ51!F59+มีค51!F59+เมย51!F59+พค51!F59</f>
        <v>1</v>
      </c>
      <c r="E59" s="110"/>
      <c r="F59" s="109">
        <v>0</v>
      </c>
      <c r="G59" s="110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109">
        <f>ตค50!F60+พย50!F60+ธค50!F60+มค51!F60+กพ51!F60+มีค51!F60+เมย51!F60+พค51!F60</f>
        <v>20</v>
      </c>
      <c r="E60" s="110"/>
      <c r="F60" s="109">
        <v>0</v>
      </c>
      <c r="G60" s="110"/>
      <c r="H60" s="35"/>
    </row>
    <row r="61" spans="1:8" ht="23.1" customHeight="1">
      <c r="A61" s="4" t="s">
        <v>107</v>
      </c>
      <c r="B61" s="74">
        <v>170200</v>
      </c>
      <c r="C61" s="15"/>
      <c r="D61" s="109"/>
      <c r="E61" s="110"/>
      <c r="F61" s="109"/>
      <c r="G61" s="110"/>
      <c r="H61" s="35"/>
    </row>
    <row r="62" spans="1:8" ht="23.1" customHeight="1">
      <c r="A62" s="5" t="s">
        <v>97</v>
      </c>
      <c r="B62" s="75">
        <v>25100</v>
      </c>
      <c r="C62" s="13"/>
      <c r="D62" s="109"/>
      <c r="E62" s="110"/>
      <c r="F62" s="109"/>
      <c r="G62" s="110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ตค50!F63+พย50!F63+ธค50!F63+มค51!F63+กพ51!F63+มีค51!F63+เมย51!F63+พค51!F63</f>
        <v>2</v>
      </c>
      <c r="E63" s="92">
        <f>ตค50!G63+พย50!G63+ธค50!G63+มค51!G63+กพ51!G63+มีค51!G63+เมย51!G63+พค51!G63</f>
        <v>27</v>
      </c>
      <c r="F63" s="47">
        <v>0</v>
      </c>
      <c r="G63" s="48">
        <v>0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109">
        <f>ตค50!F64+พย50!F64+ธค50!F64+มค51!F64+กพ51!F64+มีค51!F64+เมย51!F64+พค51!F64</f>
        <v>205</v>
      </c>
      <c r="E64" s="110"/>
      <c r="F64" s="109">
        <v>0</v>
      </c>
      <c r="G64" s="110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ตค50!F65+พย50!F65+ธค50!F65+มค51!F65+กพ51!F65+มีค51!F65+เมย51!F65+พค51!F65</f>
        <v>1</v>
      </c>
      <c r="E65" s="92">
        <f>ตค50!G65+พย50!G65+ธค50!G65+มค51!G65+กพ51!G65+มีค51!G65+เมย51!G65+พค51!G65</f>
        <v>25</v>
      </c>
      <c r="F65" s="47">
        <v>0</v>
      </c>
      <c r="G65" s="48">
        <v>0</v>
      </c>
      <c r="H65" s="35"/>
    </row>
    <row r="66" spans="1:8" ht="23.1" customHeight="1">
      <c r="A66" s="9" t="s">
        <v>108</v>
      </c>
      <c r="B66" s="83">
        <v>512300</v>
      </c>
      <c r="C66" s="30"/>
      <c r="D66" s="109"/>
      <c r="E66" s="110"/>
      <c r="F66" s="109"/>
      <c r="G66" s="110"/>
      <c r="H66" s="35"/>
    </row>
    <row r="67" spans="1:8" ht="23.1" customHeight="1">
      <c r="A67" s="4" t="s">
        <v>109</v>
      </c>
      <c r="B67" s="74">
        <v>78600</v>
      </c>
      <c r="C67" s="13"/>
      <c r="D67" s="109"/>
      <c r="E67" s="110"/>
      <c r="F67" s="109"/>
      <c r="G67" s="110"/>
      <c r="H67" s="35"/>
    </row>
    <row r="68" spans="1:8" ht="23.1" customHeight="1">
      <c r="A68" s="5" t="s">
        <v>97</v>
      </c>
      <c r="B68" s="75">
        <v>4100</v>
      </c>
      <c r="C68" s="13"/>
      <c r="D68" s="109"/>
      <c r="E68" s="110"/>
      <c r="F68" s="109"/>
      <c r="G68" s="110"/>
      <c r="H68" s="35"/>
    </row>
    <row r="69" spans="1:8" ht="23.1" customHeight="1">
      <c r="A69" s="10" t="s">
        <v>53</v>
      </c>
      <c r="B69" s="84">
        <v>4600</v>
      </c>
      <c r="C69" s="90" t="s">
        <v>120</v>
      </c>
      <c r="D69" s="109">
        <f>ตค50!F69+พย50!F69+ธค50!F69+มค51!F69+กพ51!F69+มีค51!F69+เมย51!F69+พค51!F69</f>
        <v>4578</v>
      </c>
      <c r="E69" s="110"/>
      <c r="F69" s="109">
        <v>643</v>
      </c>
      <c r="G69" s="110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109">
        <f>ตค50!F70+พย50!F70+ธค50!F70+มค51!F70+กพ51!F70+มีค51!F70+เมย51!F70+พค51!F70</f>
        <v>0</v>
      </c>
      <c r="E70" s="110"/>
      <c r="F70" s="109">
        <v>0</v>
      </c>
      <c r="G70" s="110"/>
      <c r="H70" s="35"/>
    </row>
    <row r="71" spans="1:8" ht="23.1" customHeight="1">
      <c r="A71" s="60" t="s">
        <v>58</v>
      </c>
      <c r="B71" s="84">
        <v>6500</v>
      </c>
      <c r="C71" s="31" t="s">
        <v>86</v>
      </c>
      <c r="D71" s="109">
        <f>ตค50!F71+พย50!F71+ธค50!F71+มค51!F71+กพ51!F71+มีค51!F71+เมย51!F71+พค51!F71</f>
        <v>42</v>
      </c>
      <c r="E71" s="110"/>
      <c r="F71" s="109">
        <v>15</v>
      </c>
      <c r="G71" s="110"/>
      <c r="H71" s="35"/>
    </row>
    <row r="72" spans="1:8" ht="23.1" customHeight="1">
      <c r="A72" s="56" t="s">
        <v>59</v>
      </c>
      <c r="B72" s="84">
        <v>63400</v>
      </c>
      <c r="C72" s="16" t="s">
        <v>87</v>
      </c>
      <c r="D72" s="109">
        <f>ตค50!F72+พย50!F72+ธค50!F72+มค51!F72+กพ51!F72+มีค51!F72+เมย51!F72+พค51!F72</f>
        <v>152</v>
      </c>
      <c r="E72" s="110"/>
      <c r="F72" s="109">
        <v>0</v>
      </c>
      <c r="G72" s="110"/>
      <c r="H72" s="35"/>
    </row>
    <row r="73" spans="1:8" ht="23.1" customHeight="1">
      <c r="A73" s="56"/>
      <c r="B73" s="76"/>
      <c r="C73" s="16"/>
      <c r="D73" s="50"/>
      <c r="E73" s="51"/>
      <c r="F73" s="50"/>
      <c r="G73" s="51"/>
      <c r="H73" s="35"/>
    </row>
    <row r="74" spans="1:8" ht="23.1" customHeight="1">
      <c r="A74" s="56"/>
      <c r="B74" s="76"/>
      <c r="C74" s="16"/>
      <c r="D74" s="50"/>
      <c r="E74" s="51"/>
      <c r="F74" s="50"/>
      <c r="G74" s="51"/>
      <c r="H74" s="35"/>
    </row>
    <row r="75" spans="1:8" ht="23.1" customHeight="1">
      <c r="A75" s="56"/>
      <c r="B75" s="76"/>
      <c r="C75" s="16"/>
      <c r="D75" s="50"/>
      <c r="E75" s="51"/>
      <c r="F75" s="50"/>
      <c r="G75" s="51"/>
      <c r="H75" s="35"/>
    </row>
    <row r="76" spans="1:8" ht="23.1" customHeight="1">
      <c r="A76" s="71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 ht="23.1" customHeight="1">
      <c r="A77" s="11" t="s">
        <v>110</v>
      </c>
      <c r="B77" s="85"/>
      <c r="C77" s="32"/>
      <c r="D77" s="109"/>
      <c r="E77" s="110"/>
      <c r="F77" s="109"/>
      <c r="G77" s="110"/>
      <c r="H77" s="35"/>
    </row>
    <row r="78" spans="1:8" ht="23.1" customHeight="1">
      <c r="A78" s="8" t="s">
        <v>97</v>
      </c>
      <c r="B78" s="84">
        <v>433700</v>
      </c>
      <c r="C78" s="32"/>
      <c r="D78" s="109"/>
      <c r="E78" s="110"/>
      <c r="F78" s="109"/>
      <c r="G78" s="110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109">
        <f>ตค50!F79+พย50!F79+ธค50!F79+มค51!F79+กพ51!F79+มีค51!F79+เมย51!F79+พค51!F79</f>
        <v>0</v>
      </c>
      <c r="E79" s="110"/>
      <c r="F79" s="109">
        <v>0</v>
      </c>
      <c r="G79" s="110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109">
        <f>ตค50!F80+พย50!F80+ธค50!F80+มค51!F80+กพ51!F80+มีค51!F80+เมย51!F80+พค51!F80</f>
        <v>0</v>
      </c>
      <c r="E80" s="110"/>
      <c r="F80" s="109">
        <v>0</v>
      </c>
      <c r="G80" s="110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109">
        <f>ตค50!F84+พย50!F84+ธค50!F84+มค51!F84+กพ51!F84+มีค51!F84+เมย51!F84+พค51!F84</f>
        <v>6575</v>
      </c>
      <c r="E84" s="110"/>
      <c r="F84" s="109">
        <v>0</v>
      </c>
      <c r="G84" s="110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109">
        <f>ตค50!F85+พย50!F85+ธค50!F85+มค51!F85+กพ51!F85+มีค51!F85+เมย51!F85+พค51!F85</f>
        <v>0</v>
      </c>
      <c r="E85" s="110"/>
      <c r="F85" s="109">
        <v>0</v>
      </c>
      <c r="G85" s="110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109">
        <f>ตค50!F86+พย50!F86+ธค50!F86+มค51!F86+กพ51!F86+มีค51!F86+เมย51!F86+พค51!F86</f>
        <v>0</v>
      </c>
      <c r="E86" s="110"/>
      <c r="F86" s="109">
        <v>0</v>
      </c>
      <c r="G86" s="110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109">
        <f>ตค50!F90+พย50!F90+ธค50!F90+มค51!F90+กพ51!F90+มีค51!F90+เมย51!F90+พค51!F90</f>
        <v>1577</v>
      </c>
      <c r="E90" s="110"/>
      <c r="F90" s="109">
        <v>12</v>
      </c>
      <c r="G90" s="110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109">
        <f>ตค50!F91+พย50!F91+ธค50!F91+มค51!F91+กพ51!F91+มีค51!F91+เมย51!F91+พค51!F91</f>
        <v>1281</v>
      </c>
      <c r="E91" s="110"/>
      <c r="F91" s="109">
        <v>9</v>
      </c>
      <c r="G91" s="110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109">
        <f>ตค50!F92+พย50!F92+ธค50!F92+มค51!F92+กพ51!F92+มีค51!F92+เมย51!F92+พค51!F92</f>
        <v>648</v>
      </c>
      <c r="E92" s="110"/>
      <c r="F92" s="109">
        <v>94</v>
      </c>
      <c r="G92" s="110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109">
        <f>ตค50!F93+พย50!F93+ธค50!F93+มค51!F93+กพ51!F93+มีค51!F93+เมย51!F93+พค51!F93</f>
        <v>2</v>
      </c>
      <c r="E93" s="110"/>
      <c r="F93" s="109">
        <v>0</v>
      </c>
      <c r="G93" s="110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109">
        <f>ตค50!F94+พย50!F94+ธค50!F94+มค51!F94+กพ51!F94+มีค51!F94+เมย51!F94+พค51!F94</f>
        <v>2072</v>
      </c>
      <c r="E94" s="110"/>
      <c r="F94" s="109">
        <v>102</v>
      </c>
      <c r="G94" s="110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109">
        <f>ตค50!F95+พย50!F95+ธค50!F95+มค51!F95+กพ51!F95+มีค51!F95+เมย51!F95+พค51!F95</f>
        <v>971</v>
      </c>
      <c r="E95" s="110"/>
      <c r="F95" s="109">
        <v>4</v>
      </c>
      <c r="G95" s="110"/>
      <c r="H95" s="35"/>
    </row>
    <row r="96" spans="1:8" ht="23.1" customHeight="1">
      <c r="A96" s="5" t="s">
        <v>9</v>
      </c>
      <c r="B96" s="76">
        <v>0</v>
      </c>
      <c r="C96" s="13" t="s">
        <v>89</v>
      </c>
      <c r="D96" s="109">
        <f>ตค50!F96+พย50!F96+ธค50!F96+มค51!F96+กพ51!F96+มีค51!F96+เมย51!F96+พค51!F96</f>
        <v>5391050</v>
      </c>
      <c r="E96" s="110"/>
      <c r="F96" s="116">
        <v>116550</v>
      </c>
      <c r="G96" s="117"/>
      <c r="H96" s="35"/>
    </row>
    <row r="97" spans="1:8" ht="22.5" hidden="1" customHeight="1">
      <c r="A97" s="4"/>
      <c r="B97" s="75"/>
      <c r="C97" s="13"/>
      <c r="D97" s="52"/>
      <c r="E97" s="53"/>
      <c r="F97" s="50"/>
      <c r="G97" s="51"/>
      <c r="H97" s="35"/>
    </row>
    <row r="98" spans="1:8" ht="23.1" customHeight="1">
      <c r="A98" s="5" t="s">
        <v>97</v>
      </c>
      <c r="B98" s="75">
        <v>157700</v>
      </c>
      <c r="C98" s="13"/>
      <c r="D98" s="123"/>
      <c r="E98" s="124"/>
      <c r="F98" s="123"/>
      <c r="G98" s="124"/>
      <c r="H98" s="35"/>
    </row>
    <row r="99" spans="1:8" ht="23.1" customHeight="1">
      <c r="A99" s="5" t="s">
        <v>62</v>
      </c>
      <c r="B99" s="75">
        <v>17000</v>
      </c>
      <c r="C99" s="28" t="s">
        <v>132</v>
      </c>
      <c r="D99" s="47">
        <f>ตค50!F99+พย50!F99+ธค50!F99+มค51!F99+กพ51!F99+มีค51!F99+เมย51!F99+พค51!F99</f>
        <v>4974</v>
      </c>
      <c r="E99" s="92">
        <f>ตค50!G99+พย50!G99+ธค50!G99+มค51!G99+กพ51!G99+มีค51!G99+เมย51!G99+พค51!G99</f>
        <v>2017</v>
      </c>
      <c r="F99" s="47">
        <v>209</v>
      </c>
      <c r="G99" s="48">
        <v>55</v>
      </c>
      <c r="H99" s="34"/>
    </row>
    <row r="100" spans="1:8" ht="23.1" customHeight="1">
      <c r="A100" s="9" t="s">
        <v>129</v>
      </c>
      <c r="B100" s="81">
        <v>45000</v>
      </c>
      <c r="C100" s="18"/>
      <c r="D100" s="52"/>
      <c r="E100" s="53"/>
      <c r="F100" s="52"/>
      <c r="G100" s="53"/>
      <c r="H100" s="35"/>
    </row>
    <row r="101" spans="1:8" ht="23.1" customHeight="1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3.1" customHeight="1">
      <c r="A102" s="5" t="s">
        <v>10</v>
      </c>
      <c r="B102" s="75">
        <v>5000</v>
      </c>
      <c r="C102" s="28" t="s">
        <v>90</v>
      </c>
      <c r="D102" s="47">
        <f>ตค50!F102+พย50!F102+ธค50!F102+มค51!F102+กพ51!F102+มีค51!F102+เมย51!F102+พค51!F102</f>
        <v>6200</v>
      </c>
      <c r="E102" s="92">
        <f>ตค50!G102+พย50!G102+ธค50!G102+มค51!G102+กพ51!G102+มีค51!G102+เมย51!G102+พค51!G102</f>
        <v>2263</v>
      </c>
      <c r="F102" s="47">
        <v>332</v>
      </c>
      <c r="G102" s="48">
        <v>57</v>
      </c>
      <c r="H102" s="35"/>
    </row>
    <row r="103" spans="1:8" ht="9" customHeight="1">
      <c r="A103" s="5"/>
      <c r="B103" s="75"/>
      <c r="C103" s="70"/>
      <c r="D103" s="57"/>
      <c r="E103" s="58"/>
      <c r="F103" s="57"/>
      <c r="G103" s="48"/>
      <c r="H103" s="34"/>
    </row>
    <row r="104" spans="1:8" ht="23.25" customHeight="1">
      <c r="A104" s="61" t="s">
        <v>122</v>
      </c>
      <c r="B104" s="87">
        <v>40000</v>
      </c>
      <c r="C104" s="88" t="s">
        <v>124</v>
      </c>
      <c r="D104" s="47">
        <f>ตค50!F104+พย50!F104+ธค50!F104+มค51!F104+กพ51!F104+มีค51!F104+เมย51!F104+พค51!F104</f>
        <v>159</v>
      </c>
      <c r="E104" s="92">
        <f>ตค50!G104+พย50!G104+ธค50!G104+มค51!G104+กพ51!G104+มีค51!G104+เมย51!G104+พค51!G104</f>
        <v>1279</v>
      </c>
      <c r="F104" s="66">
        <v>2</v>
      </c>
      <c r="G104" s="68">
        <v>123</v>
      </c>
      <c r="H104" s="69"/>
    </row>
    <row r="105" spans="1:8" ht="23.1" customHeight="1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37"/>
    </row>
    <row r="106" spans="1:8">
      <c r="A106" s="5"/>
      <c r="B106" s="14"/>
      <c r="C106" s="28" t="s">
        <v>126</v>
      </c>
      <c r="D106" s="63"/>
      <c r="E106" s="65"/>
      <c r="F106" s="63"/>
      <c r="G106" s="64"/>
      <c r="H106" s="37"/>
    </row>
    <row r="107" spans="1:8" ht="21" customHeight="1">
      <c r="A107" s="10"/>
      <c r="B107" s="19"/>
      <c r="C107" s="62"/>
      <c r="D107" s="63"/>
      <c r="E107" s="65"/>
      <c r="F107" s="63"/>
      <c r="G107" s="64"/>
      <c r="H107" s="37"/>
    </row>
    <row r="108" spans="1:8" ht="23.1" customHeight="1">
      <c r="A108" s="35"/>
      <c r="B108" s="49"/>
      <c r="C108" s="35"/>
      <c r="D108" s="33"/>
      <c r="F108" s="33"/>
      <c r="G108" s="34"/>
    </row>
    <row r="109" spans="1:8" ht="24.95" customHeight="1">
      <c r="A109" s="35"/>
      <c r="B109" s="49"/>
      <c r="C109" s="35"/>
      <c r="D109" s="33"/>
      <c r="F109" s="33"/>
      <c r="G109" s="34"/>
    </row>
    <row r="110" spans="1:8" ht="24.95" customHeight="1">
      <c r="A110" s="35"/>
      <c r="B110" s="49"/>
      <c r="C110" s="35"/>
      <c r="D110" s="33"/>
      <c r="F110" s="33"/>
      <c r="G110" s="34"/>
    </row>
    <row r="111" spans="1:8" ht="24.95" customHeight="1">
      <c r="A111" s="35"/>
      <c r="B111" s="49"/>
      <c r="C111" s="35"/>
      <c r="D111" s="33"/>
      <c r="F111" s="33"/>
      <c r="G111" s="34"/>
    </row>
    <row r="112" spans="1:8" ht="24.95" customHeight="1">
      <c r="A112" s="35"/>
      <c r="B112" s="49"/>
      <c r="C112" s="35"/>
      <c r="D112" s="33"/>
      <c r="F112" s="33"/>
      <c r="G112" s="34"/>
    </row>
    <row r="113" spans="1:8" ht="24.95" customHeight="1">
      <c r="A113" s="36"/>
      <c r="B113" s="91"/>
      <c r="C113" s="36"/>
      <c r="D113" s="38"/>
      <c r="E113" s="41"/>
      <c r="F113" s="38"/>
      <c r="G113" s="39"/>
      <c r="H113" s="41"/>
    </row>
    <row r="114" spans="1:8" ht="24.95" customHeight="1">
      <c r="A114" s="37"/>
      <c r="B114" s="59"/>
      <c r="C114" s="37"/>
      <c r="D114" s="37"/>
      <c r="E114" s="37"/>
      <c r="F114" s="37"/>
      <c r="G114" s="37"/>
      <c r="H114" s="37"/>
    </row>
    <row r="115" spans="1:8" ht="24.95" customHeight="1">
      <c r="A115" s="37"/>
      <c r="B115" s="37"/>
      <c r="C115" s="37"/>
      <c r="D115" s="37"/>
      <c r="E115" s="37"/>
      <c r="F115" s="37"/>
      <c r="G115" s="37"/>
      <c r="H115" s="37"/>
    </row>
    <row r="116" spans="1:8" ht="24.95" customHeight="1"/>
    <row r="117" spans="1:8" ht="24.95" customHeight="1"/>
    <row r="118" spans="1:8" ht="24.95" customHeight="1"/>
    <row r="134" spans="3:5">
      <c r="C134" s="37"/>
      <c r="D134" s="37"/>
    </row>
    <row r="135" spans="3:5">
      <c r="C135" s="37"/>
      <c r="D135" s="37"/>
      <c r="E135" s="37"/>
    </row>
    <row r="136" spans="3:5">
      <c r="C136" s="37"/>
      <c r="D136" s="37"/>
      <c r="E136" s="37"/>
    </row>
    <row r="137" spans="3:5">
      <c r="C137" s="37"/>
      <c r="D137" s="37"/>
      <c r="E137" s="37"/>
    </row>
    <row r="138" spans="3:5">
      <c r="C138" s="37"/>
      <c r="D138" s="37"/>
      <c r="E138" s="37"/>
    </row>
    <row r="139" spans="3:5">
      <c r="C139" s="37"/>
      <c r="D139" s="37"/>
      <c r="E139" s="37"/>
    </row>
    <row r="140" spans="3:5">
      <c r="C140" s="37"/>
      <c r="D140" s="37"/>
      <c r="E140" s="37"/>
    </row>
    <row r="141" spans="3:5">
      <c r="C141" s="37"/>
      <c r="D141" s="37"/>
      <c r="E141" s="37"/>
    </row>
    <row r="142" spans="3:5">
      <c r="C142" s="37"/>
      <c r="D142" s="37"/>
      <c r="E142" s="37"/>
    </row>
    <row r="143" spans="3:5">
      <c r="C143" s="37"/>
      <c r="D143" s="37"/>
      <c r="E143" s="37"/>
    </row>
    <row r="144" spans="3:5">
      <c r="C144" s="37"/>
      <c r="D144" s="37"/>
    </row>
    <row r="145" spans="3:4">
      <c r="C145" s="37"/>
      <c r="D145" s="37"/>
    </row>
  </sheetData>
  <mergeCells count="149">
    <mergeCell ref="F18:G18"/>
    <mergeCell ref="F19:G19"/>
    <mergeCell ref="F20:G20"/>
    <mergeCell ref="F21:G21"/>
    <mergeCell ref="F14:G14"/>
    <mergeCell ref="D14:E14"/>
    <mergeCell ref="F16:G16"/>
    <mergeCell ref="F17:G17"/>
    <mergeCell ref="D16:E16"/>
    <mergeCell ref="D17:E17"/>
    <mergeCell ref="F26:G26"/>
    <mergeCell ref="F27:G27"/>
    <mergeCell ref="F28:G28"/>
    <mergeCell ref="F29:G29"/>
    <mergeCell ref="F22:G22"/>
    <mergeCell ref="F23:G23"/>
    <mergeCell ref="F24:G24"/>
    <mergeCell ref="F25:G25"/>
    <mergeCell ref="F34:G34"/>
    <mergeCell ref="F35:G35"/>
    <mergeCell ref="F36:G36"/>
    <mergeCell ref="F37:G37"/>
    <mergeCell ref="F30:G30"/>
    <mergeCell ref="F31:G31"/>
    <mergeCell ref="F32:G32"/>
    <mergeCell ref="F33:G33"/>
    <mergeCell ref="F42:G42"/>
    <mergeCell ref="F43:G43"/>
    <mergeCell ref="F44:G44"/>
    <mergeCell ref="F45:G45"/>
    <mergeCell ref="F38:G38"/>
    <mergeCell ref="F39:G39"/>
    <mergeCell ref="F40:G40"/>
    <mergeCell ref="F41:G41"/>
    <mergeCell ref="F50:G50"/>
    <mergeCell ref="F51:G51"/>
    <mergeCell ref="F52:G52"/>
    <mergeCell ref="F53:G53"/>
    <mergeCell ref="F46:G46"/>
    <mergeCell ref="F47:G47"/>
    <mergeCell ref="F48:G48"/>
    <mergeCell ref="F49:G49"/>
    <mergeCell ref="F64:G64"/>
    <mergeCell ref="F66:G66"/>
    <mergeCell ref="F54:G54"/>
    <mergeCell ref="F55:G55"/>
    <mergeCell ref="F56:G56"/>
    <mergeCell ref="F57:G57"/>
    <mergeCell ref="F95:G95"/>
    <mergeCell ref="F96:G96"/>
    <mergeCell ref="F78:G78"/>
    <mergeCell ref="F68:G68"/>
    <mergeCell ref="F69:G69"/>
    <mergeCell ref="F72:G72"/>
    <mergeCell ref="F77:G77"/>
    <mergeCell ref="F79:G79"/>
    <mergeCell ref="F80:G80"/>
    <mergeCell ref="F85:G85"/>
    <mergeCell ref="F94:G94"/>
    <mergeCell ref="D18:E18"/>
    <mergeCell ref="D19:E19"/>
    <mergeCell ref="D23:E23"/>
    <mergeCell ref="D24:E24"/>
    <mergeCell ref="D20:E20"/>
    <mergeCell ref="D21:E21"/>
    <mergeCell ref="D22:E22"/>
    <mergeCell ref="F67:G67"/>
    <mergeCell ref="F60:G60"/>
    <mergeCell ref="D25:E25"/>
    <mergeCell ref="D26:E26"/>
    <mergeCell ref="D27:E27"/>
    <mergeCell ref="D28:E28"/>
    <mergeCell ref="F86:G86"/>
    <mergeCell ref="F93:G93"/>
    <mergeCell ref="F61:G61"/>
    <mergeCell ref="F62:G62"/>
    <mergeCell ref="F58:G58"/>
    <mergeCell ref="F59:G59"/>
    <mergeCell ref="D33:E33"/>
    <mergeCell ref="D34:E34"/>
    <mergeCell ref="D35:E35"/>
    <mergeCell ref="D36:E36"/>
    <mergeCell ref="D29:E29"/>
    <mergeCell ref="D30:E30"/>
    <mergeCell ref="D31:E31"/>
    <mergeCell ref="D32:E32"/>
    <mergeCell ref="D41:E41"/>
    <mergeCell ref="D42:E42"/>
    <mergeCell ref="D43:E43"/>
    <mergeCell ref="D45:E45"/>
    <mergeCell ref="D44:E44"/>
    <mergeCell ref="D37:E37"/>
    <mergeCell ref="D38:E38"/>
    <mergeCell ref="D39:E39"/>
    <mergeCell ref="D40:E40"/>
    <mergeCell ref="D53:E53"/>
    <mergeCell ref="D54:E54"/>
    <mergeCell ref="D55:E55"/>
    <mergeCell ref="D56:E56"/>
    <mergeCell ref="D46:E46"/>
    <mergeCell ref="D47:E47"/>
    <mergeCell ref="D48:E48"/>
    <mergeCell ref="D49:E49"/>
    <mergeCell ref="D66:E66"/>
    <mergeCell ref="D59:E59"/>
    <mergeCell ref="D60:E60"/>
    <mergeCell ref="D61:E61"/>
    <mergeCell ref="D62:E62"/>
    <mergeCell ref="D57:E57"/>
    <mergeCell ref="D58:E58"/>
    <mergeCell ref="D64:E64"/>
    <mergeCell ref="D86:E86"/>
    <mergeCell ref="D78:E78"/>
    <mergeCell ref="D79:E79"/>
    <mergeCell ref="D80:E80"/>
    <mergeCell ref="D67:E67"/>
    <mergeCell ref="D68:E68"/>
    <mergeCell ref="D69:E69"/>
    <mergeCell ref="D72:E72"/>
    <mergeCell ref="H6:H7"/>
    <mergeCell ref="B5:H5"/>
    <mergeCell ref="D96:E96"/>
    <mergeCell ref="D90:E90"/>
    <mergeCell ref="D93:E93"/>
    <mergeCell ref="D94:E94"/>
    <mergeCell ref="D95:E95"/>
    <mergeCell ref="D91:E91"/>
    <mergeCell ref="D92:E92"/>
    <mergeCell ref="D85:E85"/>
    <mergeCell ref="D98:E98"/>
    <mergeCell ref="F98:G98"/>
    <mergeCell ref="A2:H2"/>
    <mergeCell ref="A3:H3"/>
    <mergeCell ref="A4:H4"/>
    <mergeCell ref="A5:A7"/>
    <mergeCell ref="B6:B7"/>
    <mergeCell ref="C6:C7"/>
    <mergeCell ref="D6:E7"/>
    <mergeCell ref="F6:G7"/>
    <mergeCell ref="F90:G90"/>
    <mergeCell ref="F91:G91"/>
    <mergeCell ref="F92:G92"/>
    <mergeCell ref="D70:E70"/>
    <mergeCell ref="D71:E71"/>
    <mergeCell ref="F70:G70"/>
    <mergeCell ref="F71:G71"/>
    <mergeCell ref="D84:E84"/>
    <mergeCell ref="F84:G84"/>
    <mergeCell ref="D77:E77"/>
  </mergeCells>
  <phoneticPr fontId="14" type="noConversion"/>
  <pageMargins left="0.17" right="0.25" top="0.2" bottom="0.21" header="0.24" footer="0.18"/>
  <pageSetup scale="8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H145"/>
  <sheetViews>
    <sheetView view="pageBreakPreview" topLeftCell="A4" workbookViewId="0">
      <selection activeCell="F16" sqref="F16:G16"/>
    </sheetView>
  </sheetViews>
  <sheetFormatPr defaultRowHeight="23.25"/>
  <cols>
    <col min="1" max="1" width="61.28515625" style="1" customWidth="1"/>
    <col min="2" max="2" width="10.85546875" style="1" customWidth="1"/>
    <col min="3" max="3" width="12.85546875" style="1" customWidth="1"/>
    <col min="4" max="4" width="6.42578125" style="1" customWidth="1"/>
    <col min="5" max="5" width="6.5703125" style="1" customWidth="1"/>
    <col min="6" max="6" width="6.140625" style="1" customWidth="1"/>
    <col min="7" max="7" width="6.5703125" style="1" customWidth="1"/>
    <col min="8" max="8" width="10.140625" style="1" customWidth="1"/>
    <col min="9" max="16384" width="9.140625" style="1"/>
  </cols>
  <sheetData>
    <row r="2" spans="1:8" ht="26.25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ht="26.25">
      <c r="A3" s="125" t="s">
        <v>117</v>
      </c>
      <c r="B3" s="125"/>
      <c r="C3" s="125"/>
      <c r="D3" s="125"/>
      <c r="E3" s="125"/>
      <c r="F3" s="125"/>
      <c r="G3" s="125"/>
      <c r="H3" s="125"/>
    </row>
    <row r="4" spans="1:8" ht="26.25">
      <c r="A4" s="125" t="s">
        <v>148</v>
      </c>
      <c r="B4" s="125"/>
      <c r="C4" s="125"/>
      <c r="D4" s="125"/>
      <c r="E4" s="125"/>
      <c r="F4" s="125"/>
      <c r="G4" s="125"/>
      <c r="H4" s="125"/>
    </row>
    <row r="5" spans="1:8">
      <c r="A5" s="126" t="s">
        <v>27</v>
      </c>
      <c r="B5" s="120" t="s">
        <v>63</v>
      </c>
      <c r="C5" s="121"/>
      <c r="D5" s="121"/>
      <c r="E5" s="121"/>
      <c r="F5" s="121"/>
      <c r="G5" s="121"/>
      <c r="H5" s="122"/>
    </row>
    <row r="6" spans="1:8" ht="23.25" customHeight="1">
      <c r="A6" s="126"/>
      <c r="B6" s="127" t="s">
        <v>64</v>
      </c>
      <c r="C6" s="129" t="s">
        <v>65</v>
      </c>
      <c r="D6" s="131" t="s">
        <v>149</v>
      </c>
      <c r="E6" s="132"/>
      <c r="F6" s="135">
        <v>237926</v>
      </c>
      <c r="G6" s="136"/>
      <c r="H6" s="118" t="s">
        <v>0</v>
      </c>
    </row>
    <row r="7" spans="1:8">
      <c r="A7" s="126"/>
      <c r="B7" s="128"/>
      <c r="C7" s="130"/>
      <c r="D7" s="133"/>
      <c r="E7" s="134"/>
      <c r="F7" s="137"/>
      <c r="G7" s="138"/>
      <c r="H7" s="119"/>
    </row>
    <row r="8" spans="1:8">
      <c r="A8" s="2" t="s">
        <v>130</v>
      </c>
      <c r="B8" s="73"/>
      <c r="C8" s="12"/>
      <c r="D8" s="33"/>
      <c r="E8" s="34"/>
      <c r="F8" s="33"/>
      <c r="G8" s="34"/>
      <c r="H8" s="35"/>
    </row>
    <row r="9" spans="1:8">
      <c r="A9" s="3" t="s">
        <v>35</v>
      </c>
      <c r="B9" s="74">
        <v>2324890</v>
      </c>
      <c r="C9" s="5"/>
      <c r="D9" s="33"/>
      <c r="E9" s="34"/>
      <c r="F9" s="33"/>
      <c r="G9" s="34"/>
      <c r="H9" s="35"/>
    </row>
    <row r="10" spans="1:8">
      <c r="A10" s="4" t="s">
        <v>101</v>
      </c>
      <c r="B10" s="74">
        <v>1201680</v>
      </c>
      <c r="C10" s="5"/>
      <c r="D10" s="26"/>
      <c r="E10" s="34"/>
      <c r="F10" s="33"/>
      <c r="G10" s="34"/>
      <c r="H10" s="35"/>
    </row>
    <row r="11" spans="1:8">
      <c r="A11" s="4" t="s">
        <v>102</v>
      </c>
      <c r="B11" s="75">
        <v>382690</v>
      </c>
      <c r="C11" s="13"/>
      <c r="D11" s="33"/>
      <c r="E11" s="34"/>
      <c r="F11" s="33"/>
      <c r="G11" s="34"/>
      <c r="H11" s="35"/>
    </row>
    <row r="12" spans="1:8">
      <c r="A12" s="5" t="s">
        <v>97</v>
      </c>
      <c r="B12" s="76"/>
      <c r="C12" s="13"/>
      <c r="D12" s="33"/>
      <c r="E12" s="34"/>
      <c r="F12" s="33"/>
      <c r="G12" s="34"/>
      <c r="H12" s="35"/>
    </row>
    <row r="13" spans="1:8">
      <c r="A13" s="5" t="s">
        <v>36</v>
      </c>
      <c r="B13" s="75">
        <v>91000</v>
      </c>
      <c r="C13" s="13" t="s">
        <v>66</v>
      </c>
      <c r="D13" s="47">
        <f>ตค50!F13+พย50!F13+ธค50!F13+มค51!F13+กพ51!F13+มีค51!F13+เมย51!F13+พค51!F13+มิย51!F13</f>
        <v>2</v>
      </c>
      <c r="E13" s="92">
        <f>ตค50!G13+พย50!G13+ธค50!G13+มค51!G13+กพ51!G13+มีค51!G13+เมย51!G13+พค51!G13+มิย51!G13</f>
        <v>43</v>
      </c>
      <c r="F13" s="49">
        <v>0</v>
      </c>
      <c r="G13" s="48">
        <v>0</v>
      </c>
      <c r="H13" s="35"/>
    </row>
    <row r="14" spans="1:8">
      <c r="A14" s="5" t="s">
        <v>30</v>
      </c>
      <c r="B14" s="75">
        <v>291690</v>
      </c>
      <c r="C14" s="16" t="s">
        <v>92</v>
      </c>
      <c r="D14" s="109">
        <f>ตค50!F14+พย50!F14+ธค50!F14+มค51!F14+กพ51!F14+มีค51!F14+เมย51!F14+พค51!F14+มิย51!F14</f>
        <v>554</v>
      </c>
      <c r="E14" s="110"/>
      <c r="F14" s="109">
        <v>30</v>
      </c>
      <c r="G14" s="110"/>
      <c r="H14" s="35"/>
    </row>
    <row r="15" spans="1:8">
      <c r="A15" s="4" t="s">
        <v>103</v>
      </c>
      <c r="B15" s="74">
        <v>633390</v>
      </c>
      <c r="C15" s="15"/>
      <c r="D15" s="52"/>
      <c r="E15" s="53"/>
      <c r="F15" s="52"/>
      <c r="G15" s="53"/>
      <c r="H15" s="35"/>
    </row>
    <row r="16" spans="1:8" customFormat="1" ht="20.25" customHeight="1">
      <c r="A16" s="22" t="s">
        <v>12</v>
      </c>
      <c r="B16" s="77">
        <v>0</v>
      </c>
      <c r="C16" s="23" t="s">
        <v>115</v>
      </c>
      <c r="D16" s="109">
        <f>ตค50!F16+พย50!F16+ธค50!F16+มค51!F16+กพ51!F16+มีค51!F16+เมย51!F16+พค51!F16+มิย51!F16</f>
        <v>4681</v>
      </c>
      <c r="E16" s="110"/>
      <c r="F16" s="109">
        <f>F21+F22+F23+F24+F25+F26+F27+F32+F42</f>
        <v>599</v>
      </c>
      <c r="G16" s="110"/>
      <c r="H16" s="25"/>
    </row>
    <row r="17" spans="1:8" customFormat="1" ht="20.25" customHeight="1">
      <c r="A17" s="22" t="s">
        <v>25</v>
      </c>
      <c r="B17" s="78">
        <v>0</v>
      </c>
      <c r="C17" s="24" t="s">
        <v>11</v>
      </c>
      <c r="D17" s="109">
        <f>ตค50!F17+พย50!F17+ธค50!F17+มค51!F17+กพ51!F17+มีค51!F17+เมย51!F17+พค51!F17+มิย51!F17</f>
        <v>2745</v>
      </c>
      <c r="E17" s="110"/>
      <c r="F17" s="109">
        <v>349</v>
      </c>
      <c r="G17" s="110"/>
      <c r="H17" s="25"/>
    </row>
    <row r="18" spans="1:8" customFormat="1" ht="21">
      <c r="A18" s="22" t="s">
        <v>26</v>
      </c>
      <c r="B18" s="78">
        <v>0</v>
      </c>
      <c r="C18" s="24" t="s">
        <v>11</v>
      </c>
      <c r="D18" s="109">
        <f>ตค50!F18+พย50!F18+ธค50!F18+มค51!F18+กพ51!F18+มีค51!F18+เมย51!F18+พค51!F18+มิย51!F18</f>
        <v>2499</v>
      </c>
      <c r="E18" s="110"/>
      <c r="F18" s="109">
        <v>256</v>
      </c>
      <c r="G18" s="110"/>
      <c r="H18" s="25"/>
    </row>
    <row r="19" spans="1:8" customFormat="1" ht="21">
      <c r="A19" s="22" t="s">
        <v>13</v>
      </c>
      <c r="B19" s="78">
        <v>0</v>
      </c>
      <c r="C19" s="24" t="s">
        <v>67</v>
      </c>
      <c r="D19" s="109">
        <f>ตค50!F19+พย50!F19+ธค50!F19+มค51!F19+กพ51!F19+มีค51!F19+เมย51!F19+พค51!F19+มิย51!F19</f>
        <v>2001</v>
      </c>
      <c r="E19" s="110"/>
      <c r="F19" s="109">
        <v>253</v>
      </c>
      <c r="G19" s="110"/>
      <c r="H19" s="25"/>
    </row>
    <row r="20" spans="1:8">
      <c r="A20" s="5" t="s">
        <v>97</v>
      </c>
      <c r="B20" s="75">
        <v>262000</v>
      </c>
      <c r="C20" s="13"/>
      <c r="D20" s="109"/>
      <c r="E20" s="110"/>
      <c r="F20" s="109"/>
      <c r="G20" s="110"/>
      <c r="H20" s="35"/>
    </row>
    <row r="21" spans="1:8">
      <c r="A21" s="5" t="s">
        <v>37</v>
      </c>
      <c r="B21" s="76">
        <v>0</v>
      </c>
      <c r="C21" s="13" t="s">
        <v>68</v>
      </c>
      <c r="D21" s="109">
        <f>ตค50!F21+พย50!F21+ธค50!F21+มค51!F21+กพ51!F21+มีค51!F21+เมย51!F21+พค51!F21+มิย51!F21</f>
        <v>1643</v>
      </c>
      <c r="E21" s="110"/>
      <c r="F21" s="109">
        <v>277</v>
      </c>
      <c r="G21" s="110"/>
      <c r="H21" s="35"/>
    </row>
    <row r="22" spans="1:8">
      <c r="A22" s="6" t="s">
        <v>38</v>
      </c>
      <c r="B22" s="75">
        <v>10200</v>
      </c>
      <c r="C22" s="13" t="s">
        <v>69</v>
      </c>
      <c r="D22" s="109">
        <f>ตค50!F22+พย50!F22+ธค50!F22+มค51!F22+กพ51!F22+มีค51!F22+เมย51!F22+พค51!F22+มิย51!F22</f>
        <v>19</v>
      </c>
      <c r="E22" s="110"/>
      <c r="F22" s="109">
        <v>0</v>
      </c>
      <c r="G22" s="110"/>
      <c r="H22" s="35"/>
    </row>
    <row r="23" spans="1:8">
      <c r="A23" s="5" t="s">
        <v>39</v>
      </c>
      <c r="B23" s="75">
        <v>9400</v>
      </c>
      <c r="C23" s="13" t="s">
        <v>70</v>
      </c>
      <c r="D23" s="109">
        <f>ตค50!F23+พย50!F23+ธค50!F23+มค51!F23+กพ51!F23+มีค51!F23+เมย51!F23+พค51!F23+มิย51!F23</f>
        <v>188</v>
      </c>
      <c r="E23" s="110"/>
      <c r="F23" s="109">
        <v>22</v>
      </c>
      <c r="G23" s="110"/>
      <c r="H23" s="35"/>
    </row>
    <row r="24" spans="1:8">
      <c r="A24" s="5" t="s">
        <v>40</v>
      </c>
      <c r="B24" s="75">
        <v>0</v>
      </c>
      <c r="C24" s="16">
        <v>0</v>
      </c>
      <c r="D24" s="109">
        <f>ตค50!F24+พย50!F24+ธค50!F24+มค51!F24+กพ51!F24+มีค51!F24+เมย51!F24+พค51!F24+มิย51!F24</f>
        <v>0</v>
      </c>
      <c r="E24" s="110"/>
      <c r="F24" s="109">
        <v>0</v>
      </c>
      <c r="G24" s="110"/>
      <c r="H24" s="35"/>
    </row>
    <row r="25" spans="1:8">
      <c r="A25" s="5" t="s">
        <v>41</v>
      </c>
      <c r="B25" s="75">
        <v>13000</v>
      </c>
      <c r="C25" s="16" t="s">
        <v>93</v>
      </c>
      <c r="D25" s="109">
        <f>ตค50!F25+พย50!F25+ธค50!F25+มค51!F25+กพ51!F25+มีค51!F25+เมย51!F25+พค51!F25+มิย51!F25</f>
        <v>161</v>
      </c>
      <c r="E25" s="110"/>
      <c r="F25" s="109">
        <v>33</v>
      </c>
      <c r="G25" s="110"/>
      <c r="H25" s="35"/>
    </row>
    <row r="26" spans="1:8">
      <c r="A26" s="5" t="s">
        <v>42</v>
      </c>
      <c r="B26" s="75">
        <v>4500</v>
      </c>
      <c r="C26" s="13" t="s">
        <v>71</v>
      </c>
      <c r="D26" s="109">
        <f>ตค50!F26+พย50!F26+ธค50!F26+มค51!F26+กพ51!F26+มีค51!F26+เมย51!F26+พค51!F26+มิย51!F26</f>
        <v>21</v>
      </c>
      <c r="E26" s="110"/>
      <c r="F26" s="109">
        <v>0</v>
      </c>
      <c r="G26" s="110"/>
      <c r="H26" s="35"/>
    </row>
    <row r="27" spans="1:8">
      <c r="A27" s="5" t="s">
        <v>43</v>
      </c>
      <c r="B27" s="75">
        <v>12800</v>
      </c>
      <c r="C27" s="13" t="s">
        <v>70</v>
      </c>
      <c r="D27" s="109">
        <f>ตค50!F27+พย50!F27+ธค50!F27+มค51!F27+กพ51!F27+มีค51!F27+เมย51!F27+พค51!F27+มิย51!F27</f>
        <v>312</v>
      </c>
      <c r="E27" s="110"/>
      <c r="F27" s="109">
        <v>8</v>
      </c>
      <c r="G27" s="110"/>
      <c r="H27" s="35"/>
    </row>
    <row r="28" spans="1:8">
      <c r="A28" s="5" t="s">
        <v>34</v>
      </c>
      <c r="B28" s="75">
        <v>91560</v>
      </c>
      <c r="C28" s="13" t="s">
        <v>72</v>
      </c>
      <c r="D28" s="109">
        <f>ตค50!F28+พย50!F28+ธค50!F28+มค51!F28+กพ51!F28+มีค51!F28+เมย51!F28+พค51!F28+มิย51!F28</f>
        <v>1</v>
      </c>
      <c r="E28" s="110"/>
      <c r="F28" s="109">
        <v>0</v>
      </c>
      <c r="G28" s="110"/>
      <c r="H28" s="35"/>
    </row>
    <row r="29" spans="1:8">
      <c r="A29" s="5" t="s">
        <v>131</v>
      </c>
      <c r="B29" s="75">
        <v>83930</v>
      </c>
      <c r="C29" s="13" t="s">
        <v>72</v>
      </c>
      <c r="D29" s="109">
        <f>ตค50!F29+พย50!F29+ธค50!F29+มค51!F29+กพ51!F29+มีค51!F29+เมย51!F29+พค51!F29+มิย51!F29</f>
        <v>1</v>
      </c>
      <c r="E29" s="110"/>
      <c r="F29" s="109">
        <v>0</v>
      </c>
      <c r="G29" s="110"/>
      <c r="H29" s="35"/>
    </row>
    <row r="30" spans="1:8">
      <c r="A30" s="5" t="s">
        <v>14</v>
      </c>
      <c r="B30" s="75">
        <v>20000</v>
      </c>
      <c r="C30" s="13" t="s">
        <v>91</v>
      </c>
      <c r="D30" s="109">
        <f>ตค50!F30+พย50!F30+ธค50!F30+มค51!F30+กพ51!F30+มีค51!F30+เมย51!F30+พค51!F30+มิย51!F30</f>
        <v>340</v>
      </c>
      <c r="E30" s="110"/>
      <c r="F30" s="109">
        <v>0</v>
      </c>
      <c r="G30" s="110"/>
      <c r="H30" s="35"/>
    </row>
    <row r="31" spans="1:8">
      <c r="A31" s="3" t="s">
        <v>44</v>
      </c>
      <c r="B31" s="74">
        <v>126000</v>
      </c>
      <c r="C31" s="15" t="s">
        <v>94</v>
      </c>
      <c r="D31" s="111"/>
      <c r="E31" s="112"/>
      <c r="F31" s="111"/>
      <c r="G31" s="112"/>
      <c r="H31" s="35"/>
    </row>
    <row r="32" spans="1:8">
      <c r="A32" s="5" t="s">
        <v>15</v>
      </c>
      <c r="B32" s="75">
        <v>0</v>
      </c>
      <c r="C32" s="13" t="s">
        <v>94</v>
      </c>
      <c r="D32" s="109">
        <f>ตค50!F32+พย50!F32+ธค50!F32+มค51!F32+กพ51!F32+มีค51!F32+เมย51!F32+พค51!F32+มิย51!F32</f>
        <v>403</v>
      </c>
      <c r="E32" s="110"/>
      <c r="F32" s="109">
        <v>71</v>
      </c>
      <c r="G32" s="110"/>
      <c r="H32" s="35"/>
    </row>
    <row r="33" spans="1:8">
      <c r="A33" s="6" t="s">
        <v>16</v>
      </c>
      <c r="B33" s="75">
        <v>0</v>
      </c>
      <c r="C33" s="13" t="s">
        <v>74</v>
      </c>
      <c r="D33" s="109">
        <f>ตค50!F33+พย50!F33+ธค50!F33+มค51!F33+กพ51!F33+มีค51!F33+เมย51!F33+พค51!F33+มิย51!F33</f>
        <v>86</v>
      </c>
      <c r="E33" s="110"/>
      <c r="F33" s="109">
        <f>F34+F35</f>
        <v>5</v>
      </c>
      <c r="G33" s="110"/>
      <c r="H33" s="35"/>
    </row>
    <row r="34" spans="1:8">
      <c r="A34" s="5" t="s">
        <v>17</v>
      </c>
      <c r="B34" s="75">
        <v>0</v>
      </c>
      <c r="C34" s="13" t="s">
        <v>75</v>
      </c>
      <c r="D34" s="109">
        <f>ตค50!F34+พย50!F34+ธค50!F34+มค51!F34+กพ51!F34+มีค51!F34+เมย51!F34+พค51!F34+มิย51!F34</f>
        <v>57</v>
      </c>
      <c r="E34" s="110"/>
      <c r="F34" s="109">
        <v>1</v>
      </c>
      <c r="G34" s="110"/>
      <c r="H34" s="35"/>
    </row>
    <row r="35" spans="1:8">
      <c r="A35" s="5" t="s">
        <v>18</v>
      </c>
      <c r="B35" s="75">
        <v>0</v>
      </c>
      <c r="C35" s="13" t="s">
        <v>76</v>
      </c>
      <c r="D35" s="109">
        <f>ตค50!F35+พย50!F35+ธค50!F35+มค51!F35+กพ51!F35+มีค51!F35+เมย51!F35+พค51!F35+มิย51!F35</f>
        <v>29</v>
      </c>
      <c r="E35" s="110"/>
      <c r="F35" s="109">
        <v>4</v>
      </c>
      <c r="G35" s="110"/>
      <c r="H35" s="35"/>
    </row>
    <row r="36" spans="1:8">
      <c r="A36" s="5" t="s">
        <v>19</v>
      </c>
      <c r="B36" s="75">
        <v>0</v>
      </c>
      <c r="C36" s="13" t="s">
        <v>77</v>
      </c>
      <c r="D36" s="109">
        <f>ตค50!F36+พย50!F36+ธค50!F36+มค51!F36+กพ51!F36+มีค51!F36+เมย51!F36+พค51!F36+มิย51!F36</f>
        <v>15</v>
      </c>
      <c r="E36" s="110"/>
      <c r="F36" s="109">
        <f>F37+F38</f>
        <v>0</v>
      </c>
      <c r="G36" s="110"/>
      <c r="H36" s="35"/>
    </row>
    <row r="37" spans="1:8">
      <c r="A37" s="5" t="s">
        <v>20</v>
      </c>
      <c r="B37" s="75">
        <v>0</v>
      </c>
      <c r="C37" s="13" t="s">
        <v>78</v>
      </c>
      <c r="D37" s="109">
        <f>ตค50!F37+พย50!F37+ธค50!F37+มค51!F37+กพ51!F37+มีค51!F37+เมย51!F37+พค51!F37+มิย51!F37</f>
        <v>3</v>
      </c>
      <c r="E37" s="110"/>
      <c r="F37" s="109">
        <v>0</v>
      </c>
      <c r="G37" s="110"/>
      <c r="H37" s="35"/>
    </row>
    <row r="38" spans="1:8">
      <c r="A38" s="5" t="s">
        <v>21</v>
      </c>
      <c r="B38" s="75">
        <v>0</v>
      </c>
      <c r="C38" s="13" t="s">
        <v>69</v>
      </c>
      <c r="D38" s="109">
        <f>ตค50!F38+พย50!F38+ธค50!F38+มค51!F38+กพ51!F38+มีค51!F38+เมย51!F38+พค51!F38+มิย51!F38</f>
        <v>12</v>
      </c>
      <c r="E38" s="110"/>
      <c r="F38" s="109">
        <v>0</v>
      </c>
      <c r="G38" s="110"/>
      <c r="H38" s="35"/>
    </row>
    <row r="39" spans="1:8">
      <c r="A39" s="45" t="s">
        <v>22</v>
      </c>
      <c r="B39" s="79">
        <v>0</v>
      </c>
      <c r="C39" s="46" t="s">
        <v>79</v>
      </c>
      <c r="D39" s="109">
        <f>ตค50!F39+พย50!F39+ธค50!F39+มค51!F39+กพ51!F39+มีค51!F39+เมย51!F39+พค51!F39+มิย51!F39</f>
        <v>118</v>
      </c>
      <c r="E39" s="110"/>
      <c r="F39" s="113">
        <v>49</v>
      </c>
      <c r="G39" s="114"/>
      <c r="H39" s="36"/>
    </row>
    <row r="40" spans="1:8" ht="23.1" customHeight="1">
      <c r="A40" s="43" t="s">
        <v>104</v>
      </c>
      <c r="B40" s="80">
        <v>163000</v>
      </c>
      <c r="C40" s="44"/>
      <c r="D40" s="115"/>
      <c r="E40" s="115"/>
      <c r="F40" s="115"/>
      <c r="G40" s="115"/>
      <c r="H40" s="37"/>
    </row>
    <row r="41" spans="1:8" ht="23.1" customHeight="1">
      <c r="A41" s="5" t="s">
        <v>97</v>
      </c>
      <c r="B41" s="75">
        <v>5000</v>
      </c>
      <c r="C41" s="42"/>
      <c r="D41" s="109"/>
      <c r="E41" s="110"/>
      <c r="F41" s="109"/>
      <c r="G41" s="110"/>
      <c r="H41" s="35"/>
    </row>
    <row r="42" spans="1:8" ht="23.1" customHeight="1">
      <c r="A42" s="5" t="s">
        <v>1</v>
      </c>
      <c r="B42" s="75">
        <v>158000</v>
      </c>
      <c r="C42" s="13" t="s">
        <v>80</v>
      </c>
      <c r="D42" s="109">
        <f>ตค50!F42+พย50!F42+ธค50!F42+มค51!F42+กพ51!F42+มีค51!F42+เมย51!F42+พค51!F42+มิย51!F42</f>
        <v>1934</v>
      </c>
      <c r="E42" s="110"/>
      <c r="F42" s="109">
        <v>188</v>
      </c>
      <c r="G42" s="110"/>
      <c r="H42" s="34"/>
    </row>
    <row r="43" spans="1:8" ht="23.1" customHeight="1">
      <c r="A43" s="4" t="s">
        <v>105</v>
      </c>
      <c r="B43" s="74">
        <v>22600</v>
      </c>
      <c r="C43" s="15"/>
      <c r="D43" s="109"/>
      <c r="E43" s="110"/>
      <c r="F43" s="109"/>
      <c r="G43" s="110"/>
      <c r="H43" s="35"/>
    </row>
    <row r="44" spans="1:8" ht="23.1" customHeight="1">
      <c r="A44" s="5" t="s">
        <v>97</v>
      </c>
      <c r="B44" s="75">
        <v>7600</v>
      </c>
      <c r="C44" s="13"/>
      <c r="D44" s="109"/>
      <c r="E44" s="110"/>
      <c r="F44" s="109"/>
      <c r="G44" s="110"/>
      <c r="H44" s="35"/>
    </row>
    <row r="45" spans="1:8" ht="23.1" customHeight="1">
      <c r="A45" s="5" t="s">
        <v>45</v>
      </c>
      <c r="B45" s="76">
        <v>0</v>
      </c>
      <c r="C45" s="13" t="s">
        <v>11</v>
      </c>
      <c r="D45" s="109">
        <f>ตค50!F45+พย50!F45+ธค50!F45+มค51!F45+กพ51!F45+มีค51!F45+เมย51!F45+พค51!F45+มิย51!F45</f>
        <v>0</v>
      </c>
      <c r="E45" s="110"/>
      <c r="F45" s="109">
        <v>0</v>
      </c>
      <c r="G45" s="110"/>
      <c r="H45" s="35"/>
    </row>
    <row r="46" spans="1:8" ht="23.1" customHeight="1">
      <c r="A46" s="5" t="s">
        <v>23</v>
      </c>
      <c r="B46" s="76">
        <v>0</v>
      </c>
      <c r="C46" s="13" t="s">
        <v>11</v>
      </c>
      <c r="D46" s="109">
        <f>ตค50!F46+พย50!F46+ธค50!F46+มค51!F46+กพ51!F46+มีค51!F46+เมย51!F46+พค51!F46+มิย51!F46</f>
        <v>7</v>
      </c>
      <c r="E46" s="110"/>
      <c r="F46" s="109">
        <v>3</v>
      </c>
      <c r="G46" s="110"/>
      <c r="H46" s="35"/>
    </row>
    <row r="47" spans="1:8" ht="23.1" customHeight="1">
      <c r="A47" s="5" t="s">
        <v>24</v>
      </c>
      <c r="B47" s="76">
        <v>0</v>
      </c>
      <c r="C47" s="27" t="s">
        <v>85</v>
      </c>
      <c r="D47" s="109">
        <f>ตค50!F47+พย50!F47+ธค50!F47+มค51!F47+กพ51!F47+มีค51!F47+เมย51!F47+พค51!F47+มิย51!F47</f>
        <v>1</v>
      </c>
      <c r="E47" s="110"/>
      <c r="F47" s="109">
        <v>0</v>
      </c>
      <c r="G47" s="110"/>
      <c r="H47" s="35"/>
    </row>
    <row r="48" spans="1:8" ht="23.1" customHeight="1">
      <c r="A48" s="7" t="s">
        <v>57</v>
      </c>
      <c r="B48" s="76">
        <v>0</v>
      </c>
      <c r="C48" s="27" t="s">
        <v>85</v>
      </c>
      <c r="D48" s="109">
        <f>ตค50!F48+พย50!F48+ธค50!F48+มค51!F48+กพ51!F48+มีค51!F48+เมย51!F48+พค51!F48+มิย51!F48</f>
        <v>23</v>
      </c>
      <c r="E48" s="110"/>
      <c r="F48" s="109">
        <v>2</v>
      </c>
      <c r="G48" s="110"/>
      <c r="H48" s="35"/>
    </row>
    <row r="49" spans="1:8" ht="23.1" customHeight="1">
      <c r="A49" s="5" t="s">
        <v>46</v>
      </c>
      <c r="B49" s="75">
        <v>15000</v>
      </c>
      <c r="C49" s="13" t="s">
        <v>99</v>
      </c>
      <c r="D49" s="109">
        <f>ตค50!F49+พย50!F49+ธค50!F49+มค51!F49+กพ51!F49+มีค51!F49+เมย51!F49+พค51!F49+มิย51!F49</f>
        <v>116</v>
      </c>
      <c r="E49" s="110"/>
      <c r="F49" s="109">
        <v>0</v>
      </c>
      <c r="G49" s="110"/>
      <c r="H49" s="35"/>
    </row>
    <row r="50" spans="1:8" ht="23.1" customHeight="1">
      <c r="A50" s="4" t="s">
        <v>106</v>
      </c>
      <c r="B50" s="74">
        <v>560960</v>
      </c>
      <c r="C50" s="15"/>
      <c r="D50" s="52"/>
      <c r="E50" s="53"/>
      <c r="F50" s="109"/>
      <c r="G50" s="110"/>
      <c r="H50" s="35"/>
    </row>
    <row r="51" spans="1:8" ht="23.1" customHeight="1">
      <c r="A51" s="11" t="s">
        <v>127</v>
      </c>
      <c r="B51" s="81">
        <v>390760</v>
      </c>
      <c r="C51" s="29"/>
      <c r="D51" s="52"/>
      <c r="E51" s="53"/>
      <c r="F51" s="109"/>
      <c r="G51" s="110"/>
      <c r="H51" s="35"/>
    </row>
    <row r="52" spans="1:8" ht="23.1" customHeight="1">
      <c r="A52" s="8" t="s">
        <v>97</v>
      </c>
      <c r="B52" s="81"/>
      <c r="C52" s="29"/>
      <c r="D52" s="52"/>
      <c r="E52" s="53"/>
      <c r="F52" s="109"/>
      <c r="G52" s="110"/>
      <c r="H52" s="35"/>
    </row>
    <row r="53" spans="1:8" ht="23.1" customHeight="1">
      <c r="A53" s="8" t="s">
        <v>33</v>
      </c>
      <c r="B53" s="82">
        <v>0</v>
      </c>
      <c r="C53" s="18" t="s">
        <v>133</v>
      </c>
      <c r="D53" s="109">
        <f>ตค50!F53+พย50!F53+ธค50!F53+มค51!F53+กพ51!F53+มีค51!F53+เมย51!F53+พค51!F53+มิย51!F53</f>
        <v>5359</v>
      </c>
      <c r="E53" s="110"/>
      <c r="F53" s="109">
        <v>282</v>
      </c>
      <c r="G53" s="110"/>
      <c r="H53" s="35"/>
    </row>
    <row r="54" spans="1:8" ht="23.1" customHeight="1">
      <c r="A54" s="8" t="s">
        <v>47</v>
      </c>
      <c r="B54" s="82">
        <v>169300</v>
      </c>
      <c r="C54" s="18" t="s">
        <v>98</v>
      </c>
      <c r="D54" s="109">
        <f>ตค50!F54+พย50!F54+ธค50!F54+มค51!F54+กพ51!F54+มีค51!F54+เมย51!F54+พค51!F54+มิย51!F54</f>
        <v>4444</v>
      </c>
      <c r="E54" s="110"/>
      <c r="F54" s="109">
        <v>387</v>
      </c>
      <c r="G54" s="110"/>
      <c r="H54" s="35"/>
    </row>
    <row r="55" spans="1:8" ht="23.1" customHeight="1">
      <c r="A55" s="5" t="s">
        <v>48</v>
      </c>
      <c r="B55" s="75">
        <v>82300</v>
      </c>
      <c r="C55" s="13" t="s">
        <v>81</v>
      </c>
      <c r="D55" s="109">
        <f>ตค50!F55+พย50!F55+ธค50!F55+มค51!F55+กพ51!F55+มีค51!F55+เมย51!F55+พค51!F55+มิย51!F55</f>
        <v>1105</v>
      </c>
      <c r="E55" s="110"/>
      <c r="F55" s="109">
        <v>602</v>
      </c>
      <c r="G55" s="110"/>
      <c r="H55" s="35"/>
    </row>
    <row r="56" spans="1:8" ht="23.1" customHeight="1">
      <c r="A56" s="5" t="s">
        <v>49</v>
      </c>
      <c r="B56" s="75">
        <v>19400</v>
      </c>
      <c r="C56" s="13" t="s">
        <v>82</v>
      </c>
      <c r="D56" s="109">
        <f>ตค50!F56+พย50!F56+ธค50!F56+มค51!F56+กพ51!F56+มีค51!F56+เมย51!F56+พค51!F56+มิย51!F56</f>
        <v>0</v>
      </c>
      <c r="E56" s="110"/>
      <c r="F56" s="109">
        <v>0</v>
      </c>
      <c r="G56" s="110"/>
      <c r="H56" s="35"/>
    </row>
    <row r="57" spans="1:8" ht="23.1" customHeight="1">
      <c r="A57" s="5" t="s">
        <v>50</v>
      </c>
      <c r="B57" s="75">
        <v>8000</v>
      </c>
      <c r="C57" s="13" t="s">
        <v>83</v>
      </c>
      <c r="D57" s="109">
        <f>ตค50!F57+พย50!F57+ธค50!F57+มค51!F57+กพ51!F57+มีค51!F57+เมย51!F57+พค51!F57+มิย51!F57</f>
        <v>1</v>
      </c>
      <c r="E57" s="110"/>
      <c r="F57" s="109">
        <v>0</v>
      </c>
      <c r="G57" s="110"/>
      <c r="H57" s="35"/>
    </row>
    <row r="58" spans="1:8" ht="23.1" customHeight="1">
      <c r="A58" s="5" t="s">
        <v>3</v>
      </c>
      <c r="B58" s="76">
        <v>0</v>
      </c>
      <c r="C58" s="13" t="s">
        <v>11</v>
      </c>
      <c r="D58" s="109">
        <f>ตค50!F58+พย50!F58+ธค50!F58+มค51!F58+กพ51!F58+มีค51!F58+เมย51!F58+พค51!F58+มิย51!F58</f>
        <v>44</v>
      </c>
      <c r="E58" s="110"/>
      <c r="F58" s="109">
        <v>1</v>
      </c>
      <c r="G58" s="110"/>
      <c r="H58" s="35"/>
    </row>
    <row r="59" spans="1:8" ht="23.1" customHeight="1">
      <c r="A59" s="5" t="s">
        <v>95</v>
      </c>
      <c r="B59" s="75">
        <v>111760</v>
      </c>
      <c r="C59" s="13" t="s">
        <v>100</v>
      </c>
      <c r="D59" s="109">
        <f>ตค50!F59+พย50!F59+ธค50!F59+มค51!F59+กพ51!F59+มีค51!F59+เมย51!F59+พค51!F59+มิย51!F59</f>
        <v>1</v>
      </c>
      <c r="E59" s="110"/>
      <c r="F59" s="109">
        <v>0</v>
      </c>
      <c r="G59" s="110"/>
      <c r="H59" s="35"/>
    </row>
    <row r="60" spans="1:8" ht="23.1" customHeight="1">
      <c r="A60" s="5" t="s">
        <v>4</v>
      </c>
      <c r="B60" s="76">
        <v>0</v>
      </c>
      <c r="C60" s="13" t="s">
        <v>134</v>
      </c>
      <c r="D60" s="109">
        <f>ตค50!F60+พย50!F60+ธค50!F60+มค51!F60+กพ51!F60+มีค51!F60+เมย51!F60+พค51!F60+มิย51!F60</f>
        <v>24</v>
      </c>
      <c r="E60" s="110"/>
      <c r="F60" s="109">
        <v>4</v>
      </c>
      <c r="G60" s="110"/>
      <c r="H60" s="35"/>
    </row>
    <row r="61" spans="1:8" ht="23.1" customHeight="1">
      <c r="A61" s="4" t="s">
        <v>107</v>
      </c>
      <c r="B61" s="74">
        <v>170200</v>
      </c>
      <c r="C61" s="15"/>
      <c r="D61" s="109"/>
      <c r="E61" s="110"/>
      <c r="F61" s="109"/>
      <c r="G61" s="110"/>
      <c r="H61" s="35"/>
    </row>
    <row r="62" spans="1:8" ht="23.1" customHeight="1">
      <c r="A62" s="5" t="s">
        <v>97</v>
      </c>
      <c r="B62" s="75">
        <v>25100</v>
      </c>
      <c r="C62" s="13"/>
      <c r="D62" s="109"/>
      <c r="E62" s="110"/>
      <c r="F62" s="109"/>
      <c r="G62" s="110"/>
      <c r="H62" s="35"/>
    </row>
    <row r="63" spans="1:8" ht="23.1" customHeight="1">
      <c r="A63" s="5" t="s">
        <v>31</v>
      </c>
      <c r="B63" s="75">
        <v>60600</v>
      </c>
      <c r="C63" s="16" t="s">
        <v>96</v>
      </c>
      <c r="D63" s="47">
        <f>ตค50!F63+พย50!F63+ธค50!F63+มค51!F63+กพ51!F63+มีค51!F63+เมย51!F63+พค51!F63+มิย51!F63</f>
        <v>2</v>
      </c>
      <c r="E63" s="92">
        <f>ตค50!G63+พย50!G63+ธค50!G63+มค51!G63+กพ51!G63+มีค51!G63+เมย51!G63+พค51!G63+มิย51!G63</f>
        <v>27</v>
      </c>
      <c r="F63" s="47">
        <v>0</v>
      </c>
      <c r="G63" s="48">
        <v>0</v>
      </c>
      <c r="H63" s="35"/>
    </row>
    <row r="64" spans="1:8" ht="23.1" customHeight="1">
      <c r="A64" s="5" t="s">
        <v>51</v>
      </c>
      <c r="B64" s="75">
        <v>24500</v>
      </c>
      <c r="C64" s="13" t="s">
        <v>73</v>
      </c>
      <c r="D64" s="109">
        <f>ตค50!F64+พย50!F64+ธค50!F64+มค51!F64+กพ51!F64+มีค51!F64+เมย51!F64+พค51!F64+มิย51!F64</f>
        <v>205</v>
      </c>
      <c r="E64" s="110"/>
      <c r="F64" s="109">
        <v>0</v>
      </c>
      <c r="G64" s="110"/>
      <c r="H64" s="35"/>
    </row>
    <row r="65" spans="1:8" ht="23.1" customHeight="1">
      <c r="A65" s="5" t="s">
        <v>52</v>
      </c>
      <c r="B65" s="75">
        <v>60000</v>
      </c>
      <c r="C65" s="13" t="s">
        <v>66</v>
      </c>
      <c r="D65" s="47">
        <f>ตค50!F65+พย50!F65+ธค50!F65+มค51!F65+กพ51!F65+มีค51!F65+เมย51!F65+พค51!F65+มิย51!F65</f>
        <v>1</v>
      </c>
      <c r="E65" s="92">
        <f>ตค50!G65+พย50!G65+ธค50!G65+มค51!G65+กพ51!G65+มีค51!G65+เมย51!G65+พค51!G65+มิย51!G65</f>
        <v>25</v>
      </c>
      <c r="F65" s="47">
        <v>0</v>
      </c>
      <c r="G65" s="48">
        <v>0</v>
      </c>
      <c r="H65" s="35"/>
    </row>
    <row r="66" spans="1:8" ht="23.1" customHeight="1">
      <c r="A66" s="9" t="s">
        <v>108</v>
      </c>
      <c r="B66" s="83">
        <v>512300</v>
      </c>
      <c r="C66" s="30"/>
      <c r="D66" s="109"/>
      <c r="E66" s="110"/>
      <c r="F66" s="109"/>
      <c r="G66" s="110"/>
      <c r="H66" s="35"/>
    </row>
    <row r="67" spans="1:8" ht="23.1" customHeight="1">
      <c r="A67" s="4" t="s">
        <v>109</v>
      </c>
      <c r="B67" s="74">
        <v>78600</v>
      </c>
      <c r="C67" s="13"/>
      <c r="D67" s="109"/>
      <c r="E67" s="110"/>
      <c r="F67" s="109"/>
      <c r="G67" s="110"/>
      <c r="H67" s="35"/>
    </row>
    <row r="68" spans="1:8" ht="23.1" customHeight="1">
      <c r="A68" s="5" t="s">
        <v>97</v>
      </c>
      <c r="B68" s="75">
        <v>4100</v>
      </c>
      <c r="C68" s="13"/>
      <c r="D68" s="109"/>
      <c r="E68" s="110"/>
      <c r="F68" s="109"/>
      <c r="G68" s="110"/>
      <c r="H68" s="35"/>
    </row>
    <row r="69" spans="1:8" ht="23.1" customHeight="1">
      <c r="A69" s="10" t="s">
        <v>53</v>
      </c>
      <c r="B69" s="84">
        <v>4600</v>
      </c>
      <c r="C69" s="90" t="s">
        <v>120</v>
      </c>
      <c r="D69" s="109">
        <f>ตค50!F69+พย50!F69+ธค50!F69+มค51!F69+กพ51!F69+มีค51!F69+เมย51!F69+พค51!F69+มิย51!F69</f>
        <v>4578</v>
      </c>
      <c r="E69" s="110"/>
      <c r="F69" s="109">
        <v>0</v>
      </c>
      <c r="G69" s="110"/>
      <c r="H69" s="35"/>
    </row>
    <row r="70" spans="1:8" ht="23.1" customHeight="1">
      <c r="A70" s="5" t="s">
        <v>54</v>
      </c>
      <c r="B70" s="84">
        <v>0</v>
      </c>
      <c r="C70" s="31" t="s">
        <v>11</v>
      </c>
      <c r="D70" s="109">
        <f>ตค50!F70+พย50!F70+ธค50!F70+มค51!F70+กพ51!F70+มีค51!F70+เมย51!F70+พค51!F70+มิย51!F70</f>
        <v>0</v>
      </c>
      <c r="E70" s="110"/>
      <c r="F70" s="109">
        <v>0</v>
      </c>
      <c r="G70" s="110"/>
      <c r="H70" s="35"/>
    </row>
    <row r="71" spans="1:8" ht="23.1" customHeight="1">
      <c r="A71" s="60" t="s">
        <v>58</v>
      </c>
      <c r="B71" s="84">
        <v>6500</v>
      </c>
      <c r="C71" s="31" t="s">
        <v>86</v>
      </c>
      <c r="D71" s="109">
        <f>ตค50!F71+พย50!F71+ธค50!F71+มค51!F71+กพ51!F71+มีค51!F71+เมย51!F71+พค51!F71+มิย51!F71</f>
        <v>42</v>
      </c>
      <c r="E71" s="110"/>
      <c r="F71" s="109">
        <v>0</v>
      </c>
      <c r="G71" s="110"/>
      <c r="H71" s="35"/>
    </row>
    <row r="72" spans="1:8" ht="23.1" customHeight="1">
      <c r="A72" s="56" t="s">
        <v>59</v>
      </c>
      <c r="B72" s="84">
        <v>63400</v>
      </c>
      <c r="C72" s="16" t="s">
        <v>87</v>
      </c>
      <c r="D72" s="109">
        <f>ตค50!F72+พย50!F72+ธค50!F72+มค51!F72+กพ51!F72+มีค51!F72+เมย51!F72+พค51!F72+มิย51!F72</f>
        <v>152</v>
      </c>
      <c r="E72" s="110"/>
      <c r="F72" s="109">
        <v>0</v>
      </c>
      <c r="G72" s="110"/>
      <c r="H72" s="35"/>
    </row>
    <row r="73" spans="1:8" ht="23.1" customHeight="1">
      <c r="A73" s="56"/>
      <c r="B73" s="76"/>
      <c r="C73" s="16"/>
      <c r="D73" s="50"/>
      <c r="E73" s="51"/>
      <c r="F73" s="50"/>
      <c r="G73" s="51"/>
      <c r="H73" s="35"/>
    </row>
    <row r="74" spans="1:8" ht="23.1" customHeight="1">
      <c r="A74" s="56"/>
      <c r="B74" s="76"/>
      <c r="C74" s="16"/>
      <c r="D74" s="50"/>
      <c r="E74" s="51"/>
      <c r="F74" s="50"/>
      <c r="G74" s="51"/>
      <c r="H74" s="35"/>
    </row>
    <row r="75" spans="1:8" ht="23.1" customHeight="1">
      <c r="A75" s="56"/>
      <c r="B75" s="76"/>
      <c r="C75" s="16"/>
      <c r="D75" s="50"/>
      <c r="E75" s="51"/>
      <c r="F75" s="50"/>
      <c r="G75" s="51"/>
      <c r="H75" s="35"/>
    </row>
    <row r="76" spans="1:8" ht="23.1" customHeight="1">
      <c r="A76" s="71" t="s">
        <v>128</v>
      </c>
      <c r="B76" s="83">
        <v>433700</v>
      </c>
      <c r="C76" s="16"/>
      <c r="D76" s="50"/>
      <c r="E76" s="51"/>
      <c r="F76" s="50"/>
      <c r="G76" s="51"/>
      <c r="H76" s="35"/>
    </row>
    <row r="77" spans="1:8" ht="23.1" customHeight="1">
      <c r="A77" s="11" t="s">
        <v>110</v>
      </c>
      <c r="B77" s="85"/>
      <c r="C77" s="32"/>
      <c r="D77" s="109"/>
      <c r="E77" s="110"/>
      <c r="F77" s="109"/>
      <c r="G77" s="110"/>
      <c r="H77" s="35"/>
    </row>
    <row r="78" spans="1:8" ht="23.1" customHeight="1">
      <c r="A78" s="8" t="s">
        <v>97</v>
      </c>
      <c r="B78" s="84">
        <v>433700</v>
      </c>
      <c r="C78" s="32"/>
      <c r="D78" s="109"/>
      <c r="E78" s="110"/>
      <c r="F78" s="109"/>
      <c r="G78" s="110"/>
      <c r="H78" s="35"/>
    </row>
    <row r="79" spans="1:8" ht="23.1" customHeight="1">
      <c r="A79" s="5" t="s">
        <v>55</v>
      </c>
      <c r="B79" s="75">
        <v>0</v>
      </c>
      <c r="C79" s="17" t="s">
        <v>85</v>
      </c>
      <c r="D79" s="109">
        <f>ตค50!F79+พย50!F79+ธค50!F79+มค51!F79+กพ51!F79+มีค51!F79+เมย51!F79+พค51!F79+มิย51!F79</f>
        <v>0</v>
      </c>
      <c r="E79" s="110"/>
      <c r="F79" s="109">
        <v>0</v>
      </c>
      <c r="G79" s="110"/>
      <c r="H79" s="35"/>
    </row>
    <row r="80" spans="1:8" ht="23.1" customHeight="1">
      <c r="A80" s="5" t="s">
        <v>56</v>
      </c>
      <c r="B80" s="86">
        <v>0</v>
      </c>
      <c r="C80" s="17" t="s">
        <v>85</v>
      </c>
      <c r="D80" s="109">
        <f>ตค50!F80+พย50!F80+ธค50!F80+มค51!F80+กพ51!F80+มีค51!F80+เมย51!F80+พค51!F80+มิย51!F80</f>
        <v>0</v>
      </c>
      <c r="E80" s="110"/>
      <c r="F80" s="109">
        <v>0</v>
      </c>
      <c r="G80" s="110"/>
      <c r="H80" s="35"/>
    </row>
    <row r="81" spans="1:8" ht="23.1" customHeight="1">
      <c r="A81" s="4" t="s">
        <v>111</v>
      </c>
      <c r="B81" s="74">
        <v>11300</v>
      </c>
      <c r="C81" s="15"/>
      <c r="D81" s="50"/>
      <c r="E81" s="51"/>
      <c r="F81" s="50"/>
      <c r="G81" s="51"/>
      <c r="H81" s="35"/>
    </row>
    <row r="82" spans="1:8" ht="23.1" customHeight="1">
      <c r="A82" s="4" t="s">
        <v>112</v>
      </c>
      <c r="B82" s="74">
        <v>11300</v>
      </c>
      <c r="C82" s="13"/>
      <c r="D82" s="50"/>
      <c r="E82" s="51"/>
      <c r="F82" s="50"/>
      <c r="G82" s="51"/>
      <c r="H82" s="35"/>
    </row>
    <row r="83" spans="1:8" ht="23.1" customHeight="1">
      <c r="A83" s="5" t="s">
        <v>97</v>
      </c>
      <c r="B83" s="75">
        <v>8500</v>
      </c>
      <c r="C83" s="13"/>
      <c r="D83" s="50"/>
      <c r="E83" s="51"/>
      <c r="F83" s="50"/>
      <c r="G83" s="51"/>
      <c r="H83" s="35"/>
    </row>
    <row r="84" spans="1:8" ht="23.1" customHeight="1">
      <c r="A84" s="5" t="s">
        <v>60</v>
      </c>
      <c r="B84" s="75">
        <v>2800</v>
      </c>
      <c r="C84" s="13" t="s">
        <v>88</v>
      </c>
      <c r="D84" s="109">
        <f>ตค50!F84+พย50!F84+ธค50!F84+มค51!F84+กพ51!F84+มีค51!F84+เมย51!F84+พค51!F84+มิย51!F84</f>
        <v>6575</v>
      </c>
      <c r="E84" s="110"/>
      <c r="F84" s="109">
        <v>0</v>
      </c>
      <c r="G84" s="110"/>
      <c r="H84" s="35"/>
    </row>
    <row r="85" spans="1:8" ht="23.1" customHeight="1">
      <c r="A85" s="5" t="s">
        <v>61</v>
      </c>
      <c r="B85" s="76">
        <v>0</v>
      </c>
      <c r="C85" s="16">
        <v>0</v>
      </c>
      <c r="D85" s="109">
        <f>ตค50!F85+พย50!F85+ธค50!F85+มค51!F85+กพ51!F85+มีค51!F85+เมย51!F85+พค51!F85+มิย51!F85</f>
        <v>0</v>
      </c>
      <c r="E85" s="110"/>
      <c r="F85" s="109">
        <v>0</v>
      </c>
      <c r="G85" s="110"/>
      <c r="H85" s="35"/>
    </row>
    <row r="86" spans="1:8" ht="23.1" customHeight="1">
      <c r="A86" s="5" t="s">
        <v>2</v>
      </c>
      <c r="B86" s="76">
        <v>0</v>
      </c>
      <c r="C86" s="16">
        <v>0</v>
      </c>
      <c r="D86" s="109">
        <f>ตค50!F86+พย50!F86+ธค50!F86+มค51!F86+กพ51!F86+มีค51!F86+เมย51!F86+พค51!F86+มิย51!F86</f>
        <v>0</v>
      </c>
      <c r="E86" s="110"/>
      <c r="F86" s="109">
        <v>0</v>
      </c>
      <c r="G86" s="110"/>
      <c r="H86" s="35"/>
    </row>
    <row r="87" spans="1:8" ht="23.1" customHeight="1">
      <c r="A87" s="3" t="s">
        <v>32</v>
      </c>
      <c r="B87" s="74">
        <v>219700</v>
      </c>
      <c r="C87" s="20"/>
      <c r="D87" s="50"/>
      <c r="E87" s="51"/>
      <c r="F87" s="50"/>
      <c r="G87" s="51"/>
      <c r="H87" s="35"/>
    </row>
    <row r="88" spans="1:8" ht="23.1" customHeight="1">
      <c r="A88" s="4" t="s">
        <v>113</v>
      </c>
      <c r="B88" s="74">
        <v>219700</v>
      </c>
      <c r="C88" s="13"/>
      <c r="D88" s="50"/>
      <c r="E88" s="51"/>
      <c r="F88" s="50"/>
      <c r="G88" s="51"/>
      <c r="H88" s="35"/>
    </row>
    <row r="89" spans="1:8" ht="23.1" customHeight="1">
      <c r="A89" s="4" t="s">
        <v>114</v>
      </c>
      <c r="B89" s="74">
        <v>174700</v>
      </c>
      <c r="C89" s="13"/>
      <c r="D89" s="50"/>
      <c r="E89" s="51"/>
      <c r="F89" s="50"/>
      <c r="G89" s="51"/>
      <c r="H89" s="35"/>
    </row>
    <row r="90" spans="1:8" ht="23.1" customHeight="1">
      <c r="A90" s="5" t="s">
        <v>28</v>
      </c>
      <c r="B90" s="76">
        <v>0</v>
      </c>
      <c r="C90" s="13" t="s">
        <v>84</v>
      </c>
      <c r="D90" s="109">
        <f>ตค50!F90+พย50!F90+ธค50!F90+มค51!F90+กพ51!F90+มีค51!F90+เมย51!F90+พค51!F90+มิย51!F90</f>
        <v>1641</v>
      </c>
      <c r="E90" s="110"/>
      <c r="F90" s="109">
        <v>64</v>
      </c>
      <c r="G90" s="110"/>
      <c r="H90" s="35"/>
    </row>
    <row r="91" spans="1:8" ht="23.1" customHeight="1">
      <c r="A91" s="5" t="s">
        <v>5</v>
      </c>
      <c r="B91" s="76">
        <v>0</v>
      </c>
      <c r="C91" s="13" t="s">
        <v>84</v>
      </c>
      <c r="D91" s="109">
        <f>ตค50!F91+พย50!F91+ธค50!F91+มค51!F91+กพ51!F91+มีค51!F91+เมย51!F91+พค51!F91+มิย51!F91</f>
        <v>5916</v>
      </c>
      <c r="E91" s="110"/>
      <c r="F91" s="109">
        <v>4635</v>
      </c>
      <c r="G91" s="110"/>
      <c r="H91" s="35"/>
    </row>
    <row r="92" spans="1:8" ht="23.1" customHeight="1">
      <c r="A92" s="5" t="s">
        <v>29</v>
      </c>
      <c r="B92" s="76">
        <v>0</v>
      </c>
      <c r="C92" s="13" t="s">
        <v>84</v>
      </c>
      <c r="D92" s="109">
        <f>ตค50!F92+พย50!F92+ธค50!F92+มค51!F92+กพ51!F92+มีค51!F92+เมย51!F92+พค51!F92+มิย51!F92</f>
        <v>1223</v>
      </c>
      <c r="E92" s="110"/>
      <c r="F92" s="109">
        <v>575</v>
      </c>
      <c r="G92" s="110"/>
      <c r="H92" s="35"/>
    </row>
    <row r="93" spans="1:8" ht="23.1" customHeight="1">
      <c r="A93" s="5" t="s">
        <v>6</v>
      </c>
      <c r="B93" s="76">
        <v>0</v>
      </c>
      <c r="C93" s="13" t="s">
        <v>84</v>
      </c>
      <c r="D93" s="109">
        <f>ตค50!F93+พย50!F93+ธค50!F93+มค51!F93+กพ51!F93+มีค51!F93+เมย51!F93+พค51!F93+มิย51!F93</f>
        <v>2</v>
      </c>
      <c r="E93" s="110"/>
      <c r="F93" s="109">
        <v>0</v>
      </c>
      <c r="G93" s="110"/>
      <c r="H93" s="35"/>
    </row>
    <row r="94" spans="1:8" ht="23.1" customHeight="1">
      <c r="A94" s="5" t="s">
        <v>7</v>
      </c>
      <c r="B94" s="76">
        <v>0</v>
      </c>
      <c r="C94" s="13" t="s">
        <v>84</v>
      </c>
      <c r="D94" s="109">
        <f>ตค50!F94+พย50!F94+ธค50!F94+มค51!F94+กพ51!F94+มีค51!F94+เมย51!F94+พค51!F94+มิย51!F94</f>
        <v>2641</v>
      </c>
      <c r="E94" s="110"/>
      <c r="F94" s="109">
        <v>569</v>
      </c>
      <c r="G94" s="110"/>
      <c r="H94" s="35"/>
    </row>
    <row r="95" spans="1:8" ht="23.1" customHeight="1">
      <c r="A95" s="5" t="s">
        <v>8</v>
      </c>
      <c r="B95" s="76">
        <v>0</v>
      </c>
      <c r="C95" s="13" t="s">
        <v>84</v>
      </c>
      <c r="D95" s="109">
        <f>ตค50!F95+พย50!F95+ธค50!F95+มค51!F95+กพ51!F95+มีค51!F95+เมย51!F95+พค51!F95+มิย51!F95</f>
        <v>975</v>
      </c>
      <c r="E95" s="110"/>
      <c r="F95" s="109">
        <v>4</v>
      </c>
      <c r="G95" s="110"/>
      <c r="H95" s="35"/>
    </row>
    <row r="96" spans="1:8" ht="23.1" customHeight="1">
      <c r="A96" s="5" t="s">
        <v>9</v>
      </c>
      <c r="B96" s="76">
        <v>0</v>
      </c>
      <c r="C96" s="13" t="s">
        <v>89</v>
      </c>
      <c r="D96" s="109">
        <f>ตค50!F96+พย50!F96+ธค50!F96+มค51!F96+กพ51!F96+มีค51!F96+เมย51!F96+พค51!F96+มิย51!F96</f>
        <v>13383800</v>
      </c>
      <c r="E96" s="110"/>
      <c r="F96" s="116">
        <v>7992750</v>
      </c>
      <c r="G96" s="117"/>
      <c r="H96" s="35"/>
    </row>
    <row r="97" spans="1:8" ht="22.5" hidden="1" customHeight="1">
      <c r="A97" s="4"/>
      <c r="B97" s="75"/>
      <c r="C97" s="13"/>
      <c r="D97" s="52"/>
      <c r="E97" s="53"/>
      <c r="F97" s="50"/>
      <c r="G97" s="51"/>
      <c r="H97" s="35"/>
    </row>
    <row r="98" spans="1:8" ht="23.1" customHeight="1">
      <c r="A98" s="5" t="s">
        <v>97</v>
      </c>
      <c r="B98" s="75">
        <v>157700</v>
      </c>
      <c r="C98" s="13"/>
      <c r="D98" s="123"/>
      <c r="E98" s="124"/>
      <c r="F98" s="123"/>
      <c r="G98" s="124"/>
      <c r="H98" s="35"/>
    </row>
    <row r="99" spans="1:8" ht="23.1" customHeight="1">
      <c r="A99" s="5" t="s">
        <v>62</v>
      </c>
      <c r="B99" s="75">
        <v>17000</v>
      </c>
      <c r="C99" s="28" t="s">
        <v>132</v>
      </c>
      <c r="D99" s="47">
        <f>ตค50!F99+พย50!F99+ธค50!F99+มค51!F99+กพ51!F99+มีค51!F99+เมย51!F99+พค51!F99+มิย51!F99</f>
        <v>10757</v>
      </c>
      <c r="E99" s="92">
        <f>ตค50!G99+พย50!G99+ธค50!G99+มค51!G99+กพ51!G99+มีค51!G99+เมย51!G99+พค51!G99+มิย51!G99</f>
        <v>3787</v>
      </c>
      <c r="F99" s="47">
        <v>5783</v>
      </c>
      <c r="G99" s="48">
        <v>1770</v>
      </c>
      <c r="H99" s="34"/>
    </row>
    <row r="100" spans="1:8" ht="23.1" customHeight="1">
      <c r="A100" s="9" t="s">
        <v>129</v>
      </c>
      <c r="B100" s="81">
        <v>45000</v>
      </c>
      <c r="C100" s="18"/>
      <c r="D100" s="52"/>
      <c r="E100" s="53"/>
      <c r="F100" s="52"/>
      <c r="G100" s="53"/>
      <c r="H100" s="35"/>
    </row>
    <row r="101" spans="1:8" ht="23.1" customHeight="1">
      <c r="A101" s="10" t="s">
        <v>97</v>
      </c>
      <c r="B101" s="81"/>
      <c r="C101" s="18"/>
      <c r="D101" s="52"/>
      <c r="E101" s="53"/>
      <c r="F101" s="52"/>
      <c r="G101" s="53"/>
      <c r="H101" s="35"/>
    </row>
    <row r="102" spans="1:8" ht="23.1" customHeight="1">
      <c r="A102" s="5" t="s">
        <v>10</v>
      </c>
      <c r="B102" s="75">
        <v>5000</v>
      </c>
      <c r="C102" s="28" t="s">
        <v>90</v>
      </c>
      <c r="D102" s="47">
        <f>ตค50!F102+พย50!F102+ธค50!F102+มค51!F102+กพ51!F102+มีค51!F102+เมย51!F102+พค51!F102+มิย51!F102</f>
        <v>12120</v>
      </c>
      <c r="E102" s="92">
        <f>ตค50!G102+พย50!G102+ธค50!G102+มค51!G102+กพ51!G102+มีค51!G102+เมย51!G102+พค51!G102+มิย51!G102</f>
        <v>4046</v>
      </c>
      <c r="F102" s="47">
        <v>5920</v>
      </c>
      <c r="G102" s="48">
        <v>1783</v>
      </c>
      <c r="H102" s="35"/>
    </row>
    <row r="103" spans="1:8" ht="9" customHeight="1">
      <c r="A103" s="5"/>
      <c r="B103" s="75"/>
      <c r="C103" s="70"/>
      <c r="D103" s="57"/>
      <c r="E103" s="58"/>
      <c r="F103" s="57"/>
      <c r="G103" s="48"/>
      <c r="H103" s="34"/>
    </row>
    <row r="104" spans="1:8" ht="23.25" customHeight="1">
      <c r="A104" s="61" t="s">
        <v>122</v>
      </c>
      <c r="B104" s="87">
        <v>40000</v>
      </c>
      <c r="C104" s="88" t="s">
        <v>124</v>
      </c>
      <c r="D104" s="47">
        <f>ตค50!F104+พย50!F104+ธค50!F104+มค51!F104+กพ51!F104+มีค51!F104+เมย51!F104+พค51!F104+มิย51!F104</f>
        <v>169</v>
      </c>
      <c r="E104" s="92">
        <f>ตค50!G104+พย50!G104+ธค50!G104+มค51!G104+กพ51!G104+มีค51!G104+เมย51!G104+พค51!G104+มิย51!G104</f>
        <v>1416</v>
      </c>
      <c r="F104" s="66">
        <v>10</v>
      </c>
      <c r="G104" s="68">
        <v>137</v>
      </c>
      <c r="H104" s="69"/>
    </row>
    <row r="105" spans="1:8" ht="23.1" customHeight="1">
      <c r="A105" s="10" t="s">
        <v>123</v>
      </c>
      <c r="B105" s="21"/>
      <c r="C105" s="89" t="s">
        <v>125</v>
      </c>
      <c r="D105" s="52"/>
      <c r="E105" s="59"/>
      <c r="F105" s="52"/>
      <c r="G105" s="53"/>
      <c r="H105" s="37"/>
    </row>
    <row r="106" spans="1:8">
      <c r="A106" s="5"/>
      <c r="B106" s="14"/>
      <c r="C106" s="28" t="s">
        <v>126</v>
      </c>
      <c r="D106" s="63"/>
      <c r="E106" s="65"/>
      <c r="F106" s="63"/>
      <c r="G106" s="64"/>
      <c r="H106" s="37"/>
    </row>
    <row r="107" spans="1:8" ht="21" customHeight="1">
      <c r="A107" s="10"/>
      <c r="B107" s="19"/>
      <c r="C107" s="62"/>
      <c r="D107" s="63"/>
      <c r="E107" s="65"/>
      <c r="F107" s="63"/>
      <c r="G107" s="64"/>
      <c r="H107" s="37"/>
    </row>
    <row r="108" spans="1:8" ht="23.1" customHeight="1">
      <c r="A108" s="35"/>
      <c r="B108" s="49"/>
      <c r="C108" s="35"/>
      <c r="D108" s="33"/>
      <c r="F108" s="33"/>
      <c r="G108" s="34"/>
    </row>
    <row r="109" spans="1:8" ht="24.95" customHeight="1">
      <c r="A109" s="35"/>
      <c r="B109" s="49"/>
      <c r="C109" s="35"/>
      <c r="D109" s="33"/>
      <c r="F109" s="33"/>
      <c r="G109" s="34"/>
    </row>
    <row r="110" spans="1:8" ht="24.95" customHeight="1">
      <c r="A110" s="35"/>
      <c r="B110" s="49"/>
      <c r="C110" s="35"/>
      <c r="D110" s="33"/>
      <c r="F110" s="33"/>
      <c r="G110" s="34"/>
    </row>
    <row r="111" spans="1:8" ht="24.95" customHeight="1">
      <c r="A111" s="35"/>
      <c r="B111" s="49"/>
      <c r="C111" s="35"/>
      <c r="D111" s="33"/>
      <c r="F111" s="33"/>
      <c r="G111" s="34"/>
    </row>
    <row r="112" spans="1:8" ht="24.95" customHeight="1">
      <c r="A112" s="35"/>
      <c r="B112" s="49"/>
      <c r="C112" s="35"/>
      <c r="D112" s="33"/>
      <c r="F112" s="33"/>
      <c r="G112" s="34"/>
    </row>
    <row r="113" spans="1:8" ht="24.95" customHeight="1">
      <c r="A113" s="36"/>
      <c r="B113" s="91"/>
      <c r="C113" s="36"/>
      <c r="D113" s="38"/>
      <c r="E113" s="41"/>
      <c r="F113" s="38"/>
      <c r="G113" s="39"/>
      <c r="H113" s="41"/>
    </row>
    <row r="114" spans="1:8" ht="24.95" customHeight="1">
      <c r="A114" s="37"/>
      <c r="B114" s="59"/>
      <c r="C114" s="37"/>
      <c r="D114" s="37"/>
      <c r="E114" s="37"/>
      <c r="F114" s="37"/>
      <c r="G114" s="37"/>
      <c r="H114" s="37"/>
    </row>
    <row r="115" spans="1:8" ht="24.95" customHeight="1">
      <c r="A115" s="37"/>
      <c r="B115" s="37"/>
      <c r="C115" s="37"/>
      <c r="D115" s="37"/>
      <c r="E115" s="37"/>
      <c r="F115" s="37"/>
      <c r="G115" s="37"/>
      <c r="H115" s="37"/>
    </row>
    <row r="116" spans="1:8" ht="24.95" customHeight="1"/>
    <row r="117" spans="1:8" ht="24.95" customHeight="1"/>
    <row r="118" spans="1:8" ht="24.95" customHeight="1"/>
    <row r="134" spans="3:5">
      <c r="C134" s="37"/>
      <c r="D134" s="37"/>
    </row>
    <row r="135" spans="3:5">
      <c r="C135" s="37"/>
      <c r="D135" s="37"/>
      <c r="E135" s="37"/>
    </row>
    <row r="136" spans="3:5">
      <c r="C136" s="37"/>
      <c r="D136" s="37"/>
      <c r="E136" s="37"/>
    </row>
    <row r="137" spans="3:5">
      <c r="C137" s="37"/>
      <c r="D137" s="37"/>
      <c r="E137" s="37"/>
    </row>
    <row r="138" spans="3:5">
      <c r="C138" s="37"/>
      <c r="D138" s="37"/>
      <c r="E138" s="37"/>
    </row>
    <row r="139" spans="3:5">
      <c r="C139" s="37"/>
      <c r="D139" s="37"/>
      <c r="E139" s="37"/>
    </row>
    <row r="140" spans="3:5">
      <c r="C140" s="37"/>
      <c r="D140" s="37"/>
      <c r="E140" s="37"/>
    </row>
    <row r="141" spans="3:5">
      <c r="C141" s="37"/>
      <c r="D141" s="37"/>
      <c r="E141" s="37"/>
    </row>
    <row r="142" spans="3:5">
      <c r="C142" s="37"/>
      <c r="D142" s="37"/>
      <c r="E142" s="37"/>
    </row>
    <row r="143" spans="3:5">
      <c r="C143" s="37"/>
      <c r="D143" s="37"/>
      <c r="E143" s="37"/>
    </row>
    <row r="144" spans="3:5">
      <c r="C144" s="37"/>
      <c r="D144" s="37"/>
    </row>
    <row r="145" spans="3:4">
      <c r="C145" s="37"/>
      <c r="D145" s="37"/>
    </row>
  </sheetData>
  <mergeCells count="149">
    <mergeCell ref="F90:G90"/>
    <mergeCell ref="F91:G91"/>
    <mergeCell ref="F92:G92"/>
    <mergeCell ref="D70:E70"/>
    <mergeCell ref="D71:E71"/>
    <mergeCell ref="F70:G70"/>
    <mergeCell ref="F71:G71"/>
    <mergeCell ref="D84:E84"/>
    <mergeCell ref="F84:G84"/>
    <mergeCell ref="D77:E77"/>
    <mergeCell ref="D98:E98"/>
    <mergeCell ref="F98:G98"/>
    <mergeCell ref="A2:H2"/>
    <mergeCell ref="A3:H3"/>
    <mergeCell ref="A4:H4"/>
    <mergeCell ref="A5:A7"/>
    <mergeCell ref="B6:B7"/>
    <mergeCell ref="C6:C7"/>
    <mergeCell ref="D6:E7"/>
    <mergeCell ref="F6:G7"/>
    <mergeCell ref="H6:H7"/>
    <mergeCell ref="B5:H5"/>
    <mergeCell ref="D96:E96"/>
    <mergeCell ref="D90:E90"/>
    <mergeCell ref="D93:E93"/>
    <mergeCell ref="D94:E94"/>
    <mergeCell ref="D95:E95"/>
    <mergeCell ref="D91:E91"/>
    <mergeCell ref="D92:E92"/>
    <mergeCell ref="D85:E85"/>
    <mergeCell ref="D68:E68"/>
    <mergeCell ref="D69:E69"/>
    <mergeCell ref="D72:E72"/>
    <mergeCell ref="D86:E86"/>
    <mergeCell ref="D78:E78"/>
    <mergeCell ref="D79:E79"/>
    <mergeCell ref="D80:E80"/>
    <mergeCell ref="D66:E66"/>
    <mergeCell ref="D59:E59"/>
    <mergeCell ref="D60:E60"/>
    <mergeCell ref="D61:E61"/>
    <mergeCell ref="D62:E62"/>
    <mergeCell ref="D67:E67"/>
    <mergeCell ref="D49:E49"/>
    <mergeCell ref="D57:E57"/>
    <mergeCell ref="D58:E58"/>
    <mergeCell ref="D64:E64"/>
    <mergeCell ref="D53:E53"/>
    <mergeCell ref="D54:E54"/>
    <mergeCell ref="D55:E55"/>
    <mergeCell ref="D56:E56"/>
    <mergeCell ref="D43:E43"/>
    <mergeCell ref="D45:E45"/>
    <mergeCell ref="D44:E44"/>
    <mergeCell ref="D46:E46"/>
    <mergeCell ref="D47:E47"/>
    <mergeCell ref="D48:E48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F86:G86"/>
    <mergeCell ref="F93:G93"/>
    <mergeCell ref="F94:G94"/>
    <mergeCell ref="D18:E18"/>
    <mergeCell ref="D19:E19"/>
    <mergeCell ref="D23:E23"/>
    <mergeCell ref="D24:E24"/>
    <mergeCell ref="D20:E20"/>
    <mergeCell ref="D21:E21"/>
    <mergeCell ref="D22:E22"/>
    <mergeCell ref="F95:G95"/>
    <mergeCell ref="F96:G96"/>
    <mergeCell ref="F78:G78"/>
    <mergeCell ref="F68:G68"/>
    <mergeCell ref="F69:G69"/>
    <mergeCell ref="F72:G72"/>
    <mergeCell ref="F77:G77"/>
    <mergeCell ref="F79:G79"/>
    <mergeCell ref="F80:G80"/>
    <mergeCell ref="F85:G85"/>
    <mergeCell ref="F64:G64"/>
    <mergeCell ref="F66:G66"/>
    <mergeCell ref="F67:G67"/>
    <mergeCell ref="F60:G60"/>
    <mergeCell ref="F61:G61"/>
    <mergeCell ref="F62:G62"/>
    <mergeCell ref="F54:G54"/>
    <mergeCell ref="F55:G55"/>
    <mergeCell ref="F56:G56"/>
    <mergeCell ref="F57:G57"/>
    <mergeCell ref="F58:G58"/>
    <mergeCell ref="F59:G59"/>
    <mergeCell ref="F48:G48"/>
    <mergeCell ref="F49:G49"/>
    <mergeCell ref="F50:G50"/>
    <mergeCell ref="F51:G51"/>
    <mergeCell ref="F52:G52"/>
    <mergeCell ref="F53:G53"/>
    <mergeCell ref="F42:G42"/>
    <mergeCell ref="F43:G43"/>
    <mergeCell ref="F44:G44"/>
    <mergeCell ref="F45:G45"/>
    <mergeCell ref="F46:G46"/>
    <mergeCell ref="F47:G47"/>
    <mergeCell ref="F36:G36"/>
    <mergeCell ref="F37:G37"/>
    <mergeCell ref="F38:G38"/>
    <mergeCell ref="F39:G39"/>
    <mergeCell ref="F40:G40"/>
    <mergeCell ref="F41:G41"/>
    <mergeCell ref="F30:G30"/>
    <mergeCell ref="F31:G31"/>
    <mergeCell ref="F32:G32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F18:G18"/>
    <mergeCell ref="F19:G19"/>
    <mergeCell ref="F20:G20"/>
    <mergeCell ref="F21:G21"/>
    <mergeCell ref="F22:G22"/>
    <mergeCell ref="F23:G23"/>
    <mergeCell ref="F14:G14"/>
    <mergeCell ref="D14:E14"/>
    <mergeCell ref="F16:G16"/>
    <mergeCell ref="F17:G17"/>
    <mergeCell ref="D16:E16"/>
    <mergeCell ref="D17:E17"/>
  </mergeCells>
  <phoneticPr fontId="14" type="noConversion"/>
  <pageMargins left="0.17" right="0.25" top="0.2" bottom="0.21" header="0.24" footer="0.18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ตค50</vt:lpstr>
      <vt:lpstr>พย50</vt:lpstr>
      <vt:lpstr>ธค50</vt:lpstr>
      <vt:lpstr>มค51</vt:lpstr>
      <vt:lpstr>กพ51</vt:lpstr>
      <vt:lpstr>มีค51</vt:lpstr>
      <vt:lpstr>เมย51</vt:lpstr>
      <vt:lpstr>พค51</vt:lpstr>
      <vt:lpstr>มิย51</vt:lpstr>
      <vt:lpstr>กค51</vt:lpstr>
      <vt:lpstr>สค51</vt:lpstr>
      <vt:lpstr>กย51</vt:lpstr>
      <vt:lpstr>กค51!Print_Titles</vt:lpstr>
      <vt:lpstr>กพ51!Print_Titles</vt:lpstr>
      <vt:lpstr>กย51!Print_Titles</vt:lpstr>
      <vt:lpstr>ตค50!Print_Titles</vt:lpstr>
      <vt:lpstr>ธค50!Print_Titles</vt:lpstr>
      <vt:lpstr>พค51!Print_Titles</vt:lpstr>
      <vt:lpstr>พย50!Print_Titles</vt:lpstr>
      <vt:lpstr>มค51!Print_Titles</vt:lpstr>
      <vt:lpstr>มิย51!Print_Titles</vt:lpstr>
      <vt:lpstr>มีค51!Print_Titles</vt:lpstr>
      <vt:lpstr>เมย51!Print_Titles</vt:lpstr>
      <vt:lpstr>สค51!Print_Titles</vt:lpstr>
    </vt:vector>
  </TitlesOfParts>
  <Company>sso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</dc:creator>
  <cp:lastModifiedBy>DOE_MASTER</cp:lastModifiedBy>
  <cp:lastPrinted>2003-09-25T17:57:26Z</cp:lastPrinted>
  <dcterms:created xsi:type="dcterms:W3CDTF">2007-10-25T01:32:42Z</dcterms:created>
  <dcterms:modified xsi:type="dcterms:W3CDTF">2012-10-10T09:25:29Z</dcterms:modified>
</cp:coreProperties>
</file>