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 firstSheet="3" activeTab="12"/>
  </bookViews>
  <sheets>
    <sheet name="ฟอร์ม" sheetId="17" r:id="rId1"/>
    <sheet name="ตค51" sheetId="15" r:id="rId2"/>
    <sheet name="พย51" sheetId="18" r:id="rId3"/>
    <sheet name="ธค51" sheetId="19" r:id="rId4"/>
    <sheet name="มค52" sheetId="20" r:id="rId5"/>
    <sheet name="กพ52" sheetId="21" r:id="rId6"/>
    <sheet name="มีค52" sheetId="22" r:id="rId7"/>
    <sheet name="เมย52" sheetId="23" r:id="rId8"/>
    <sheet name="พค52" sheetId="24" r:id="rId9"/>
    <sheet name="มิย52" sheetId="25" r:id="rId10"/>
    <sheet name="กค52" sheetId="26" r:id="rId11"/>
    <sheet name="สค52" sheetId="27" r:id="rId12"/>
    <sheet name="กย52" sheetId="28" r:id="rId13"/>
    <sheet name="สรุปทั้งปีงบฯ" sheetId="29" r:id="rId14"/>
  </sheets>
  <definedNames>
    <definedName name="_xlnm.Print_Titles" localSheetId="10">กค52!$4:$6</definedName>
    <definedName name="_xlnm.Print_Titles" localSheetId="5">กพ52!$4:$6</definedName>
    <definedName name="_xlnm.Print_Titles" localSheetId="12">กย52!$4:$6</definedName>
    <definedName name="_xlnm.Print_Titles" localSheetId="1">ตค51!$4:$6</definedName>
    <definedName name="_xlnm.Print_Titles" localSheetId="3">ธค51!$4:$6</definedName>
    <definedName name="_xlnm.Print_Titles" localSheetId="8">พค52!$4:$6</definedName>
    <definedName name="_xlnm.Print_Titles" localSheetId="2">พย51!$4:$6</definedName>
    <definedName name="_xlnm.Print_Titles" localSheetId="0">ฟอร์ม!$4:$6</definedName>
    <definedName name="_xlnm.Print_Titles" localSheetId="4">มค52!$4:$6</definedName>
    <definedName name="_xlnm.Print_Titles" localSheetId="9">มิย52!$4:$6</definedName>
    <definedName name="_xlnm.Print_Titles" localSheetId="6">มีค52!$4:$6</definedName>
    <definedName name="_xlnm.Print_Titles" localSheetId="7">เมย52!$4:$6</definedName>
    <definedName name="_xlnm.Print_Titles" localSheetId="11">สค52!$4:$6</definedName>
    <definedName name="_xlnm.Print_Titles" localSheetId="13">สรุปทั้งปีงบฯ!$4:$6</definedName>
  </definedNames>
  <calcPr calcId="124519" fullCalcOnLoad="1"/>
</workbook>
</file>

<file path=xl/calcChain.xml><?xml version="1.0" encoding="utf-8"?>
<calcChain xmlns="http://schemas.openxmlformats.org/spreadsheetml/2006/main">
  <c r="D13" i="29"/>
  <c r="D14"/>
  <c r="D15"/>
  <c r="D16"/>
  <c r="E16"/>
  <c r="D18"/>
  <c r="D19"/>
  <c r="D20"/>
  <c r="D21"/>
  <c r="D22"/>
  <c r="D23"/>
  <c r="D24"/>
  <c r="D25"/>
  <c r="D26"/>
  <c r="F29"/>
  <c r="D30"/>
  <c r="D31"/>
  <c r="D33"/>
  <c r="D34"/>
  <c r="D35"/>
  <c r="D36"/>
  <c r="D37"/>
  <c r="D38"/>
  <c r="D39"/>
  <c r="D40"/>
  <c r="D41"/>
  <c r="D44"/>
  <c r="D45"/>
  <c r="D46"/>
  <c r="D47"/>
  <c r="D48"/>
  <c r="D49"/>
  <c r="D52"/>
  <c r="D53"/>
  <c r="D54"/>
  <c r="D55"/>
  <c r="D56"/>
  <c r="D57"/>
  <c r="D58"/>
  <c r="D59"/>
  <c r="D60"/>
  <c r="E60"/>
  <c r="D61"/>
  <c r="E61"/>
  <c r="D62"/>
  <c r="E62"/>
  <c r="D63"/>
  <c r="D64"/>
  <c r="D65"/>
  <c r="D66"/>
  <c r="D70"/>
  <c r="D71"/>
  <c r="D72"/>
  <c r="D73"/>
  <c r="D74"/>
  <c r="D75"/>
  <c r="D76"/>
  <c r="D77"/>
  <c r="D81"/>
  <c r="D82"/>
  <c r="D83"/>
  <c r="D84"/>
  <c r="D85"/>
  <c r="D93" i="28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52"/>
  <c r="D45"/>
  <c r="D46"/>
  <c r="D47"/>
  <c r="D48"/>
  <c r="D49"/>
  <c r="D44"/>
  <c r="D20"/>
  <c r="D21"/>
  <c r="D22"/>
  <c r="D23"/>
  <c r="D24"/>
  <c r="D25"/>
  <c r="D26"/>
  <c r="D28"/>
  <c r="F29"/>
  <c r="F29" i="18"/>
  <c r="D30" i="28"/>
  <c r="D31"/>
  <c r="D33"/>
  <c r="D34"/>
  <c r="D35"/>
  <c r="D36"/>
  <c r="D37"/>
  <c r="D38"/>
  <c r="D39"/>
  <c r="D40"/>
  <c r="D41"/>
  <c r="D19"/>
  <c r="E106"/>
  <c r="D106"/>
  <c r="E104"/>
  <c r="D104"/>
  <c r="E62"/>
  <c r="D62"/>
  <c r="E61"/>
  <c r="D61"/>
  <c r="E60"/>
  <c r="D60"/>
  <c r="E18"/>
  <c r="D18"/>
  <c r="E16"/>
  <c r="D16"/>
  <c r="D13"/>
  <c r="D14"/>
  <c r="D15"/>
  <c r="D12"/>
  <c r="F29" i="27"/>
  <c r="D93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52"/>
  <c r="D45"/>
  <c r="D46"/>
  <c r="D47"/>
  <c r="D48"/>
  <c r="D49"/>
  <c r="D44"/>
  <c r="D20"/>
  <c r="D21"/>
  <c r="D22"/>
  <c r="D23"/>
  <c r="D24"/>
  <c r="D25"/>
  <c r="D26"/>
  <c r="D28"/>
  <c r="F29" i="25"/>
  <c r="D30" i="27"/>
  <c r="D31"/>
  <c r="D33"/>
  <c r="D34"/>
  <c r="D35"/>
  <c r="D36"/>
  <c r="D37"/>
  <c r="D38"/>
  <c r="D39"/>
  <c r="D40"/>
  <c r="D41"/>
  <c r="D19"/>
  <c r="E106"/>
  <c r="D106"/>
  <c r="E104"/>
  <c r="D104"/>
  <c r="E62"/>
  <c r="D62"/>
  <c r="E61"/>
  <c r="D61"/>
  <c r="E60"/>
  <c r="D60"/>
  <c r="E18"/>
  <c r="D18"/>
  <c r="E16"/>
  <c r="D16"/>
  <c r="D13"/>
  <c r="D14"/>
  <c r="D15"/>
  <c r="D12"/>
  <c r="F32" i="26"/>
  <c r="F32" i="18"/>
  <c r="F29" i="26"/>
  <c r="F29" i="24"/>
  <c r="F29" i="23"/>
  <c r="F29" i="22"/>
  <c r="F29" i="21"/>
  <c r="F29" i="20"/>
  <c r="F29" i="19"/>
  <c r="D29" i="26" s="1"/>
  <c r="F29" i="15"/>
  <c r="D29" i="29" s="1"/>
  <c r="D93" i="26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52"/>
  <c r="D45"/>
  <c r="D46"/>
  <c r="D47"/>
  <c r="D48"/>
  <c r="D49"/>
  <c r="D44"/>
  <c r="D36"/>
  <c r="D37"/>
  <c r="D38"/>
  <c r="D39"/>
  <c r="D40"/>
  <c r="D41"/>
  <c r="D20"/>
  <c r="D21"/>
  <c r="D22"/>
  <c r="D23"/>
  <c r="D24"/>
  <c r="D25"/>
  <c r="D26"/>
  <c r="D28"/>
  <c r="D30"/>
  <c r="D31"/>
  <c r="F32" i="19"/>
  <c r="D33" i="26"/>
  <c r="D34"/>
  <c r="D35"/>
  <c r="D19"/>
  <c r="E106"/>
  <c r="D106"/>
  <c r="E104"/>
  <c r="D104"/>
  <c r="D61"/>
  <c r="E61"/>
  <c r="D62"/>
  <c r="E62"/>
  <c r="E60"/>
  <c r="D60"/>
  <c r="E18"/>
  <c r="D18"/>
  <c r="E16"/>
  <c r="D16"/>
  <c r="D13"/>
  <c r="D14"/>
  <c r="D15"/>
  <c r="D12"/>
  <c r="D93" i="25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E106"/>
  <c r="D106"/>
  <c r="E104"/>
  <c r="D104"/>
  <c r="E62"/>
  <c r="D62"/>
  <c r="E61"/>
  <c r="D61"/>
  <c r="E60"/>
  <c r="D60"/>
  <c r="D53"/>
  <c r="D54"/>
  <c r="D55"/>
  <c r="D56"/>
  <c r="D57"/>
  <c r="D58"/>
  <c r="D59"/>
  <c r="D52"/>
  <c r="D45"/>
  <c r="D46"/>
  <c r="D47"/>
  <c r="D48"/>
  <c r="D49"/>
  <c r="D44"/>
  <c r="D29"/>
  <c r="D30"/>
  <c r="D31"/>
  <c r="D33"/>
  <c r="D34"/>
  <c r="D35"/>
  <c r="D36"/>
  <c r="D37"/>
  <c r="D38"/>
  <c r="D39"/>
  <c r="D40"/>
  <c r="D41"/>
  <c r="D20"/>
  <c r="D21"/>
  <c r="D22"/>
  <c r="D23"/>
  <c r="D24"/>
  <c r="D25"/>
  <c r="D26"/>
  <c r="D28"/>
  <c r="D19"/>
  <c r="E18"/>
  <c r="D18"/>
  <c r="E16"/>
  <c r="D16"/>
  <c r="D13"/>
  <c r="D14"/>
  <c r="D15"/>
  <c r="D12"/>
  <c r="D93" i="24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52"/>
  <c r="D45"/>
  <c r="D46"/>
  <c r="D47"/>
  <c r="D48"/>
  <c r="D49"/>
  <c r="D44"/>
  <c r="D28"/>
  <c r="D30"/>
  <c r="D31"/>
  <c r="D32"/>
  <c r="D33"/>
  <c r="D34"/>
  <c r="D35"/>
  <c r="D36"/>
  <c r="D37"/>
  <c r="D38"/>
  <c r="D39"/>
  <c r="D40"/>
  <c r="D41"/>
  <c r="D20"/>
  <c r="D21"/>
  <c r="D22"/>
  <c r="D23"/>
  <c r="D24"/>
  <c r="D25"/>
  <c r="D26"/>
  <c r="D19"/>
  <c r="D16"/>
  <c r="E106"/>
  <c r="D106"/>
  <c r="E104"/>
  <c r="D104"/>
  <c r="E62"/>
  <c r="D62"/>
  <c r="E61"/>
  <c r="D61"/>
  <c r="E60"/>
  <c r="D60"/>
  <c r="E18"/>
  <c r="D18"/>
  <c r="E16"/>
  <c r="D13"/>
  <c r="D14"/>
  <c r="D15"/>
  <c r="D12"/>
  <c r="E61" i="23"/>
  <c r="D61"/>
  <c r="D93"/>
  <c r="D94"/>
  <c r="D95"/>
  <c r="D96"/>
  <c r="D97"/>
  <c r="D98"/>
  <c r="D99"/>
  <c r="D100"/>
  <c r="D101"/>
  <c r="D92"/>
  <c r="D71"/>
  <c r="D72"/>
  <c r="D73"/>
  <c r="D74"/>
  <c r="D75"/>
  <c r="D76"/>
  <c r="D77"/>
  <c r="D70"/>
  <c r="D64"/>
  <c r="D65"/>
  <c r="D66"/>
  <c r="D63"/>
  <c r="E106"/>
  <c r="D106"/>
  <c r="E104"/>
  <c r="D104"/>
  <c r="E62"/>
  <c r="D62"/>
  <c r="E60"/>
  <c r="D60"/>
  <c r="D53"/>
  <c r="D54"/>
  <c r="D55"/>
  <c r="D56"/>
  <c r="D57"/>
  <c r="D58"/>
  <c r="D59"/>
  <c r="D52"/>
  <c r="D45"/>
  <c r="D46"/>
  <c r="D47"/>
  <c r="D48"/>
  <c r="D49"/>
  <c r="D44"/>
  <c r="D20"/>
  <c r="D21"/>
  <c r="D22"/>
  <c r="D23"/>
  <c r="D24"/>
  <c r="D25"/>
  <c r="D26"/>
  <c r="D28"/>
  <c r="D29"/>
  <c r="D30"/>
  <c r="D31"/>
  <c r="D33"/>
  <c r="D34"/>
  <c r="D35"/>
  <c r="D36"/>
  <c r="D37"/>
  <c r="D38"/>
  <c r="D39"/>
  <c r="D40"/>
  <c r="D41"/>
  <c r="D19"/>
  <c r="E18"/>
  <c r="D18"/>
  <c r="E16"/>
  <c r="D16"/>
  <c r="D13"/>
  <c r="D14"/>
  <c r="D15"/>
  <c r="D12"/>
  <c r="D81"/>
  <c r="D82"/>
  <c r="D83"/>
  <c r="D84"/>
  <c r="D85"/>
  <c r="E61" i="22"/>
  <c r="D61"/>
  <c r="D93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52"/>
  <c r="D45"/>
  <c r="D46"/>
  <c r="D47"/>
  <c r="D48"/>
  <c r="D49"/>
  <c r="D44"/>
  <c r="D36"/>
  <c r="D37"/>
  <c r="D38"/>
  <c r="D39"/>
  <c r="D40"/>
  <c r="D41"/>
  <c r="D28"/>
  <c r="D30"/>
  <c r="D31"/>
  <c r="D32"/>
  <c r="D33"/>
  <c r="D34"/>
  <c r="D20"/>
  <c r="D21"/>
  <c r="D22"/>
  <c r="D23"/>
  <c r="D24"/>
  <c r="D25"/>
  <c r="D26"/>
  <c r="D19"/>
  <c r="E106"/>
  <c r="D106"/>
  <c r="E104"/>
  <c r="D104"/>
  <c r="E62"/>
  <c r="D62"/>
  <c r="E60"/>
  <c r="D60"/>
  <c r="E18"/>
  <c r="D18"/>
  <c r="E16"/>
  <c r="D16"/>
  <c r="D13"/>
  <c r="D14"/>
  <c r="D15"/>
  <c r="D12"/>
  <c r="D93" i="21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61"/>
  <c r="D53"/>
  <c r="D54"/>
  <c r="D55"/>
  <c r="D56"/>
  <c r="D57"/>
  <c r="D58"/>
  <c r="D59"/>
  <c r="D52"/>
  <c r="D45"/>
  <c r="D46"/>
  <c r="D47"/>
  <c r="D48"/>
  <c r="D49"/>
  <c r="D44"/>
  <c r="D28"/>
  <c r="D30"/>
  <c r="D31"/>
  <c r="D32"/>
  <c r="D33"/>
  <c r="D34"/>
  <c r="D35"/>
  <c r="D36"/>
  <c r="D37"/>
  <c r="D38"/>
  <c r="D39"/>
  <c r="D40"/>
  <c r="D41"/>
  <c r="D20"/>
  <c r="D21"/>
  <c r="D22"/>
  <c r="D23"/>
  <c r="D24"/>
  <c r="D25"/>
  <c r="D26"/>
  <c r="D19"/>
  <c r="D16"/>
  <c r="E106"/>
  <c r="D106"/>
  <c r="E104"/>
  <c r="D104"/>
  <c r="E62"/>
  <c r="D62"/>
  <c r="E60"/>
  <c r="D60"/>
  <c r="E18"/>
  <c r="D18"/>
  <c r="E16"/>
  <c r="D13"/>
  <c r="D14"/>
  <c r="D15"/>
  <c r="D12"/>
  <c r="D93" i="20"/>
  <c r="D94"/>
  <c r="D95"/>
  <c r="D96"/>
  <c r="D97"/>
  <c r="D98"/>
  <c r="D99"/>
  <c r="D100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61"/>
  <c r="E106"/>
  <c r="D106"/>
  <c r="E104"/>
  <c r="D104"/>
  <c r="E62"/>
  <c r="D62"/>
  <c r="E60"/>
  <c r="D60"/>
  <c r="D53"/>
  <c r="D54"/>
  <c r="D55"/>
  <c r="D56"/>
  <c r="D57"/>
  <c r="D58"/>
  <c r="D59"/>
  <c r="D52"/>
  <c r="D45"/>
  <c r="D46"/>
  <c r="D47"/>
  <c r="D48"/>
  <c r="D49"/>
  <c r="D44"/>
  <c r="D36"/>
  <c r="D37"/>
  <c r="D38"/>
  <c r="D39"/>
  <c r="D40"/>
  <c r="D41"/>
  <c r="D28"/>
  <c r="D30"/>
  <c r="D31"/>
  <c r="D33"/>
  <c r="D34"/>
  <c r="D35"/>
  <c r="D20"/>
  <c r="D21"/>
  <c r="D22"/>
  <c r="D23"/>
  <c r="D24"/>
  <c r="D25"/>
  <c r="D26"/>
  <c r="D19"/>
  <c r="E18"/>
  <c r="D18"/>
  <c r="E16"/>
  <c r="D16"/>
  <c r="D13"/>
  <c r="D14"/>
  <c r="D15"/>
  <c r="D12"/>
  <c r="D94" i="19"/>
  <c r="D95"/>
  <c r="D96"/>
  <c r="D97"/>
  <c r="D98"/>
  <c r="D99"/>
  <c r="D100"/>
  <c r="D93"/>
  <c r="E106"/>
  <c r="D106"/>
  <c r="E104"/>
  <c r="D104"/>
  <c r="D101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61"/>
  <c r="E62"/>
  <c r="D62"/>
  <c r="E60"/>
  <c r="D60"/>
  <c r="D53"/>
  <c r="D54"/>
  <c r="D55"/>
  <c r="D56"/>
  <c r="D57"/>
  <c r="D58"/>
  <c r="D59"/>
  <c r="D52"/>
  <c r="D45"/>
  <c r="D46"/>
  <c r="D47"/>
  <c r="D48"/>
  <c r="D49"/>
  <c r="D44"/>
  <c r="D36"/>
  <c r="D37"/>
  <c r="D38"/>
  <c r="D39"/>
  <c r="D40"/>
  <c r="D41"/>
  <c r="D28"/>
  <c r="D30"/>
  <c r="D31"/>
  <c r="D32"/>
  <c r="D33"/>
  <c r="D34"/>
  <c r="D35"/>
  <c r="D20"/>
  <c r="D21"/>
  <c r="D22"/>
  <c r="D23"/>
  <c r="D24"/>
  <c r="D25"/>
  <c r="D26"/>
  <c r="D19"/>
  <c r="E18"/>
  <c r="D18"/>
  <c r="E16"/>
  <c r="D16"/>
  <c r="D13"/>
  <c r="D14"/>
  <c r="D15"/>
  <c r="D12"/>
  <c r="D100" i="18"/>
  <c r="F27"/>
  <c r="E106"/>
  <c r="D106"/>
  <c r="E104"/>
  <c r="D104"/>
  <c r="D101"/>
  <c r="D94"/>
  <c r="D95"/>
  <c r="D96"/>
  <c r="D97"/>
  <c r="D98"/>
  <c r="D99"/>
  <c r="D93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E62"/>
  <c r="D62"/>
  <c r="D59"/>
  <c r="D61"/>
  <c r="E60"/>
  <c r="D60"/>
  <c r="D53"/>
  <c r="D54"/>
  <c r="D55"/>
  <c r="D56"/>
  <c r="D57"/>
  <c r="D58"/>
  <c r="D52"/>
  <c r="D45"/>
  <c r="D46"/>
  <c r="D47"/>
  <c r="D48"/>
  <c r="D49"/>
  <c r="D44"/>
  <c r="D41"/>
  <c r="D37"/>
  <c r="D38"/>
  <c r="D39"/>
  <c r="D40"/>
  <c r="D36"/>
  <c r="D35"/>
  <c r="D29"/>
  <c r="D30"/>
  <c r="D31"/>
  <c r="D32"/>
  <c r="D33"/>
  <c r="D34"/>
  <c r="D28"/>
  <c r="D20"/>
  <c r="D21"/>
  <c r="D22"/>
  <c r="D23"/>
  <c r="D24"/>
  <c r="D25"/>
  <c r="D26"/>
  <c r="D19"/>
  <c r="E18"/>
  <c r="D18"/>
  <c r="E16"/>
  <c r="D16"/>
  <c r="D13"/>
  <c r="D14"/>
  <c r="D15"/>
  <c r="D12"/>
  <c r="D12" i="17"/>
  <c r="D13"/>
  <c r="D14"/>
  <c r="D15"/>
  <c r="D16"/>
  <c r="E16"/>
  <c r="D18"/>
  <c r="E18"/>
  <c r="D20"/>
  <c r="D21"/>
  <c r="D23"/>
  <c r="D24"/>
  <c r="D25"/>
  <c r="D26"/>
  <c r="F27"/>
  <c r="D27" s="1"/>
  <c r="D28"/>
  <c r="D29"/>
  <c r="F29"/>
  <c r="D30"/>
  <c r="D31"/>
  <c r="D32"/>
  <c r="F32"/>
  <c r="D33"/>
  <c r="D34"/>
  <c r="D35"/>
  <c r="D36"/>
  <c r="D40"/>
  <c r="D41"/>
  <c r="D44"/>
  <c r="D45"/>
  <c r="D46"/>
  <c r="D47"/>
  <c r="D48"/>
  <c r="D49"/>
  <c r="D52"/>
  <c r="D53"/>
  <c r="D54"/>
  <c r="D55"/>
  <c r="D56"/>
  <c r="D57"/>
  <c r="D58"/>
  <c r="D59"/>
  <c r="D60"/>
  <c r="E60"/>
  <c r="D61"/>
  <c r="D62"/>
  <c r="E62"/>
  <c r="D63"/>
  <c r="D64"/>
  <c r="D65"/>
  <c r="D66"/>
  <c r="D70"/>
  <c r="D72"/>
  <c r="D73"/>
  <c r="D74"/>
  <c r="D75"/>
  <c r="D76"/>
  <c r="D77"/>
  <c r="D92"/>
  <c r="E92"/>
  <c r="D93"/>
  <c r="D94"/>
  <c r="D95"/>
  <c r="D96"/>
  <c r="D97"/>
  <c r="D98"/>
  <c r="D99"/>
  <c r="D100"/>
  <c r="D101"/>
  <c r="E101"/>
  <c r="D104"/>
  <c r="E104"/>
  <c r="D106"/>
  <c r="E106"/>
  <c r="F27" i="15"/>
  <c r="D27" i="23" s="1"/>
  <c r="E16" i="15"/>
  <c r="D16"/>
  <c r="D12"/>
  <c r="E60"/>
  <c r="D60"/>
  <c r="F32"/>
  <c r="D32" i="26" s="1"/>
  <c r="D93" i="15"/>
  <c r="E106"/>
  <c r="D106"/>
  <c r="E104"/>
  <c r="D104"/>
  <c r="D101"/>
  <c r="D95"/>
  <c r="D96"/>
  <c r="D97"/>
  <c r="D98"/>
  <c r="D99"/>
  <c r="D100"/>
  <c r="D94"/>
  <c r="E18"/>
  <c r="D18"/>
  <c r="E62"/>
  <c r="D62"/>
  <c r="D92"/>
  <c r="D82"/>
  <c r="D83"/>
  <c r="D84"/>
  <c r="D85"/>
  <c r="D81"/>
  <c r="D71"/>
  <c r="D72"/>
  <c r="D73"/>
  <c r="D74"/>
  <c r="D75"/>
  <c r="D76"/>
  <c r="D77"/>
  <c r="D70"/>
  <c r="D64"/>
  <c r="D65"/>
  <c r="D66"/>
  <c r="D63"/>
  <c r="D53"/>
  <c r="D54"/>
  <c r="D55"/>
  <c r="D56"/>
  <c r="D57"/>
  <c r="D58"/>
  <c r="D59"/>
  <c r="D61"/>
  <c r="D52"/>
  <c r="D45"/>
  <c r="D46"/>
  <c r="D47"/>
  <c r="D48"/>
  <c r="D49"/>
  <c r="D44"/>
  <c r="D36"/>
  <c r="D37"/>
  <c r="D38"/>
  <c r="D39"/>
  <c r="D40"/>
  <c r="D41"/>
  <c r="D28"/>
  <c r="D30"/>
  <c r="D31"/>
  <c r="D32"/>
  <c r="D33"/>
  <c r="D34"/>
  <c r="D35"/>
  <c r="D20"/>
  <c r="D21"/>
  <c r="D22"/>
  <c r="D23"/>
  <c r="D24"/>
  <c r="D25"/>
  <c r="D26"/>
  <c r="D15"/>
  <c r="D19"/>
  <c r="D13"/>
  <c r="D14"/>
  <c r="D29"/>
  <c r="D27" i="26" l="1"/>
  <c r="D29" i="27"/>
  <c r="D29" i="28"/>
  <c r="D27" i="18"/>
  <c r="D29" i="19"/>
  <c r="D27" i="21"/>
  <c r="D29"/>
  <c r="D32" i="23"/>
  <c r="D32" i="25"/>
  <c r="D32" i="27"/>
  <c r="D32" i="28"/>
  <c r="D27" i="20"/>
  <c r="D27" i="25"/>
  <c r="D27" i="28"/>
  <c r="D27" i="15"/>
  <c r="D27" i="19"/>
  <c r="D32" i="20"/>
  <c r="D29" i="22"/>
  <c r="D27" i="24"/>
  <c r="D29"/>
  <c r="D27" i="27"/>
  <c r="D32" i="29"/>
  <c r="D29" i="20"/>
  <c r="D27" i="22"/>
</calcChain>
</file>

<file path=xl/sharedStrings.xml><?xml version="1.0" encoding="utf-8"?>
<sst xmlns="http://schemas.openxmlformats.org/spreadsheetml/2006/main" count="2194" uniqueCount="164">
  <si>
    <t>หมายเหตุ</t>
  </si>
  <si>
    <t>0</t>
  </si>
  <si>
    <t xml:space="preserve">          - ขึ้นทะเบียนหางาน</t>
  </si>
  <si>
    <t xml:space="preserve">          - *บรรจุงาน</t>
  </si>
  <si>
    <t xml:space="preserve">                    - *สจจ.จัดหาให้</t>
  </si>
  <si>
    <t xml:space="preserve">                    - *ผู้ประกันตนหางานได้เอง</t>
  </si>
  <si>
    <t xml:space="preserve">         - *ส่งฝึกอบรมฝีมือแรงงาน </t>
  </si>
  <si>
    <t xml:space="preserve">                    - *เปลี่ยนอาชีพ</t>
  </si>
  <si>
    <t xml:space="preserve">                    - *เพิ่มทักษะ</t>
  </si>
  <si>
    <t xml:space="preserve">        - *ประกอบอาชีพอิสระ</t>
  </si>
  <si>
    <t>โครงการ / กิจกรรม</t>
  </si>
  <si>
    <t>แผน/ผลการปฏิบัติงาน</t>
  </si>
  <si>
    <t>งบประมาณ (บาท)</t>
  </si>
  <si>
    <t>เป้าหมาย ผลผลิตทั้งปี</t>
  </si>
  <si>
    <t>400  คน</t>
  </si>
  <si>
    <t>150  คน</t>
  </si>
  <si>
    <t>80  คน</t>
  </si>
  <si>
    <t>1  คน</t>
  </si>
  <si>
    <t>แบบรายงานผลการปฎิบัติงาน</t>
  </si>
  <si>
    <t>ผล/แผนงานโครงการประจำปี 2552 ของสำนักงานจัดหางานจังหวัดชุมพร</t>
  </si>
  <si>
    <t>ผลสะสม ต.ค.51 - ต.ค.51</t>
  </si>
  <si>
    <t>รวม  2  แผนงาน</t>
  </si>
  <si>
    <t>แผนงานพัฒนาและยกระดับมาตรฐานแรงงาน</t>
  </si>
  <si>
    <t xml:space="preserve">        -  *การบรรจุงาน</t>
  </si>
  <si>
    <t xml:space="preserve">   4.  โครงการส่งเสริมให้คนพิการมีงานทำ</t>
  </si>
  <si>
    <t xml:space="preserve">   5.  โครงการเคลื่อนย้ายแรงงานอย่างเป็นระบบ</t>
  </si>
  <si>
    <t xml:space="preserve">   6.  โครงการส่งเสริมมีงานทำแรงงานชุมชนบนพื้นที่สูง</t>
  </si>
  <si>
    <t xml:space="preserve">   7.  โครงการจัดหาแรงงานไทยทดแทนแรงงานต่างด้าว</t>
  </si>
  <si>
    <t xml:space="preserve">   8.  โครงการจัดหางานให้ผู้พ้นโทษ</t>
  </si>
  <si>
    <t xml:space="preserve">   2.  โครงการมีงานทำนำชุมชนเข้มแข็ง</t>
  </si>
  <si>
    <t xml:space="preserve">   9.  โครงการจัดหางานพิเศษให้นักเรียน  นักศึกษา</t>
  </si>
  <si>
    <t>แผนงานรักษาความสงบเรียบร้อยภายในประเทศ</t>
  </si>
  <si>
    <r>
      <t>กิจกรรมที่ 1</t>
    </r>
    <r>
      <rPr>
        <u/>
        <sz val="14"/>
        <rFont val="AngsanaUPC"/>
        <family val="1"/>
        <charset val="222"/>
      </rPr>
      <t xml:space="preserve"> พิจารณาการทำงานและจัดทำทะเบียนคนต่างด้าวที่ยื่นขอใบอนุญาตทำงาน</t>
    </r>
  </si>
  <si>
    <t xml:space="preserve">         - ออกใบอนุญาตทำงาน</t>
  </si>
  <si>
    <t xml:space="preserve">         - ต่ออายุใบอนุญาต</t>
  </si>
  <si>
    <t xml:space="preserve">         - เปลี่ยนแปลงสถานที่/ท้องที่การทำงาน/เปลี่ยนนายจ้าง/เพิ่มท้องที่</t>
  </si>
  <si>
    <t xml:space="preserve">         - ออกใบแทนอนุญาตทำงาน</t>
  </si>
  <si>
    <t xml:space="preserve">         - แจ้งเข้า</t>
  </si>
  <si>
    <t xml:space="preserve">         - แจ้งออก</t>
  </si>
  <si>
    <t xml:space="preserve">         - เก็บค่าธรรมเนียมใบอนุญาตทำงาน และค่าคำขอ</t>
  </si>
  <si>
    <t>15  คน</t>
  </si>
  <si>
    <t>30  คน</t>
  </si>
  <si>
    <t>100  คน</t>
  </si>
  <si>
    <t>2,000  คน</t>
  </si>
  <si>
    <t>5000  คน</t>
  </si>
  <si>
    <t>1,100  คน</t>
  </si>
  <si>
    <t>55  คน</t>
  </si>
  <si>
    <t>1  ศูนย์</t>
  </si>
  <si>
    <t>20  คน</t>
  </si>
  <si>
    <t>40  คน</t>
  </si>
  <si>
    <t>ประจำเดือนตุลาคม 2551</t>
  </si>
  <si>
    <t xml:space="preserve">   3.  ให้บริการจัดหางานและคุ้มครองคนหางานตลอด  24  ชม</t>
  </si>
  <si>
    <t>งบเพื่อการบริหาร</t>
  </si>
  <si>
    <t xml:space="preserve"> 10.  โครงการส่งเสริมคนพิการทำงานในหน่วยงานภาครัฐ</t>
  </si>
  <si>
    <t xml:space="preserve"> 12.  โครงการบริการจัดหางานแก่ผู้ประกันตนกรณีว่างงาน</t>
  </si>
  <si>
    <t xml:space="preserve"> 13.  โครงการนัดพบแรงงานย่อย</t>
  </si>
  <si>
    <t xml:space="preserve"> 14.  โครงการนัดพบแรงงานใหญ่</t>
  </si>
  <si>
    <t xml:space="preserve"> 15.  สร้างโอกาสการมีงานทำให้ผู้สำเร็จการศึกษาใหม่และประชาชนที่ว่างงาน</t>
  </si>
  <si>
    <t xml:space="preserve"> 16.  โครงการพัฒนาระบบบริการจัดหางานในประเทศ</t>
  </si>
  <si>
    <t xml:space="preserve"> 17.  โครงการอบรมแรงงานไทยเพื่อความมั่นคงในอาชีพ</t>
  </si>
  <si>
    <t xml:space="preserve"> 18.  โครงการยกระดับคุณภาพการจัดหางานสู่ความเป็นเลิศ</t>
  </si>
  <si>
    <t>สจจ.กำหนด</t>
  </si>
  <si>
    <t xml:space="preserve"> 1.  พิจารณาคำขอการจัดส่งคนหางานและพาลูกจ้างไปทำงาน/ฝึกงานต่างประเทศ</t>
  </si>
  <si>
    <t xml:space="preserve"> 2.  จัดส่งคนหางานไปทำงานต่างประเทศโดยรัฐ</t>
  </si>
  <si>
    <t xml:space="preserve"> 3.  รับแจ้งการเดินทางด้วยตนเองและเดินทางกลับไปทำงานต่างประเทศ</t>
  </si>
  <si>
    <t xml:space="preserve"> 5.  จัดหาแรงงานไทยที่เดินทางไปทำงานประเทศเกาหลีตามระบบการจ้างแรงงานฯ (EPS)</t>
  </si>
  <si>
    <t xml:space="preserve"> 6.  โครงการส่งเสริมการเรียนรู้เพื่อป้องกันและแก้ไขปัญหาเอดส์</t>
  </si>
  <si>
    <t xml:space="preserve"> 4.   ฝึกอบรมคนหางานก่อนตัดสินใจ เดินทางไปทำงานต่างประเทศ</t>
  </si>
  <si>
    <t xml:space="preserve"> งบเพื่อการบริหาร</t>
  </si>
  <si>
    <t xml:space="preserve"> 1.  แนะแนวอาชีพให้กับนักเรียน นักศึกษา และประชาชนทั่วไป</t>
  </si>
  <si>
    <t>5,000  คน</t>
  </si>
  <si>
    <t xml:space="preserve"> 2.  โครงการแนะแนวอาชีพระดับหมู่บ้าน</t>
  </si>
  <si>
    <t xml:space="preserve"> 3.  โครงการจัดวันแนะแนวอาชีพ</t>
  </si>
  <si>
    <t xml:space="preserve"> 4.  โครงการจัดวันมหกรรมอาชีพ</t>
  </si>
  <si>
    <t xml:space="preserve"> 5.  โครงการสร้างเครือข่ายการแนะแนวอาชีพ</t>
  </si>
  <si>
    <t xml:space="preserve"> 6.  แนะแนวอาชีพในชุมชน</t>
  </si>
  <si>
    <t xml:space="preserve"> 7.  แนะแนวอาชีพให้เยาวชนในสถานพินิจฯ</t>
  </si>
  <si>
    <t xml:space="preserve"> 8.  โครงการส่งเสริมการมีงานทำให้ทหารกองประจำการ</t>
  </si>
  <si>
    <t xml:space="preserve"> 9.  โครงการส่งเสริมการรับงานไปทำที่บ้าน</t>
  </si>
  <si>
    <t xml:space="preserve"> 10.  โครงการส่งเสริมการมีงานทำเพื่อผู้สูงอายุ</t>
  </si>
  <si>
    <t xml:space="preserve"> 11.  โครงการสร้างอาชีพใหม่ให้คนว่างงาน</t>
  </si>
  <si>
    <t xml:space="preserve"> 12.  ให้บริการแนะแนวอาชีพแก่ผู้ประกันตนกรณีว่างงาน</t>
  </si>
  <si>
    <t>74  คน</t>
  </si>
  <si>
    <t xml:space="preserve"> 13.  ศูนย์ข้อมูลอาชีพ</t>
  </si>
  <si>
    <t xml:space="preserve"> 14.  สร้างนักแนะแนวอาชีพสำหรับให้บริการผู้ประกันตนกรณีว่างงาน</t>
  </si>
  <si>
    <t xml:space="preserve"> 15.  แนะแนวอาชีพเพื่อเพิ่มประสิทธิภาพการบรรจุงาน</t>
  </si>
  <si>
    <t xml:space="preserve"> 1.  โครงการเผยแพร่ความรู้ความเข้าใจในการเดินทางไปทำงานต่างประเทศ</t>
  </si>
  <si>
    <t>4,050 คน</t>
  </si>
  <si>
    <t xml:space="preserve"> 2.  โครงการเคาะประตูบ้านเพื่อป้องกันปัญหาการหลอกลวงคนหางาน</t>
  </si>
  <si>
    <t xml:space="preserve"> 3.  โครงการป้องกันและปราบปรามหลอกลวงคนหางานฯ</t>
  </si>
  <si>
    <t xml:space="preserve"> 4.  โครงการเครือข่ายชุมชนร่วมรณรงค์ป้องกันและการลักลอบไปทำงานต่างประเทศ</t>
  </si>
  <si>
    <t>300  คน</t>
  </si>
  <si>
    <t xml:space="preserve"> 5.  รับเรื่องร้องทุกข์</t>
  </si>
  <si>
    <t xml:space="preserve"> 6.  ดำเนินคดีผู้กระทำผิดกฎหมายจัดหางาน</t>
  </si>
  <si>
    <t xml:space="preserve"> 7.  โครงการอบรมความรู้ทางกฎหมายแก่ผู้นำท้องถิ่น</t>
  </si>
  <si>
    <t xml:space="preserve"> 8.  อบรมความรู้ทางกฎหมายแก่นายจ้าง</t>
  </si>
  <si>
    <t xml:space="preserve"> 1.  พัฒนาข้อมูลข่าวสารตลาดแรงงาน</t>
  </si>
  <si>
    <t xml:space="preserve"> 2.  จัดทำทะเบียนกำลังแรงงาน</t>
  </si>
  <si>
    <t xml:space="preserve"> 3.  โครงการจัดทำทะเบียนกำลังแรงงาน  (ศูนย์ตลาด)</t>
  </si>
  <si>
    <t xml:space="preserve"> 4.  โครงการขยายเครือข่ายข้อมูลข่าวสารตลาดแรงงานสู่ตำบลหมู่บ้าน</t>
  </si>
  <si>
    <t xml:space="preserve"> 5.  โครงการขยายเครือข่ายข้อมูลข่าวสารตลาดแรงงาน  (ศูนย์ตลาดฯ)</t>
  </si>
  <si>
    <t xml:space="preserve"> 1.  พิจารณาการทำงานของคนต่างด้าว</t>
  </si>
  <si>
    <t>รวมต่างด้าวถูกกฎหมาย</t>
  </si>
  <si>
    <t>และต่างด้าว 3 สัญชาติ</t>
  </si>
  <si>
    <t xml:space="preserve"> 1.  โครงการตรวจสอบการทำงานของคนต่างด้าวและสถานประกอบการ</t>
  </si>
  <si>
    <t>5,000 คน/800 แห่ง</t>
  </si>
  <si>
    <t>426  คน</t>
  </si>
  <si>
    <t>450  คน/12 ครั้ง</t>
  </si>
  <si>
    <t xml:space="preserve"> 2. โครงการจัดทำทะเบียนคนต่างด้าวที่ขออนุญาตทำงาน</t>
  </si>
  <si>
    <t>6,700  คน/ครั้ง</t>
  </si>
  <si>
    <t>7,700 คน/ครั้ง</t>
  </si>
  <si>
    <t xml:space="preserve">          </t>
  </si>
  <si>
    <t xml:space="preserve">   *  ตรวจสอบปราบปรามจับกุมและดำเนินคดีคนต่างด้าวลักลอบทำงานโดยไม่ได้รับอนุญาต</t>
  </si>
  <si>
    <t xml:space="preserve">         - นายจ้าง/สถานประกอบการ</t>
  </si>
  <si>
    <r>
      <t>ผลผลิตที่  1</t>
    </r>
    <r>
      <rPr>
        <u/>
        <sz val="15"/>
        <rFont val="AngsanaUPC"/>
        <family val="1"/>
        <charset val="222"/>
      </rPr>
      <t xml:space="preserve">  ประชาชนได้รับบริการส่งเสริมการมีงานทำ</t>
    </r>
  </si>
  <si>
    <r>
      <t>กิจกรรมที่ 1</t>
    </r>
    <r>
      <rPr>
        <u/>
        <sz val="15"/>
        <rFont val="AngsanaUPC"/>
        <family val="1"/>
        <charset val="222"/>
      </rPr>
      <t xml:space="preserve"> การให้บริการจัดหางานในประเทศ</t>
    </r>
  </si>
  <si>
    <r>
      <t xml:space="preserve">     </t>
    </r>
    <r>
      <rPr>
        <sz val="15"/>
        <rFont val="AngsanaUPC"/>
        <family val="1"/>
        <charset val="222"/>
      </rPr>
      <t xml:space="preserve">   -  *ตำแหน่งงานว่าง</t>
    </r>
  </si>
  <si>
    <r>
      <t>กิจกรรมที่  2</t>
    </r>
    <r>
      <rPr>
        <u/>
        <sz val="15"/>
        <rFont val="AngsanaUPC"/>
        <family val="1"/>
        <charset val="222"/>
      </rPr>
      <t xml:space="preserve">  การให้บริการจัดหางานต่างประเทศ</t>
    </r>
  </si>
  <si>
    <r>
      <t>กิจกรรมที่  3</t>
    </r>
    <r>
      <rPr>
        <u/>
        <sz val="15"/>
        <rFont val="AngsanaUPC"/>
        <family val="1"/>
        <charset val="222"/>
      </rPr>
      <t xml:space="preserve">  การให้บริการแนะแนวอาชีพ</t>
    </r>
  </si>
  <si>
    <r>
      <t>กิจกรรมที่  4</t>
    </r>
    <r>
      <rPr>
        <u/>
        <sz val="15"/>
        <rFont val="AngsanaUPC"/>
        <family val="1"/>
        <charset val="222"/>
      </rPr>
      <t xml:space="preserve">  การให้ความคุ้มครองคนหางานตามกฎหมายจัดหางานและคุ้มครอง</t>
    </r>
  </si>
  <si>
    <r>
      <t xml:space="preserve">                       </t>
    </r>
    <r>
      <rPr>
        <u/>
        <sz val="15"/>
        <rFont val="AngsanaUPC"/>
        <family val="1"/>
        <charset val="222"/>
      </rPr>
      <t>คนหางาน  พ.ศ. 2528</t>
    </r>
  </si>
  <si>
    <r>
      <t xml:space="preserve">กิจกรรมที่ 5 </t>
    </r>
    <r>
      <rPr>
        <u/>
        <sz val="15"/>
        <rFont val="Angsana New"/>
        <family val="1"/>
      </rPr>
      <t>การให้บริการข้อมูลข่าวสารตลาดแรงงาน</t>
    </r>
  </si>
  <si>
    <r>
      <t>ผลผลิตที่  1</t>
    </r>
    <r>
      <rPr>
        <u/>
        <sz val="15"/>
        <rFont val="AngsanaUPC"/>
        <family val="1"/>
        <charset val="222"/>
      </rPr>
      <t xml:space="preserve">  คนต่างด้าวได้รับอนุญาตทำงาน</t>
    </r>
  </si>
  <si>
    <r>
      <t>กิจกรรมที่ 2</t>
    </r>
    <r>
      <rPr>
        <u/>
        <sz val="15"/>
        <rFont val="AngsanaUPC"/>
        <family val="1"/>
        <charset val="222"/>
      </rPr>
      <t xml:space="preserve"> ตรวจสอบการทำงานของคนต่างด้าวและสถานประกอบการ</t>
    </r>
  </si>
  <si>
    <t>คน/ครั้ง</t>
  </si>
  <si>
    <t>คน</t>
  </si>
  <si>
    <t xml:space="preserve">        - *ผู้ลงทะเบียนสมัครงานใหม่ (รวมทุกิจกรรม)</t>
  </si>
  <si>
    <t xml:space="preserve">   1.  บริการจัดหางาน  ณ  สำนักงาน  </t>
  </si>
  <si>
    <t xml:space="preserve">        -  ผู้สมัครงานมาใช้บริการจัดหางาน (รวมทุกกิจกรรม)</t>
  </si>
  <si>
    <t>ประจำเดือนพฤศจิกายน 2551</t>
  </si>
  <si>
    <t>ผลสะสม ต.ค.51 - พ.ย.51</t>
  </si>
  <si>
    <t>ประจำเดือนธันวาคม 2551</t>
  </si>
  <si>
    <t>ผลสะสม ต.ค.51 - ธ.ค.51</t>
  </si>
  <si>
    <t>6,700  คน</t>
  </si>
  <si>
    <t>7,700 ครั้ง</t>
  </si>
  <si>
    <t>ประจำเดือนมกราคม 2552</t>
  </si>
  <si>
    <t>ผลสะสม ต.ค.51 - ม.ค.52</t>
  </si>
  <si>
    <t>ประจำเดือนกุมภาพันธ์  2552</t>
  </si>
  <si>
    <t>ผลสะสม ต.ค.51 - ก.พ.52</t>
  </si>
  <si>
    <t>ประจำเดือนมีนาคม  2552</t>
  </si>
  <si>
    <t>ผลสะสม ต.ค.51 - มี.ค.52</t>
  </si>
  <si>
    <t>ประจำเดือนเมษายน  2552</t>
  </si>
  <si>
    <t>ผลสะสม ต.ค.51 - เม.ย.52</t>
  </si>
  <si>
    <t>ประจำเดือนพฤษภาคม  2552</t>
  </si>
  <si>
    <t>ผลสะสม ต.ค.51 - พ.ค.52</t>
  </si>
  <si>
    <t>ประจำเดือนมิถุนายน  2552</t>
  </si>
  <si>
    <t>ผลสะสม ต.ค.51 - มิ.ย.52</t>
  </si>
  <si>
    <t xml:space="preserve"> </t>
  </si>
  <si>
    <t>ประจำเดือนกรกฎาคม  2552</t>
  </si>
  <si>
    <t>ผลสะสม ต.ค.51 - ก.ค.52</t>
  </si>
  <si>
    <r>
      <t xml:space="preserve">หมายเหตุ  </t>
    </r>
    <r>
      <rPr>
        <sz val="14"/>
        <rFont val="AngsanaUPC"/>
        <family val="1"/>
        <charset val="222"/>
      </rPr>
      <t>โครงการตรวจสอบการทำงานของคนต่างด้าวและสถานประกอบการ  กรมการจัดหางานแจ้งว่ายอดสูงกว่าเป้าหมายมากเกินไป  จึงขอปรับยอดใช้เฉพาะยอดตรวจสอบ</t>
    </r>
  </si>
  <si>
    <t xml:space="preserve">                   ปราบปรามจับกุมและดำเนินคดีคนต่างด้าวฯ  ของตำรวจ  และยอดต่างด้าวถูกกฏหมาย  ตั้งแต่เดือนกรกฎาคม  2552  เป็นต้นไป  </t>
  </si>
  <si>
    <t>ประจำเดือนสิงหาคม  2552</t>
  </si>
  <si>
    <t>ผลสะสม ต.ค.51 - ส.ค.52</t>
  </si>
  <si>
    <t>ส.ค.52</t>
  </si>
  <si>
    <r>
      <t>หมายเหตุ</t>
    </r>
    <r>
      <rPr>
        <b/>
        <sz val="12"/>
        <rFont val="AngsanaUPC"/>
        <family val="1"/>
        <charset val="222"/>
      </rPr>
      <t xml:space="preserve">  </t>
    </r>
    <r>
      <rPr>
        <sz val="12"/>
        <rFont val="AngsanaUPC"/>
        <family val="1"/>
        <charset val="222"/>
      </rPr>
      <t>โครงการตรวจสอบการทำงานของคนต่างด้าวและสถานประกอบการ  กรมการจัดหางานแจ้งว่ายอดสูงกว่าเป้าหมายมากเกินไป  จึงขอปรับยอดใช้เฉพาะยอดตรวจสอบ</t>
    </r>
  </si>
  <si>
    <t>ก.ค.52</t>
  </si>
  <si>
    <t>มิ.ย.52</t>
  </si>
  <si>
    <t>ประจำเดือนกันยายน  2552</t>
  </si>
  <si>
    <t>ผลสะสม ต.ค.51 - ก.ย.52</t>
  </si>
  <si>
    <t>ก.ย.52</t>
  </si>
  <si>
    <t>ต.ค.51 - ก.ย.52</t>
  </si>
  <si>
    <t>450  คน</t>
  </si>
  <si>
    <t>ยอดต่างด้าวไม่ตรงเพราะว่าเพิ่งมาแก้ตอนที่ทำรายงานผลการปฏิบัติงานประจำเดือนส่งกรมฯ  และจัดหางานทุกจังหวัด</t>
  </si>
</sst>
</file>

<file path=xl/styles.xml><?xml version="1.0" encoding="utf-8"?>
<styleSheet xmlns="http://schemas.openxmlformats.org/spreadsheetml/2006/main">
  <fonts count="35">
    <font>
      <sz val="10"/>
      <name val="Arial"/>
      <charset val="222"/>
    </font>
    <font>
      <sz val="16"/>
      <name val="Angsana New"/>
      <family val="1"/>
    </font>
    <font>
      <sz val="14"/>
      <name val="Cordia New"/>
      <family val="2"/>
    </font>
    <font>
      <b/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sz val="12"/>
      <name val="AngsanaUPC"/>
      <family val="1"/>
      <charset val="222"/>
    </font>
    <font>
      <sz val="8"/>
      <name val="Arial"/>
      <family val="2"/>
    </font>
    <font>
      <sz val="12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sz val="15"/>
      <name val="AngsanaUPC"/>
      <family val="1"/>
      <charset val="222"/>
    </font>
    <font>
      <b/>
      <sz val="17"/>
      <name val="AngsanaUPC"/>
      <family val="1"/>
      <charset val="222"/>
    </font>
    <font>
      <sz val="17"/>
      <name val="Angsana New"/>
      <family val="1"/>
    </font>
    <font>
      <b/>
      <sz val="15"/>
      <name val="Cordia New"/>
      <family val="2"/>
    </font>
    <font>
      <sz val="15"/>
      <name val="AngsanaUPC"/>
      <family val="1"/>
      <charset val="222"/>
    </font>
    <font>
      <sz val="13.5"/>
      <name val="AngsanaUPC"/>
      <family val="1"/>
      <charset val="222"/>
    </font>
    <font>
      <sz val="10"/>
      <name val="Angsana New"/>
      <family val="1"/>
    </font>
    <font>
      <b/>
      <sz val="20"/>
      <name val="AngsanaUPC"/>
      <family val="1"/>
      <charset val="222"/>
    </font>
    <font>
      <sz val="13"/>
      <name val="Angsana New"/>
      <family val="1"/>
    </font>
    <font>
      <b/>
      <u/>
      <sz val="15"/>
      <name val="AngsanaUPC"/>
      <family val="1"/>
      <charset val="222"/>
    </font>
    <font>
      <u/>
      <sz val="15"/>
      <name val="AngsanaUPC"/>
      <family val="1"/>
      <charset val="222"/>
    </font>
    <font>
      <b/>
      <u/>
      <sz val="15"/>
      <name val="Angsana New"/>
      <family val="1"/>
    </font>
    <font>
      <u/>
      <sz val="15"/>
      <name val="Angsana New"/>
      <family val="1"/>
    </font>
    <font>
      <sz val="14.6"/>
      <name val="AngsanaUPC"/>
      <family val="1"/>
      <charset val="222"/>
    </font>
    <font>
      <b/>
      <sz val="15"/>
      <color indexed="8"/>
      <name val="Angsana New"/>
      <family val="1"/>
    </font>
    <font>
      <sz val="15"/>
      <color indexed="8"/>
      <name val="Angsana New"/>
      <family val="1"/>
    </font>
    <font>
      <sz val="15"/>
      <color indexed="8"/>
      <name val="AngsanaUPC"/>
      <family val="1"/>
      <charset val="222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sz val="15"/>
      <color indexed="10"/>
      <name val="Angsana New"/>
      <family val="1"/>
    </font>
    <font>
      <b/>
      <sz val="12"/>
      <name val="AngsanaUPC"/>
      <family val="1"/>
      <charset val="222"/>
    </font>
    <font>
      <b/>
      <u/>
      <sz val="12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3" fontId="0" fillId="0" borderId="0"/>
    <xf numFmtId="3" fontId="2" fillId="0" borderId="0"/>
  </cellStyleXfs>
  <cellXfs count="228">
    <xf numFmtId="3" fontId="0" fillId="0" borderId="0" xfId="0"/>
    <xf numFmtId="3" fontId="1" fillId="0" borderId="0" xfId="0" applyFont="1"/>
    <xf numFmtId="3" fontId="5" fillId="0" borderId="1" xfId="1" applyFont="1" applyBorder="1"/>
    <xf numFmtId="3" fontId="6" fillId="0" borderId="1" xfId="1" applyFont="1" applyBorder="1"/>
    <xf numFmtId="49" fontId="6" fillId="0" borderId="1" xfId="1" applyNumberFormat="1" applyFont="1" applyBorder="1" applyAlignment="1">
      <alignment horizontal="center"/>
    </xf>
    <xf numFmtId="3" fontId="6" fillId="0" borderId="1" xfId="0" applyFont="1" applyBorder="1"/>
    <xf numFmtId="3" fontId="1" fillId="0" borderId="1" xfId="0" applyFont="1" applyBorder="1"/>
    <xf numFmtId="3" fontId="1" fillId="0" borderId="2" xfId="0" applyFont="1" applyBorder="1"/>
    <xf numFmtId="3" fontId="1" fillId="0" borderId="0" xfId="0" applyFont="1" applyBorder="1"/>
    <xf numFmtId="3" fontId="12" fillId="0" borderId="0" xfId="0" applyFont="1"/>
    <xf numFmtId="3" fontId="7" fillId="0" borderId="1" xfId="0" applyFont="1" applyBorder="1"/>
    <xf numFmtId="3" fontId="7" fillId="0" borderId="0" xfId="0" applyFont="1"/>
    <xf numFmtId="3" fontId="6" fillId="0" borderId="3" xfId="1" applyFont="1" applyBorder="1"/>
    <xf numFmtId="3" fontId="1" fillId="0" borderId="4" xfId="0" applyFont="1" applyBorder="1"/>
    <xf numFmtId="3" fontId="7" fillId="0" borderId="0" xfId="0" applyFont="1" applyBorder="1" applyAlignment="1">
      <alignment horizontal="center"/>
    </xf>
    <xf numFmtId="3" fontId="1" fillId="2" borderId="5" xfId="0" applyFont="1" applyFill="1" applyBorder="1"/>
    <xf numFmtId="3" fontId="6" fillId="2" borderId="5" xfId="1" applyFont="1" applyFill="1" applyBorder="1"/>
    <xf numFmtId="3" fontId="15" fillId="0" borderId="0" xfId="0" applyFont="1"/>
    <xf numFmtId="3" fontId="13" fillId="2" borderId="5" xfId="1" applyFont="1" applyFill="1" applyBorder="1"/>
    <xf numFmtId="3" fontId="12" fillId="2" borderId="5" xfId="1" applyFont="1" applyFill="1" applyBorder="1" applyAlignment="1">
      <alignment horizontal="right"/>
    </xf>
    <xf numFmtId="49" fontId="16" fillId="2" borderId="5" xfId="1" applyNumberFormat="1" applyFont="1" applyFill="1" applyBorder="1" applyAlignment="1">
      <alignment horizontal="center"/>
    </xf>
    <xf numFmtId="3" fontId="12" fillId="2" borderId="6" xfId="0" applyFont="1" applyFill="1" applyBorder="1"/>
    <xf numFmtId="3" fontId="12" fillId="2" borderId="7" xfId="0" applyFont="1" applyFill="1" applyBorder="1"/>
    <xf numFmtId="3" fontId="12" fillId="2" borderId="5" xfId="0" applyFont="1" applyFill="1" applyBorder="1"/>
    <xf numFmtId="3" fontId="13" fillId="2" borderId="5" xfId="1" applyNumberFormat="1" applyFont="1" applyFill="1" applyBorder="1" applyAlignment="1">
      <alignment horizontal="right"/>
    </xf>
    <xf numFmtId="3" fontId="17" fillId="2" borderId="5" xfId="1" applyFont="1" applyFill="1" applyBorder="1"/>
    <xf numFmtId="3" fontId="18" fillId="0" borderId="1" xfId="1" applyFont="1" applyBorder="1"/>
    <xf numFmtId="3" fontId="19" fillId="0" borderId="1" xfId="0" applyFont="1" applyBorder="1"/>
    <xf numFmtId="3" fontId="19" fillId="0" borderId="0" xfId="0" applyFont="1"/>
    <xf numFmtId="3" fontId="6" fillId="0" borderId="8" xfId="1" applyFont="1" applyBorder="1"/>
    <xf numFmtId="3" fontId="6" fillId="0" borderId="0" xfId="1" applyFont="1" applyBorder="1"/>
    <xf numFmtId="49" fontId="6" fillId="0" borderId="0" xfId="1" applyNumberFormat="1" applyFont="1" applyBorder="1" applyAlignment="1">
      <alignment horizontal="center"/>
    </xf>
    <xf numFmtId="3" fontId="5" fillId="0" borderId="0" xfId="1" applyFont="1" applyBorder="1"/>
    <xf numFmtId="3" fontId="6" fillId="0" borderId="0" xfId="1" applyNumberFormat="1" applyFont="1" applyBorder="1" applyAlignment="1">
      <alignment horizontal="right"/>
    </xf>
    <xf numFmtId="3" fontId="7" fillId="0" borderId="0" xfId="0" applyFont="1" applyBorder="1"/>
    <xf numFmtId="49" fontId="8" fillId="0" borderId="0" xfId="1" applyNumberFormat="1" applyFont="1" applyBorder="1" applyAlignment="1">
      <alignment horizontal="center"/>
    </xf>
    <xf numFmtId="3" fontId="5" fillId="0" borderId="0" xfId="1" applyFont="1" applyBorder="1" applyAlignment="1">
      <alignment vertical="center" wrapText="1"/>
    </xf>
    <xf numFmtId="3" fontId="6" fillId="0" borderId="0" xfId="1" applyFont="1" applyBorder="1" applyAlignment="1">
      <alignment vertical="center" wrapText="1"/>
    </xf>
    <xf numFmtId="3" fontId="6" fillId="0" borderId="0" xfId="1" applyFont="1" applyBorder="1" applyAlignment="1">
      <alignment vertical="top" wrapText="1"/>
    </xf>
    <xf numFmtId="3" fontId="6" fillId="0" borderId="0" xfId="1" applyNumberFormat="1" applyFont="1" applyBorder="1" applyAlignment="1">
      <alignment horizontal="right" vertical="top" wrapText="1"/>
    </xf>
    <xf numFmtId="49" fontId="10" fillId="0" borderId="0" xfId="1" applyNumberFormat="1" applyFont="1" applyBorder="1" applyAlignment="1">
      <alignment horizontal="center" vertical="top" wrapText="1"/>
    </xf>
    <xf numFmtId="3" fontId="1" fillId="0" borderId="0" xfId="0" applyFont="1" applyBorder="1" applyAlignment="1">
      <alignment vertical="top"/>
    </xf>
    <xf numFmtId="3" fontId="6" fillId="0" borderId="0" xfId="1" applyNumberFormat="1" applyFont="1" applyBorder="1" applyAlignment="1">
      <alignment horizontal="center"/>
    </xf>
    <xf numFmtId="3" fontId="7" fillId="0" borderId="0" xfId="0" applyFont="1" applyBorder="1" applyAlignment="1">
      <alignment vertical="center"/>
    </xf>
    <xf numFmtId="3" fontId="7" fillId="0" borderId="0" xfId="0" applyFont="1" applyBorder="1" applyAlignment="1">
      <alignment horizontal="left" vertical="center"/>
    </xf>
    <xf numFmtId="3" fontId="6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3" fontId="21" fillId="0" borderId="4" xfId="0" applyFont="1" applyBorder="1" applyAlignment="1">
      <alignment horizontal="center"/>
    </xf>
    <xf numFmtId="3" fontId="21" fillId="0" borderId="1" xfId="0" applyFont="1" applyBorder="1" applyAlignment="1">
      <alignment horizontal="center"/>
    </xf>
    <xf numFmtId="3" fontId="1" fillId="0" borderId="0" xfId="0" applyFont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21" fillId="0" borderId="1" xfId="0" applyFont="1" applyBorder="1"/>
    <xf numFmtId="3" fontId="22" fillId="0" borderId="1" xfId="1" applyFont="1" applyBorder="1"/>
    <xf numFmtId="3" fontId="17" fillId="0" borderId="1" xfId="1" applyFont="1" applyBorder="1"/>
    <xf numFmtId="3" fontId="17" fillId="0" borderId="1" xfId="0" applyFont="1" applyBorder="1"/>
    <xf numFmtId="3" fontId="17" fillId="0" borderId="1" xfId="1" applyFont="1" applyBorder="1" applyAlignment="1">
      <alignment horizontal="left"/>
    </xf>
    <xf numFmtId="3" fontId="17" fillId="0" borderId="3" xfId="1" applyFont="1" applyBorder="1"/>
    <xf numFmtId="3" fontId="12" fillId="0" borderId="1" xfId="0" applyFont="1" applyBorder="1"/>
    <xf numFmtId="3" fontId="17" fillId="0" borderId="2" xfId="1" applyFont="1" applyBorder="1"/>
    <xf numFmtId="3" fontId="12" fillId="0" borderId="4" xfId="0" applyFont="1" applyBorder="1"/>
    <xf numFmtId="3" fontId="17" fillId="0" borderId="1" xfId="1" applyFont="1" applyBorder="1" applyAlignment="1">
      <alignment wrapText="1"/>
    </xf>
    <xf numFmtId="3" fontId="17" fillId="2" borderId="5" xfId="1" applyFont="1" applyFill="1" applyBorder="1" applyAlignment="1">
      <alignment vertical="center" wrapText="1"/>
    </xf>
    <xf numFmtId="3" fontId="17" fillId="0" borderId="1" xfId="1" applyFont="1" applyBorder="1" applyAlignment="1">
      <alignment vertical="center" wrapText="1"/>
    </xf>
    <xf numFmtId="3" fontId="12" fillId="0" borderId="2" xfId="0" applyFont="1" applyBorder="1"/>
    <xf numFmtId="3" fontId="24" fillId="0" borderId="9" xfId="0" applyFont="1" applyBorder="1"/>
    <xf numFmtId="3" fontId="17" fillId="2" borderId="6" xfId="1" applyFont="1" applyFill="1" applyBorder="1" applyAlignment="1">
      <alignment wrapText="1"/>
    </xf>
    <xf numFmtId="3" fontId="17" fillId="2" borderId="6" xfId="1" applyFont="1" applyFill="1" applyBorder="1"/>
    <xf numFmtId="3" fontId="26" fillId="0" borderId="1" xfId="1" applyFont="1" applyBorder="1"/>
    <xf numFmtId="3" fontId="13" fillId="0" borderId="1" xfId="1" applyNumberFormat="1" applyFont="1" applyBorder="1" applyAlignment="1">
      <alignment horizontal="right"/>
    </xf>
    <xf numFmtId="49" fontId="17" fillId="0" borderId="1" xfId="1" applyNumberFormat="1" applyFont="1" applyBorder="1" applyAlignment="1">
      <alignment horizontal="center"/>
    </xf>
    <xf numFmtId="3" fontId="17" fillId="2" borderId="6" xfId="1" applyFont="1" applyFill="1" applyBorder="1" applyAlignment="1">
      <alignment horizontal="right"/>
    </xf>
    <xf numFmtId="49" fontId="17" fillId="2" borderId="5" xfId="1" applyNumberFormat="1" applyFont="1" applyFill="1" applyBorder="1" applyAlignment="1">
      <alignment horizontal="center"/>
    </xf>
    <xf numFmtId="3" fontId="12" fillId="2" borderId="7" xfId="0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right"/>
    </xf>
    <xf numFmtId="3" fontId="12" fillId="0" borderId="3" xfId="0" applyFont="1" applyBorder="1" applyAlignment="1">
      <alignment horizontal="center"/>
    </xf>
    <xf numFmtId="3" fontId="12" fillId="0" borderId="10" xfId="0" applyFont="1" applyBorder="1" applyAlignment="1">
      <alignment horizontal="center"/>
    </xf>
    <xf numFmtId="3" fontId="12" fillId="0" borderId="1" xfId="0" applyFont="1" applyBorder="1" applyAlignment="1">
      <alignment horizontal="right"/>
    </xf>
    <xf numFmtId="3" fontId="12" fillId="0" borderId="10" xfId="0" applyFont="1" applyBorder="1" applyAlignment="1">
      <alignment horizontal="left"/>
    </xf>
    <xf numFmtId="3" fontId="12" fillId="0" borderId="1" xfId="0" applyFont="1" applyBorder="1" applyAlignment="1">
      <alignment horizontal="center"/>
    </xf>
    <xf numFmtId="0" fontId="17" fillId="0" borderId="1" xfId="1" applyNumberFormat="1" applyFont="1" applyBorder="1" applyAlignment="1">
      <alignment horizontal="center"/>
    </xf>
    <xf numFmtId="3" fontId="17" fillId="0" borderId="1" xfId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49" fontId="17" fillId="0" borderId="3" xfId="1" applyNumberFormat="1" applyFont="1" applyBorder="1" applyAlignment="1">
      <alignment horizontal="center"/>
    </xf>
    <xf numFmtId="3" fontId="12" fillId="0" borderId="0" xfId="0" applyFont="1" applyBorder="1" applyAlignment="1">
      <alignment horizontal="center"/>
    </xf>
    <xf numFmtId="3" fontId="12" fillId="0" borderId="3" xfId="0" applyFont="1" applyBorder="1"/>
    <xf numFmtId="3" fontId="17" fillId="0" borderId="1" xfId="1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49" fontId="17" fillId="0" borderId="2" xfId="1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3" fontId="17" fillId="2" borderId="5" xfId="1" applyNumberFormat="1" applyFont="1" applyFill="1" applyBorder="1" applyAlignment="1">
      <alignment horizontal="right"/>
    </xf>
    <xf numFmtId="3" fontId="12" fillId="2" borderId="6" xfId="0" applyFont="1" applyFill="1" applyBorder="1" applyAlignment="1">
      <alignment horizontal="center"/>
    </xf>
    <xf numFmtId="3" fontId="12" fillId="0" borderId="0" xfId="0" applyFont="1" applyAlignment="1">
      <alignment horizontal="center"/>
    </xf>
    <xf numFmtId="3" fontId="17" fillId="0" borderId="1" xfId="1" applyNumberFormat="1" applyFont="1" applyBorder="1" applyAlignment="1">
      <alignment horizontal="right" wrapText="1"/>
    </xf>
    <xf numFmtId="49" fontId="17" fillId="0" borderId="1" xfId="1" applyNumberFormat="1" applyFont="1" applyBorder="1" applyAlignment="1">
      <alignment horizontal="center" wrapText="1"/>
    </xf>
    <xf numFmtId="3" fontId="17" fillId="3" borderId="1" xfId="1" applyNumberFormat="1" applyFont="1" applyFill="1" applyBorder="1" applyAlignment="1">
      <alignment horizontal="right"/>
    </xf>
    <xf numFmtId="49" fontId="17" fillId="3" borderId="1" xfId="1" applyNumberFormat="1" applyFont="1" applyFill="1" applyBorder="1" applyAlignment="1">
      <alignment horizontal="center"/>
    </xf>
    <xf numFmtId="3" fontId="13" fillId="2" borderId="5" xfId="1" applyNumberFormat="1" applyFont="1" applyFill="1" applyBorder="1" applyAlignment="1">
      <alignment horizontal="right" vertical="center" wrapText="1"/>
    </xf>
    <xf numFmtId="49" fontId="13" fillId="2" borderId="5" xfId="1" applyNumberFormat="1" applyFont="1" applyFill="1" applyBorder="1" applyAlignment="1">
      <alignment horizontal="center" vertical="center"/>
    </xf>
    <xf numFmtId="3" fontId="17" fillId="0" borderId="1" xfId="1" applyNumberFormat="1" applyFont="1" applyBorder="1" applyAlignment="1">
      <alignment horizontal="right" vertical="center" wrapText="1"/>
    </xf>
    <xf numFmtId="3" fontId="12" fillId="0" borderId="1" xfId="1" applyFont="1" applyBorder="1" applyAlignment="1">
      <alignment horizontal="center"/>
    </xf>
    <xf numFmtId="49" fontId="17" fillId="0" borderId="1" xfId="1" applyNumberFormat="1" applyFont="1" applyBorder="1" applyAlignment="1">
      <alignment horizontal="center" vertical="center" wrapText="1"/>
    </xf>
    <xf numFmtId="3" fontId="17" fillId="0" borderId="2" xfId="1" applyFont="1" applyBorder="1" applyAlignment="1">
      <alignment horizontal="right"/>
    </xf>
    <xf numFmtId="0" fontId="17" fillId="0" borderId="2" xfId="1" applyNumberFormat="1" applyFont="1" applyBorder="1" applyAlignment="1">
      <alignment horizontal="center"/>
    </xf>
    <xf numFmtId="3" fontId="13" fillId="0" borderId="4" xfId="1" applyNumberFormat="1" applyFont="1" applyBorder="1" applyAlignment="1">
      <alignment horizontal="right" vertical="center" wrapText="1"/>
    </xf>
    <xf numFmtId="0" fontId="17" fillId="0" borderId="4" xfId="1" applyNumberFormat="1" applyFont="1" applyBorder="1" applyAlignment="1">
      <alignment horizontal="center"/>
    </xf>
    <xf numFmtId="3" fontId="12" fillId="2" borderId="5" xfId="0" applyFont="1" applyFill="1" applyBorder="1" applyAlignment="1">
      <alignment horizontal="right"/>
    </xf>
    <xf numFmtId="0" fontId="17" fillId="2" borderId="5" xfId="1" applyNumberFormat="1" applyFont="1" applyFill="1" applyBorder="1" applyAlignment="1">
      <alignment horizontal="center" vertical="center"/>
    </xf>
    <xf numFmtId="0" fontId="17" fillId="0" borderId="1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3" fontId="12" fillId="0" borderId="4" xfId="0" applyFont="1" applyBorder="1" applyAlignment="1">
      <alignment horizontal="right"/>
    </xf>
    <xf numFmtId="49" fontId="17" fillId="0" borderId="0" xfId="1" applyNumberFormat="1" applyFont="1" applyBorder="1" applyAlignment="1">
      <alignment horizontal="center"/>
    </xf>
    <xf numFmtId="3" fontId="12" fillId="0" borderId="0" xfId="0" applyFont="1" applyBorder="1" applyAlignment="1">
      <alignment horizontal="left"/>
    </xf>
    <xf numFmtId="3" fontId="17" fillId="2" borderId="5" xfId="1" applyFont="1" applyFill="1" applyBorder="1" applyAlignment="1">
      <alignment horizontal="right"/>
    </xf>
    <xf numFmtId="3" fontId="17" fillId="0" borderId="0" xfId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3" fontId="12" fillId="0" borderId="0" xfId="0" applyFont="1" applyBorder="1"/>
    <xf numFmtId="3" fontId="13" fillId="0" borderId="0" xfId="1" applyNumberFormat="1" applyFont="1" applyBorder="1" applyAlignment="1">
      <alignment horizontal="right" wrapText="1"/>
    </xf>
    <xf numFmtId="49" fontId="17" fillId="0" borderId="0" xfId="1" applyNumberFormat="1" applyFont="1" applyBorder="1" applyAlignment="1">
      <alignment horizontal="center" wrapText="1"/>
    </xf>
    <xf numFmtId="3" fontId="17" fillId="0" borderId="1" xfId="1" applyNumberFormat="1" applyFont="1" applyBorder="1" applyAlignment="1">
      <alignment horizontal="center"/>
    </xf>
    <xf numFmtId="3" fontId="1" fillId="0" borderId="1" xfId="0" applyFont="1" applyBorder="1" applyAlignment="1">
      <alignment horizontal="center"/>
    </xf>
    <xf numFmtId="3" fontId="17" fillId="2" borderId="1" xfId="1" applyNumberFormat="1" applyFont="1" applyFill="1" applyBorder="1" applyAlignment="1">
      <alignment horizontal="right"/>
    </xf>
    <xf numFmtId="0" fontId="17" fillId="2" borderId="1" xfId="1" applyNumberFormat="1" applyFont="1" applyFill="1" applyBorder="1" applyAlignment="1">
      <alignment horizontal="center"/>
    </xf>
    <xf numFmtId="3" fontId="17" fillId="2" borderId="1" xfId="1" applyFont="1" applyFill="1" applyBorder="1" applyAlignment="1">
      <alignment horizontal="center"/>
    </xf>
    <xf numFmtId="49" fontId="17" fillId="2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center"/>
    </xf>
    <xf numFmtId="3" fontId="28" fillId="2" borderId="6" xfId="0" applyFont="1" applyFill="1" applyBorder="1"/>
    <xf numFmtId="3" fontId="28" fillId="2" borderId="7" xfId="0" applyFont="1" applyFill="1" applyBorder="1"/>
    <xf numFmtId="3" fontId="28" fillId="0" borderId="3" xfId="0" applyFont="1" applyBorder="1" applyAlignment="1">
      <alignment horizontal="center"/>
    </xf>
    <xf numFmtId="3" fontId="28" fillId="0" borderId="10" xfId="0" applyFont="1" applyBorder="1" applyAlignment="1">
      <alignment horizontal="center"/>
    </xf>
    <xf numFmtId="3" fontId="28" fillId="0" borderId="1" xfId="0" applyFont="1" applyBorder="1" applyAlignment="1">
      <alignment horizontal="right"/>
    </xf>
    <xf numFmtId="3" fontId="28" fillId="0" borderId="10" xfId="0" applyFont="1" applyBorder="1" applyAlignment="1">
      <alignment horizontal="left"/>
    </xf>
    <xf numFmtId="3" fontId="28" fillId="0" borderId="0" xfId="0" applyFont="1" applyBorder="1" applyAlignment="1">
      <alignment horizontal="center"/>
    </xf>
    <xf numFmtId="3" fontId="28" fillId="2" borderId="6" xfId="0" applyFont="1" applyFill="1" applyBorder="1" applyAlignment="1">
      <alignment horizontal="center"/>
    </xf>
    <xf numFmtId="3" fontId="28" fillId="2" borderId="7" xfId="0" applyFont="1" applyFill="1" applyBorder="1" applyAlignment="1">
      <alignment horizontal="center"/>
    </xf>
    <xf numFmtId="3" fontId="28" fillId="0" borderId="4" xfId="0" applyFont="1" applyBorder="1"/>
    <xf numFmtId="3" fontId="28" fillId="0" borderId="1" xfId="0" applyFont="1" applyBorder="1"/>
    <xf numFmtId="3" fontId="30" fillId="0" borderId="0" xfId="0" applyFont="1" applyBorder="1" applyAlignment="1">
      <alignment horizontal="center"/>
    </xf>
    <xf numFmtId="3" fontId="30" fillId="0" borderId="0" xfId="0" applyFont="1" applyBorder="1" applyAlignment="1">
      <alignment vertical="center"/>
    </xf>
    <xf numFmtId="3" fontId="30" fillId="0" borderId="0" xfId="0" applyFont="1" applyBorder="1" applyAlignment="1">
      <alignment horizontal="left" vertical="center"/>
    </xf>
    <xf numFmtId="3" fontId="31" fillId="0" borderId="0" xfId="0" applyFont="1" applyBorder="1"/>
    <xf numFmtId="3" fontId="31" fillId="0" borderId="0" xfId="0" applyFont="1"/>
    <xf numFmtId="3" fontId="32" fillId="4" borderId="1" xfId="0" applyFont="1" applyFill="1" applyBorder="1" applyAlignment="1">
      <alignment horizontal="right"/>
    </xf>
    <xf numFmtId="3" fontId="28" fillId="3" borderId="1" xfId="0" applyFont="1" applyFill="1" applyBorder="1" applyAlignment="1">
      <alignment horizontal="right"/>
    </xf>
    <xf numFmtId="3" fontId="12" fillId="3" borderId="1" xfId="0" applyFont="1" applyFill="1" applyBorder="1" applyAlignment="1">
      <alignment horizontal="right"/>
    </xf>
    <xf numFmtId="3" fontId="22" fillId="0" borderId="5" xfId="1" applyFont="1" applyBorder="1"/>
    <xf numFmtId="3" fontId="13" fillId="0" borderId="5" xfId="1" applyNumberFormat="1" applyFont="1" applyBorder="1" applyAlignment="1">
      <alignment horizontal="right"/>
    </xf>
    <xf numFmtId="49" fontId="13" fillId="0" borderId="5" xfId="1" applyNumberFormat="1" applyFont="1" applyBorder="1" applyAlignment="1">
      <alignment horizontal="center"/>
    </xf>
    <xf numFmtId="3" fontId="1" fillId="0" borderId="5" xfId="0" applyFont="1" applyBorder="1"/>
    <xf numFmtId="3" fontId="3" fillId="0" borderId="0" xfId="1" applyFont="1" applyBorder="1"/>
    <xf numFmtId="3" fontId="12" fillId="0" borderId="11" xfId="0" applyFont="1" applyBorder="1" applyAlignment="1"/>
    <xf numFmtId="3" fontId="12" fillId="0" borderId="0" xfId="0" applyFont="1" applyBorder="1" applyAlignment="1"/>
    <xf numFmtId="3" fontId="8" fillId="0" borderId="0" xfId="1" applyFont="1" applyBorder="1"/>
    <xf numFmtId="3" fontId="34" fillId="0" borderId="0" xfId="1" applyFont="1" applyBorder="1"/>
    <xf numFmtId="3" fontId="17" fillId="0" borderId="2" xfId="1" applyNumberFormat="1" applyFont="1" applyBorder="1" applyAlignment="1">
      <alignment horizontal="right" vertical="center" wrapText="1"/>
    </xf>
    <xf numFmtId="3" fontId="12" fillId="0" borderId="5" xfId="0" applyFont="1" applyBorder="1"/>
    <xf numFmtId="3" fontId="17" fillId="0" borderId="5" xfId="1" applyFont="1" applyBorder="1" applyAlignment="1">
      <alignment horizontal="right"/>
    </xf>
    <xf numFmtId="0" fontId="17" fillId="0" borderId="5" xfId="1" applyNumberFormat="1" applyFont="1" applyBorder="1" applyAlignment="1">
      <alignment horizontal="center"/>
    </xf>
    <xf numFmtId="3" fontId="12" fillId="0" borderId="3" xfId="0" applyFont="1" applyBorder="1" applyAlignment="1">
      <alignment horizontal="center"/>
    </xf>
    <xf numFmtId="3" fontId="12" fillId="0" borderId="10" xfId="0" applyFont="1" applyBorder="1" applyAlignment="1">
      <alignment horizontal="center"/>
    </xf>
    <xf numFmtId="3" fontId="12" fillId="2" borderId="6" xfId="0" applyFont="1" applyFill="1" applyBorder="1" applyAlignment="1">
      <alignment horizontal="center"/>
    </xf>
    <xf numFmtId="3" fontId="12" fillId="2" borderId="7" xfId="0" applyFont="1" applyFill="1" applyBorder="1" applyAlignment="1">
      <alignment horizontal="center"/>
    </xf>
    <xf numFmtId="3" fontId="12" fillId="2" borderId="3" xfId="0" applyFont="1" applyFill="1" applyBorder="1" applyAlignment="1">
      <alignment horizontal="center"/>
    </xf>
    <xf numFmtId="3" fontId="12" fillId="2" borderId="10" xfId="0" applyFont="1" applyFill="1" applyBorder="1" applyAlignment="1">
      <alignment horizontal="center"/>
    </xf>
    <xf numFmtId="3" fontId="12" fillId="0" borderId="0" xfId="0" applyFont="1" applyBorder="1" applyAlignment="1">
      <alignment horizontal="center"/>
    </xf>
    <xf numFmtId="49" fontId="17" fillId="0" borderId="0" xfId="1" applyNumberFormat="1" applyFont="1" applyBorder="1" applyAlignment="1">
      <alignment horizontal="center"/>
    </xf>
    <xf numFmtId="3" fontId="7" fillId="0" borderId="0" xfId="0" applyFont="1" applyBorder="1" applyAlignment="1">
      <alignment horizontal="center"/>
    </xf>
    <xf numFmtId="3" fontId="12" fillId="0" borderId="8" xfId="0" applyFont="1" applyBorder="1" applyAlignment="1">
      <alignment horizontal="center"/>
    </xf>
    <xf numFmtId="3" fontId="12" fillId="0" borderId="13" xfId="0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3" fontId="11" fillId="0" borderId="4" xfId="0" applyFont="1" applyBorder="1" applyAlignment="1">
      <alignment horizontal="center" vertical="center" wrapText="1"/>
    </xf>
    <xf numFmtId="3" fontId="11" fillId="0" borderId="2" xfId="0" applyFont="1" applyBorder="1" applyAlignment="1">
      <alignment horizontal="center" vertical="center" wrapText="1"/>
    </xf>
    <xf numFmtId="3" fontId="12" fillId="0" borderId="6" xfId="0" applyFont="1" applyBorder="1" applyAlignment="1">
      <alignment horizontal="center"/>
    </xf>
    <xf numFmtId="3" fontId="12" fillId="0" borderId="7" xfId="0" applyFont="1" applyBorder="1" applyAlignment="1">
      <alignment horizontal="center"/>
    </xf>
    <xf numFmtId="3" fontId="13" fillId="0" borderId="4" xfId="1" applyFont="1" applyBorder="1" applyAlignment="1">
      <alignment horizontal="center" vertical="center"/>
    </xf>
    <xf numFmtId="3" fontId="13" fillId="0" borderId="1" xfId="1" applyFont="1" applyBorder="1" applyAlignment="1">
      <alignment horizontal="center" vertical="center"/>
    </xf>
    <xf numFmtId="3" fontId="13" fillId="0" borderId="2" xfId="1" applyFont="1" applyBorder="1" applyAlignment="1">
      <alignment horizontal="center" vertical="center"/>
    </xf>
    <xf numFmtId="3" fontId="13" fillId="0" borderId="4" xfId="1" applyFont="1" applyBorder="1" applyAlignment="1">
      <alignment horizontal="center" vertical="center" wrapText="1"/>
    </xf>
    <xf numFmtId="3" fontId="13" fillId="0" borderId="2" xfId="1" applyFont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center" vertical="center" wrapText="1" shrinkToFit="1"/>
    </xf>
    <xf numFmtId="49" fontId="13" fillId="0" borderId="2" xfId="1" applyNumberFormat="1" applyFont="1" applyBorder="1" applyAlignment="1">
      <alignment horizontal="center" vertical="center" wrapText="1" shrinkToFit="1"/>
    </xf>
    <xf numFmtId="3" fontId="11" fillId="0" borderId="9" xfId="0" applyFont="1" applyBorder="1" applyAlignment="1">
      <alignment horizontal="center" vertical="center" wrapText="1"/>
    </xf>
    <xf numFmtId="3" fontId="11" fillId="0" borderId="14" xfId="0" applyFont="1" applyBorder="1" applyAlignment="1">
      <alignment horizontal="center" vertical="center" wrapText="1"/>
    </xf>
    <xf numFmtId="3" fontId="11" fillId="0" borderId="8" xfId="0" applyFont="1" applyBorder="1" applyAlignment="1">
      <alignment horizontal="center" vertical="center" wrapText="1"/>
    </xf>
    <xf numFmtId="3" fontId="11" fillId="0" borderId="13" xfId="0" applyFont="1" applyBorder="1" applyAlignment="1">
      <alignment horizontal="center" vertical="center" wrapText="1"/>
    </xf>
    <xf numFmtId="17" fontId="11" fillId="0" borderId="9" xfId="0" applyNumberFormat="1" applyFont="1" applyBorder="1" applyAlignment="1">
      <alignment horizontal="center" vertical="center"/>
    </xf>
    <xf numFmtId="17" fontId="11" fillId="0" borderId="14" xfId="0" applyNumberFormat="1" applyFont="1" applyBorder="1" applyAlignment="1">
      <alignment horizontal="center" vertical="center"/>
    </xf>
    <xf numFmtId="17" fontId="11" fillId="0" borderId="8" xfId="0" applyNumberFormat="1" applyFont="1" applyBorder="1" applyAlignment="1">
      <alignment horizontal="center" vertical="center"/>
    </xf>
    <xf numFmtId="17" fontId="11" fillId="0" borderId="13" xfId="0" applyNumberFormat="1" applyFont="1" applyBorder="1" applyAlignment="1">
      <alignment horizontal="center" vertical="center"/>
    </xf>
    <xf numFmtId="3" fontId="13" fillId="0" borderId="6" xfId="1" applyFont="1" applyBorder="1" applyAlignment="1">
      <alignment horizontal="center" vertical="center"/>
    </xf>
    <xf numFmtId="3" fontId="13" fillId="0" borderId="12" xfId="1" applyFont="1" applyBorder="1" applyAlignment="1">
      <alignment horizontal="center" vertical="center"/>
    </xf>
    <xf numFmtId="3" fontId="13" fillId="0" borderId="7" xfId="1" applyFont="1" applyBorder="1" applyAlignment="1">
      <alignment horizontal="center" vertical="center"/>
    </xf>
    <xf numFmtId="3" fontId="12" fillId="2" borderId="12" xfId="0" applyFont="1" applyFill="1" applyBorder="1" applyAlignment="1">
      <alignment horizontal="center"/>
    </xf>
    <xf numFmtId="3" fontId="12" fillId="0" borderId="0" xfId="0" applyFont="1" applyAlignment="1">
      <alignment horizontal="center"/>
    </xf>
    <xf numFmtId="3" fontId="7" fillId="0" borderId="0" xfId="0" applyFont="1" applyBorder="1" applyAlignment="1">
      <alignment horizontal="center" vertical="top"/>
    </xf>
    <xf numFmtId="3" fontId="12" fillId="0" borderId="9" xfId="0" applyFont="1" applyBorder="1" applyAlignment="1">
      <alignment horizontal="center"/>
    </xf>
    <xf numFmtId="3" fontId="12" fillId="0" borderId="14" xfId="0" applyFont="1" applyBorder="1" applyAlignment="1">
      <alignment horizontal="center"/>
    </xf>
    <xf numFmtId="3" fontId="11" fillId="0" borderId="3" xfId="0" applyFont="1" applyBorder="1" applyAlignment="1">
      <alignment horizontal="center"/>
    </xf>
    <xf numFmtId="3" fontId="11" fillId="0" borderId="10" xfId="0" applyFont="1" applyBorder="1" applyAlignment="1">
      <alignment horizontal="center"/>
    </xf>
    <xf numFmtId="3" fontId="28" fillId="0" borderId="9" xfId="0" applyFont="1" applyBorder="1" applyAlignment="1">
      <alignment horizontal="center"/>
    </xf>
    <xf numFmtId="3" fontId="28" fillId="0" borderId="14" xfId="0" applyFont="1" applyBorder="1" applyAlignment="1">
      <alignment horizontal="center"/>
    </xf>
    <xf numFmtId="3" fontId="28" fillId="0" borderId="3" xfId="0" applyFont="1" applyBorder="1" applyAlignment="1">
      <alignment horizontal="center"/>
    </xf>
    <xf numFmtId="3" fontId="28" fillId="0" borderId="10" xfId="0" applyFont="1" applyBorder="1" applyAlignment="1">
      <alignment horizontal="center"/>
    </xf>
    <xf numFmtId="3" fontId="27" fillId="0" borderId="3" xfId="0" applyFont="1" applyBorder="1" applyAlignment="1">
      <alignment horizontal="center"/>
    </xf>
    <xf numFmtId="3" fontId="27" fillId="0" borderId="10" xfId="0" applyFont="1" applyBorder="1" applyAlignment="1">
      <alignment horizontal="center"/>
    </xf>
    <xf numFmtId="3" fontId="28" fillId="0" borderId="8" xfId="0" applyFont="1" applyBorder="1" applyAlignment="1">
      <alignment horizontal="center"/>
    </xf>
    <xf numFmtId="3" fontId="28" fillId="0" borderId="13" xfId="0" applyFont="1" applyBorder="1" applyAlignment="1">
      <alignment horizontal="center"/>
    </xf>
    <xf numFmtId="3" fontId="30" fillId="0" borderId="0" xfId="0" applyFont="1" applyBorder="1" applyAlignment="1">
      <alignment horizontal="center" vertical="top"/>
    </xf>
    <xf numFmtId="3" fontId="28" fillId="0" borderId="0" xfId="0" applyFont="1" applyBorder="1" applyAlignment="1">
      <alignment horizontal="center"/>
    </xf>
    <xf numFmtId="3" fontId="30" fillId="0" borderId="0" xfId="0" applyFont="1" applyBorder="1" applyAlignment="1">
      <alignment horizontal="center"/>
    </xf>
    <xf numFmtId="49" fontId="29" fillId="0" borderId="0" xfId="1" applyNumberFormat="1" applyFont="1" applyBorder="1" applyAlignment="1">
      <alignment horizontal="center"/>
    </xf>
    <xf numFmtId="17" fontId="27" fillId="0" borderId="9" xfId="0" applyNumberFormat="1" applyFont="1" applyBorder="1" applyAlignment="1">
      <alignment horizontal="center" vertical="center"/>
    </xf>
    <xf numFmtId="17" fontId="27" fillId="0" borderId="14" xfId="0" applyNumberFormat="1" applyFont="1" applyBorder="1" applyAlignment="1">
      <alignment horizontal="center" vertical="center"/>
    </xf>
    <xf numFmtId="17" fontId="27" fillId="0" borderId="8" xfId="0" applyNumberFormat="1" applyFont="1" applyBorder="1" applyAlignment="1">
      <alignment horizontal="center" vertical="center"/>
    </xf>
    <xf numFmtId="17" fontId="27" fillId="0" borderId="13" xfId="0" applyNumberFormat="1" applyFont="1" applyBorder="1" applyAlignment="1">
      <alignment horizontal="center" vertical="center"/>
    </xf>
    <xf numFmtId="3" fontId="28" fillId="2" borderId="6" xfId="0" applyFont="1" applyFill="1" applyBorder="1" applyAlignment="1">
      <alignment horizontal="center"/>
    </xf>
    <xf numFmtId="3" fontId="28" fillId="2" borderId="7" xfId="0" applyFont="1" applyFill="1" applyBorder="1" applyAlignment="1">
      <alignment horizontal="center"/>
    </xf>
    <xf numFmtId="3" fontId="28" fillId="0" borderId="6" xfId="0" applyFont="1" applyBorder="1" applyAlignment="1">
      <alignment horizontal="center"/>
    </xf>
    <xf numFmtId="3" fontId="28" fillId="0" borderId="7" xfId="0" applyFont="1" applyBorder="1" applyAlignment="1">
      <alignment horizontal="center"/>
    </xf>
    <xf numFmtId="3" fontId="12" fillId="3" borderId="3" xfId="0" applyFont="1" applyFill="1" applyBorder="1" applyAlignment="1">
      <alignment horizontal="center"/>
    </xf>
    <xf numFmtId="3" fontId="12" fillId="3" borderId="10" xfId="0" applyFont="1" applyFill="1" applyBorder="1" applyAlignment="1">
      <alignment horizontal="center"/>
    </xf>
    <xf numFmtId="3" fontId="28" fillId="3" borderId="3" xfId="0" applyFont="1" applyFill="1" applyBorder="1" applyAlignment="1">
      <alignment horizontal="center"/>
    </xf>
    <xf numFmtId="3" fontId="28" fillId="3" borderId="10" xfId="0" applyFont="1" applyFill="1" applyBorder="1" applyAlignment="1">
      <alignment horizontal="center"/>
    </xf>
  </cellXfs>
  <cellStyles count="2">
    <cellStyle name="ปกติ" xfId="0" builtinId="0"/>
    <cellStyle name="ปกติ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8433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18434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18435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18436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18437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18438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18439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18440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18441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18442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7649" name="Line 1"/>
        <xdr:cNvSpPr>
          <a:spLocks noChangeShapeType="1"/>
        </xdr:cNvSpPr>
      </xdr:nvSpPr>
      <xdr:spPr bwMode="auto">
        <a:xfrm flipH="1">
          <a:off x="56959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7650" name="Line 2"/>
        <xdr:cNvSpPr>
          <a:spLocks noChangeShapeType="1"/>
        </xdr:cNvSpPr>
      </xdr:nvSpPr>
      <xdr:spPr bwMode="auto">
        <a:xfrm flipH="1">
          <a:off x="5695950" y="433768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7651" name="Line 3"/>
        <xdr:cNvSpPr>
          <a:spLocks noChangeShapeType="1"/>
        </xdr:cNvSpPr>
      </xdr:nvSpPr>
      <xdr:spPr bwMode="auto">
        <a:xfrm flipH="1">
          <a:off x="5695950" y="451675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7652" name="Line 4"/>
        <xdr:cNvSpPr>
          <a:spLocks noChangeShapeType="1"/>
        </xdr:cNvSpPr>
      </xdr:nvSpPr>
      <xdr:spPr bwMode="auto">
        <a:xfrm flipH="1">
          <a:off x="5695950" y="451389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7653" name="Line 5"/>
        <xdr:cNvSpPr>
          <a:spLocks noChangeShapeType="1"/>
        </xdr:cNvSpPr>
      </xdr:nvSpPr>
      <xdr:spPr bwMode="auto">
        <a:xfrm flipH="1">
          <a:off x="5695950" y="433673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7654" name="Line 6"/>
        <xdr:cNvSpPr>
          <a:spLocks noChangeShapeType="1"/>
        </xdr:cNvSpPr>
      </xdr:nvSpPr>
      <xdr:spPr bwMode="auto">
        <a:xfrm flipH="1">
          <a:off x="5695950" y="45681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7655" name="Line 7"/>
        <xdr:cNvSpPr>
          <a:spLocks noChangeShapeType="1"/>
        </xdr:cNvSpPr>
      </xdr:nvSpPr>
      <xdr:spPr bwMode="auto">
        <a:xfrm flipH="1">
          <a:off x="5695950" y="4563427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7656" name="Line 8"/>
        <xdr:cNvSpPr>
          <a:spLocks noChangeShapeType="1"/>
        </xdr:cNvSpPr>
      </xdr:nvSpPr>
      <xdr:spPr bwMode="auto">
        <a:xfrm>
          <a:off x="569595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7657" name="Line 9"/>
        <xdr:cNvSpPr>
          <a:spLocks noChangeShapeType="1"/>
        </xdr:cNvSpPr>
      </xdr:nvSpPr>
      <xdr:spPr bwMode="auto">
        <a:xfrm flipV="1">
          <a:off x="5695950" y="2505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7658" name="Line 10"/>
        <xdr:cNvSpPr>
          <a:spLocks noChangeShapeType="1"/>
        </xdr:cNvSpPr>
      </xdr:nvSpPr>
      <xdr:spPr bwMode="auto">
        <a:xfrm flipV="1">
          <a:off x="5695950" y="2505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58</xdr:row>
      <xdr:rowOff>257175</xdr:rowOff>
    </xdr:from>
    <xdr:to>
      <xdr:col>7</xdr:col>
      <xdr:colOff>714375</xdr:colOff>
      <xdr:row>60</xdr:row>
      <xdr:rowOff>66675</xdr:rowOff>
    </xdr:to>
    <xdr:sp macro="" textlink="">
      <xdr:nvSpPr>
        <xdr:cNvPr id="27659" name="Text Box 11"/>
        <xdr:cNvSpPr txBox="1">
          <a:spLocks noChangeArrowheads="1"/>
        </xdr:cNvSpPr>
      </xdr:nvSpPr>
      <xdr:spPr bwMode="auto">
        <a:xfrm>
          <a:off x="7343775" y="17364075"/>
          <a:ext cx="695325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8673" name="Line 1"/>
        <xdr:cNvSpPr>
          <a:spLocks noChangeShapeType="1"/>
        </xdr:cNvSpPr>
      </xdr:nvSpPr>
      <xdr:spPr bwMode="auto">
        <a:xfrm flipH="1">
          <a:off x="56959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57150</xdr:rowOff>
    </xdr:from>
    <xdr:to>
      <xdr:col>3</xdr:col>
      <xdr:colOff>0</xdr:colOff>
      <xdr:row>149</xdr:row>
      <xdr:rowOff>228600</xdr:rowOff>
    </xdr:to>
    <xdr:sp macro="" textlink="">
      <xdr:nvSpPr>
        <xdr:cNvPr id="28674" name="Line 2"/>
        <xdr:cNvSpPr>
          <a:spLocks noChangeShapeType="1"/>
        </xdr:cNvSpPr>
      </xdr:nvSpPr>
      <xdr:spPr bwMode="auto">
        <a:xfrm flipH="1">
          <a:off x="5695950" y="423767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76200</xdr:rowOff>
    </xdr:from>
    <xdr:to>
      <xdr:col>3</xdr:col>
      <xdr:colOff>0</xdr:colOff>
      <xdr:row>155</xdr:row>
      <xdr:rowOff>228600</xdr:rowOff>
    </xdr:to>
    <xdr:sp macro="" textlink="">
      <xdr:nvSpPr>
        <xdr:cNvPr id="28675" name="Line 3"/>
        <xdr:cNvSpPr>
          <a:spLocks noChangeShapeType="1"/>
        </xdr:cNvSpPr>
      </xdr:nvSpPr>
      <xdr:spPr bwMode="auto">
        <a:xfrm flipH="1">
          <a:off x="5695950" y="4416742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47625</xdr:rowOff>
    </xdr:from>
    <xdr:to>
      <xdr:col>3</xdr:col>
      <xdr:colOff>0</xdr:colOff>
      <xdr:row>155</xdr:row>
      <xdr:rowOff>228600</xdr:rowOff>
    </xdr:to>
    <xdr:sp macro="" textlink="">
      <xdr:nvSpPr>
        <xdr:cNvPr id="28676" name="Line 4"/>
        <xdr:cNvSpPr>
          <a:spLocks noChangeShapeType="1"/>
        </xdr:cNvSpPr>
      </xdr:nvSpPr>
      <xdr:spPr bwMode="auto">
        <a:xfrm flipH="1">
          <a:off x="5695950" y="441388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47625</xdr:rowOff>
    </xdr:from>
    <xdr:to>
      <xdr:col>3</xdr:col>
      <xdr:colOff>0</xdr:colOff>
      <xdr:row>149</xdr:row>
      <xdr:rowOff>247650</xdr:rowOff>
    </xdr:to>
    <xdr:sp macro="" textlink="">
      <xdr:nvSpPr>
        <xdr:cNvPr id="28677" name="Line 5"/>
        <xdr:cNvSpPr>
          <a:spLocks noChangeShapeType="1"/>
        </xdr:cNvSpPr>
      </xdr:nvSpPr>
      <xdr:spPr bwMode="auto">
        <a:xfrm flipH="1">
          <a:off x="5695950" y="423672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295275</xdr:rowOff>
    </xdr:from>
    <xdr:to>
      <xdr:col>3</xdr:col>
      <xdr:colOff>0</xdr:colOff>
      <xdr:row>156</xdr:row>
      <xdr:rowOff>438150</xdr:rowOff>
    </xdr:to>
    <xdr:sp macro="" textlink="">
      <xdr:nvSpPr>
        <xdr:cNvPr id="28678" name="Line 6"/>
        <xdr:cNvSpPr>
          <a:spLocks noChangeShapeType="1"/>
        </xdr:cNvSpPr>
      </xdr:nvSpPr>
      <xdr:spPr bwMode="auto">
        <a:xfrm flipH="1">
          <a:off x="5695950" y="4468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247650</xdr:rowOff>
    </xdr:from>
    <xdr:to>
      <xdr:col>3</xdr:col>
      <xdr:colOff>0</xdr:colOff>
      <xdr:row>156</xdr:row>
      <xdr:rowOff>476250</xdr:rowOff>
    </xdr:to>
    <xdr:sp macro="" textlink="">
      <xdr:nvSpPr>
        <xdr:cNvPr id="28679" name="Line 7"/>
        <xdr:cNvSpPr>
          <a:spLocks noChangeShapeType="1"/>
        </xdr:cNvSpPr>
      </xdr:nvSpPr>
      <xdr:spPr bwMode="auto">
        <a:xfrm flipH="1">
          <a:off x="5695950" y="446341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8680" name="Line 8"/>
        <xdr:cNvSpPr>
          <a:spLocks noChangeShapeType="1"/>
        </xdr:cNvSpPr>
      </xdr:nvSpPr>
      <xdr:spPr bwMode="auto">
        <a:xfrm>
          <a:off x="569595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8681" name="Line 9"/>
        <xdr:cNvSpPr>
          <a:spLocks noChangeShapeType="1"/>
        </xdr:cNvSpPr>
      </xdr:nvSpPr>
      <xdr:spPr bwMode="auto">
        <a:xfrm flipV="1">
          <a:off x="569595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8682" name="Line 10"/>
        <xdr:cNvSpPr>
          <a:spLocks noChangeShapeType="1"/>
        </xdr:cNvSpPr>
      </xdr:nvSpPr>
      <xdr:spPr bwMode="auto">
        <a:xfrm flipV="1">
          <a:off x="569595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58</xdr:row>
      <xdr:rowOff>257175</xdr:rowOff>
    </xdr:from>
    <xdr:to>
      <xdr:col>7</xdr:col>
      <xdr:colOff>800100</xdr:colOff>
      <xdr:row>60</xdr:row>
      <xdr:rowOff>66675</xdr:rowOff>
    </xdr:to>
    <xdr:sp macro="" textlink="">
      <xdr:nvSpPr>
        <xdr:cNvPr id="28683" name="Text Box 11"/>
        <xdr:cNvSpPr txBox="1">
          <a:spLocks noChangeArrowheads="1"/>
        </xdr:cNvSpPr>
      </xdr:nvSpPr>
      <xdr:spPr bwMode="auto">
        <a:xfrm>
          <a:off x="7381875" y="16868775"/>
          <a:ext cx="7620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9697" name="Line 1"/>
        <xdr:cNvSpPr>
          <a:spLocks noChangeShapeType="1"/>
        </xdr:cNvSpPr>
      </xdr:nvSpPr>
      <xdr:spPr bwMode="auto">
        <a:xfrm flipH="1">
          <a:off x="56959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57150</xdr:rowOff>
    </xdr:from>
    <xdr:to>
      <xdr:col>3</xdr:col>
      <xdr:colOff>0</xdr:colOff>
      <xdr:row>149</xdr:row>
      <xdr:rowOff>228600</xdr:rowOff>
    </xdr:to>
    <xdr:sp macro="" textlink="">
      <xdr:nvSpPr>
        <xdr:cNvPr id="29698" name="Line 2"/>
        <xdr:cNvSpPr>
          <a:spLocks noChangeShapeType="1"/>
        </xdr:cNvSpPr>
      </xdr:nvSpPr>
      <xdr:spPr bwMode="auto">
        <a:xfrm flipH="1">
          <a:off x="5695950" y="430339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76200</xdr:rowOff>
    </xdr:from>
    <xdr:to>
      <xdr:col>3</xdr:col>
      <xdr:colOff>0</xdr:colOff>
      <xdr:row>155</xdr:row>
      <xdr:rowOff>228600</xdr:rowOff>
    </xdr:to>
    <xdr:sp macro="" textlink="">
      <xdr:nvSpPr>
        <xdr:cNvPr id="29699" name="Line 3"/>
        <xdr:cNvSpPr>
          <a:spLocks noChangeShapeType="1"/>
        </xdr:cNvSpPr>
      </xdr:nvSpPr>
      <xdr:spPr bwMode="auto">
        <a:xfrm flipH="1">
          <a:off x="5695950" y="448246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47625</xdr:rowOff>
    </xdr:from>
    <xdr:to>
      <xdr:col>3</xdr:col>
      <xdr:colOff>0</xdr:colOff>
      <xdr:row>155</xdr:row>
      <xdr:rowOff>228600</xdr:rowOff>
    </xdr:to>
    <xdr:sp macro="" textlink="">
      <xdr:nvSpPr>
        <xdr:cNvPr id="29700" name="Line 4"/>
        <xdr:cNvSpPr>
          <a:spLocks noChangeShapeType="1"/>
        </xdr:cNvSpPr>
      </xdr:nvSpPr>
      <xdr:spPr bwMode="auto">
        <a:xfrm flipH="1">
          <a:off x="5695950" y="44796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47625</xdr:rowOff>
    </xdr:from>
    <xdr:to>
      <xdr:col>3</xdr:col>
      <xdr:colOff>0</xdr:colOff>
      <xdr:row>149</xdr:row>
      <xdr:rowOff>247650</xdr:rowOff>
    </xdr:to>
    <xdr:sp macro="" textlink="">
      <xdr:nvSpPr>
        <xdr:cNvPr id="29701" name="Line 5"/>
        <xdr:cNvSpPr>
          <a:spLocks noChangeShapeType="1"/>
        </xdr:cNvSpPr>
      </xdr:nvSpPr>
      <xdr:spPr bwMode="auto">
        <a:xfrm flipH="1">
          <a:off x="5695950" y="43024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295275</xdr:rowOff>
    </xdr:from>
    <xdr:to>
      <xdr:col>3</xdr:col>
      <xdr:colOff>0</xdr:colOff>
      <xdr:row>156</xdr:row>
      <xdr:rowOff>438150</xdr:rowOff>
    </xdr:to>
    <xdr:sp macro="" textlink="">
      <xdr:nvSpPr>
        <xdr:cNvPr id="29702" name="Line 6"/>
        <xdr:cNvSpPr>
          <a:spLocks noChangeShapeType="1"/>
        </xdr:cNvSpPr>
      </xdr:nvSpPr>
      <xdr:spPr bwMode="auto">
        <a:xfrm flipH="1">
          <a:off x="5695950" y="453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247650</xdr:rowOff>
    </xdr:from>
    <xdr:to>
      <xdr:col>3</xdr:col>
      <xdr:colOff>0</xdr:colOff>
      <xdr:row>156</xdr:row>
      <xdr:rowOff>476250</xdr:rowOff>
    </xdr:to>
    <xdr:sp macro="" textlink="">
      <xdr:nvSpPr>
        <xdr:cNvPr id="29703" name="Line 7"/>
        <xdr:cNvSpPr>
          <a:spLocks noChangeShapeType="1"/>
        </xdr:cNvSpPr>
      </xdr:nvSpPr>
      <xdr:spPr bwMode="auto">
        <a:xfrm flipH="1">
          <a:off x="5695950" y="4529137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9704" name="Line 8"/>
        <xdr:cNvSpPr>
          <a:spLocks noChangeShapeType="1"/>
        </xdr:cNvSpPr>
      </xdr:nvSpPr>
      <xdr:spPr bwMode="auto">
        <a:xfrm>
          <a:off x="569595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9705" name="Line 9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9706" name="Line 10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58</xdr:row>
      <xdr:rowOff>257175</xdr:rowOff>
    </xdr:from>
    <xdr:to>
      <xdr:col>7</xdr:col>
      <xdr:colOff>619125</xdr:colOff>
      <xdr:row>60</xdr:row>
      <xdr:rowOff>76200</xdr:rowOff>
    </xdr:to>
    <xdr:sp macro="" textlink="">
      <xdr:nvSpPr>
        <xdr:cNvPr id="29707" name="Text Box 11"/>
        <xdr:cNvSpPr txBox="1">
          <a:spLocks noChangeArrowheads="1"/>
        </xdr:cNvSpPr>
      </xdr:nvSpPr>
      <xdr:spPr bwMode="auto">
        <a:xfrm>
          <a:off x="7362825" y="16973550"/>
          <a:ext cx="600075" cy="3905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18288" tIns="32004" rIns="18288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ngsana New"/>
              <a:cs typeface="Angsana New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30721" name="Line 1"/>
        <xdr:cNvSpPr>
          <a:spLocks noChangeShapeType="1"/>
        </xdr:cNvSpPr>
      </xdr:nvSpPr>
      <xdr:spPr bwMode="auto">
        <a:xfrm flipH="1">
          <a:off x="56959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57150</xdr:rowOff>
    </xdr:from>
    <xdr:to>
      <xdr:col>3</xdr:col>
      <xdr:colOff>0</xdr:colOff>
      <xdr:row>149</xdr:row>
      <xdr:rowOff>228600</xdr:rowOff>
    </xdr:to>
    <xdr:sp macro="" textlink="">
      <xdr:nvSpPr>
        <xdr:cNvPr id="30722" name="Line 2"/>
        <xdr:cNvSpPr>
          <a:spLocks noChangeShapeType="1"/>
        </xdr:cNvSpPr>
      </xdr:nvSpPr>
      <xdr:spPr bwMode="auto">
        <a:xfrm flipH="1">
          <a:off x="5695950" y="4303395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76200</xdr:rowOff>
    </xdr:from>
    <xdr:to>
      <xdr:col>3</xdr:col>
      <xdr:colOff>0</xdr:colOff>
      <xdr:row>155</xdr:row>
      <xdr:rowOff>228600</xdr:rowOff>
    </xdr:to>
    <xdr:sp macro="" textlink="">
      <xdr:nvSpPr>
        <xdr:cNvPr id="30723" name="Line 3"/>
        <xdr:cNvSpPr>
          <a:spLocks noChangeShapeType="1"/>
        </xdr:cNvSpPr>
      </xdr:nvSpPr>
      <xdr:spPr bwMode="auto">
        <a:xfrm flipH="1">
          <a:off x="5695950" y="448246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47625</xdr:rowOff>
    </xdr:from>
    <xdr:to>
      <xdr:col>3</xdr:col>
      <xdr:colOff>0</xdr:colOff>
      <xdr:row>155</xdr:row>
      <xdr:rowOff>228600</xdr:rowOff>
    </xdr:to>
    <xdr:sp macro="" textlink="">
      <xdr:nvSpPr>
        <xdr:cNvPr id="30724" name="Line 4"/>
        <xdr:cNvSpPr>
          <a:spLocks noChangeShapeType="1"/>
        </xdr:cNvSpPr>
      </xdr:nvSpPr>
      <xdr:spPr bwMode="auto">
        <a:xfrm flipH="1">
          <a:off x="5695950" y="44796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47625</xdr:rowOff>
    </xdr:from>
    <xdr:to>
      <xdr:col>3</xdr:col>
      <xdr:colOff>0</xdr:colOff>
      <xdr:row>149</xdr:row>
      <xdr:rowOff>247650</xdr:rowOff>
    </xdr:to>
    <xdr:sp macro="" textlink="">
      <xdr:nvSpPr>
        <xdr:cNvPr id="30725" name="Line 5"/>
        <xdr:cNvSpPr>
          <a:spLocks noChangeShapeType="1"/>
        </xdr:cNvSpPr>
      </xdr:nvSpPr>
      <xdr:spPr bwMode="auto">
        <a:xfrm flipH="1">
          <a:off x="5695950" y="43024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295275</xdr:rowOff>
    </xdr:from>
    <xdr:to>
      <xdr:col>3</xdr:col>
      <xdr:colOff>0</xdr:colOff>
      <xdr:row>156</xdr:row>
      <xdr:rowOff>438150</xdr:rowOff>
    </xdr:to>
    <xdr:sp macro="" textlink="">
      <xdr:nvSpPr>
        <xdr:cNvPr id="30726" name="Line 6"/>
        <xdr:cNvSpPr>
          <a:spLocks noChangeShapeType="1"/>
        </xdr:cNvSpPr>
      </xdr:nvSpPr>
      <xdr:spPr bwMode="auto">
        <a:xfrm flipH="1">
          <a:off x="5695950" y="453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247650</xdr:rowOff>
    </xdr:from>
    <xdr:to>
      <xdr:col>3</xdr:col>
      <xdr:colOff>0</xdr:colOff>
      <xdr:row>156</xdr:row>
      <xdr:rowOff>476250</xdr:rowOff>
    </xdr:to>
    <xdr:sp macro="" textlink="">
      <xdr:nvSpPr>
        <xdr:cNvPr id="30727" name="Line 7"/>
        <xdr:cNvSpPr>
          <a:spLocks noChangeShapeType="1"/>
        </xdr:cNvSpPr>
      </xdr:nvSpPr>
      <xdr:spPr bwMode="auto">
        <a:xfrm flipH="1">
          <a:off x="5695950" y="4529137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30728" name="Line 8"/>
        <xdr:cNvSpPr>
          <a:spLocks noChangeShapeType="1"/>
        </xdr:cNvSpPr>
      </xdr:nvSpPr>
      <xdr:spPr bwMode="auto">
        <a:xfrm>
          <a:off x="569595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30729" name="Line 9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30730" name="Line 10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58</xdr:row>
      <xdr:rowOff>257175</xdr:rowOff>
    </xdr:from>
    <xdr:to>
      <xdr:col>7</xdr:col>
      <xdr:colOff>619125</xdr:colOff>
      <xdr:row>60</xdr:row>
      <xdr:rowOff>76200</xdr:rowOff>
    </xdr:to>
    <xdr:sp macro="" textlink="">
      <xdr:nvSpPr>
        <xdr:cNvPr id="30731" name="Text Box 11"/>
        <xdr:cNvSpPr txBox="1">
          <a:spLocks noChangeArrowheads="1"/>
        </xdr:cNvSpPr>
      </xdr:nvSpPr>
      <xdr:spPr bwMode="auto">
        <a:xfrm>
          <a:off x="7362825" y="16973550"/>
          <a:ext cx="600075" cy="3905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18288" tIns="32004" rIns="18288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ngsana New"/>
              <a:cs typeface="Angsana New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31745" name="Line 1"/>
        <xdr:cNvSpPr>
          <a:spLocks noChangeShapeType="1"/>
        </xdr:cNvSpPr>
      </xdr:nvSpPr>
      <xdr:spPr bwMode="auto">
        <a:xfrm flipH="1">
          <a:off x="56959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57150</xdr:rowOff>
    </xdr:from>
    <xdr:to>
      <xdr:col>3</xdr:col>
      <xdr:colOff>0</xdr:colOff>
      <xdr:row>149</xdr:row>
      <xdr:rowOff>228600</xdr:rowOff>
    </xdr:to>
    <xdr:sp macro="" textlink="">
      <xdr:nvSpPr>
        <xdr:cNvPr id="31746" name="Line 2"/>
        <xdr:cNvSpPr>
          <a:spLocks noChangeShapeType="1"/>
        </xdr:cNvSpPr>
      </xdr:nvSpPr>
      <xdr:spPr bwMode="auto">
        <a:xfrm flipH="1">
          <a:off x="5695950" y="425577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76200</xdr:rowOff>
    </xdr:from>
    <xdr:to>
      <xdr:col>3</xdr:col>
      <xdr:colOff>0</xdr:colOff>
      <xdr:row>155</xdr:row>
      <xdr:rowOff>228600</xdr:rowOff>
    </xdr:to>
    <xdr:sp macro="" textlink="">
      <xdr:nvSpPr>
        <xdr:cNvPr id="31747" name="Line 3"/>
        <xdr:cNvSpPr>
          <a:spLocks noChangeShapeType="1"/>
        </xdr:cNvSpPr>
      </xdr:nvSpPr>
      <xdr:spPr bwMode="auto">
        <a:xfrm flipH="1">
          <a:off x="5695950" y="443484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155</xdr:row>
      <xdr:rowOff>47625</xdr:rowOff>
    </xdr:from>
    <xdr:to>
      <xdr:col>3</xdr:col>
      <xdr:colOff>0</xdr:colOff>
      <xdr:row>155</xdr:row>
      <xdr:rowOff>228600</xdr:rowOff>
    </xdr:to>
    <xdr:sp macro="" textlink="">
      <xdr:nvSpPr>
        <xdr:cNvPr id="31748" name="Line 4"/>
        <xdr:cNvSpPr>
          <a:spLocks noChangeShapeType="1"/>
        </xdr:cNvSpPr>
      </xdr:nvSpPr>
      <xdr:spPr bwMode="auto">
        <a:xfrm flipH="1">
          <a:off x="5695950" y="443198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149</xdr:row>
      <xdr:rowOff>47625</xdr:rowOff>
    </xdr:from>
    <xdr:to>
      <xdr:col>3</xdr:col>
      <xdr:colOff>0</xdr:colOff>
      <xdr:row>149</xdr:row>
      <xdr:rowOff>247650</xdr:rowOff>
    </xdr:to>
    <xdr:sp macro="" textlink="">
      <xdr:nvSpPr>
        <xdr:cNvPr id="31749" name="Line 5"/>
        <xdr:cNvSpPr>
          <a:spLocks noChangeShapeType="1"/>
        </xdr:cNvSpPr>
      </xdr:nvSpPr>
      <xdr:spPr bwMode="auto">
        <a:xfrm flipH="1">
          <a:off x="5695950" y="425481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295275</xdr:rowOff>
    </xdr:from>
    <xdr:to>
      <xdr:col>3</xdr:col>
      <xdr:colOff>0</xdr:colOff>
      <xdr:row>156</xdr:row>
      <xdr:rowOff>438150</xdr:rowOff>
    </xdr:to>
    <xdr:sp macro="" textlink="">
      <xdr:nvSpPr>
        <xdr:cNvPr id="31750" name="Line 6"/>
        <xdr:cNvSpPr>
          <a:spLocks noChangeShapeType="1"/>
        </xdr:cNvSpPr>
      </xdr:nvSpPr>
      <xdr:spPr bwMode="auto">
        <a:xfrm flipH="1">
          <a:off x="5695950" y="4486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156</xdr:row>
      <xdr:rowOff>247650</xdr:rowOff>
    </xdr:from>
    <xdr:to>
      <xdr:col>3</xdr:col>
      <xdr:colOff>0</xdr:colOff>
      <xdr:row>156</xdr:row>
      <xdr:rowOff>476250</xdr:rowOff>
    </xdr:to>
    <xdr:sp macro="" textlink="">
      <xdr:nvSpPr>
        <xdr:cNvPr id="31751" name="Line 7"/>
        <xdr:cNvSpPr>
          <a:spLocks noChangeShapeType="1"/>
        </xdr:cNvSpPr>
      </xdr:nvSpPr>
      <xdr:spPr bwMode="auto">
        <a:xfrm flipH="1">
          <a:off x="5695950" y="4481512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31752" name="Line 8"/>
        <xdr:cNvSpPr>
          <a:spLocks noChangeShapeType="1"/>
        </xdr:cNvSpPr>
      </xdr:nvSpPr>
      <xdr:spPr bwMode="auto">
        <a:xfrm>
          <a:off x="569595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31753" name="Line 9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31754" name="Line 10"/>
        <xdr:cNvSpPr>
          <a:spLocks noChangeShapeType="1"/>
        </xdr:cNvSpPr>
      </xdr:nvSpPr>
      <xdr:spPr bwMode="auto">
        <a:xfrm flipV="1">
          <a:off x="5695950" y="24993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4338" name="Line 2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14340" name="Line 4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14341" name="Line 5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14342" name="Line 6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14343" name="Line 7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14348" name="Line 12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9457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19458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19459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19460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19461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19462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19463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19464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19465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19466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0481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0482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0483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0484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0485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0486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0487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0488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0489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0490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1505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1506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1507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1508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1509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1510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1511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1512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1513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1514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2529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2530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2531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2532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2533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2534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2535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2536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2537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2538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58</xdr:row>
      <xdr:rowOff>257175</xdr:rowOff>
    </xdr:from>
    <xdr:to>
      <xdr:col>7</xdr:col>
      <xdr:colOff>800100</xdr:colOff>
      <xdr:row>60</xdr:row>
      <xdr:rowOff>66675</xdr:rowOff>
    </xdr:to>
    <xdr:sp macro="" textlink="">
      <xdr:nvSpPr>
        <xdr:cNvPr id="22539" name="Text Box 11"/>
        <xdr:cNvSpPr txBox="1">
          <a:spLocks noChangeArrowheads="1"/>
        </xdr:cNvSpPr>
      </xdr:nvSpPr>
      <xdr:spPr bwMode="auto">
        <a:xfrm>
          <a:off x="7362825" y="16868775"/>
          <a:ext cx="7620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3553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3554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3555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3556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3557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3558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3559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3560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3561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3562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58</xdr:row>
      <xdr:rowOff>257175</xdr:rowOff>
    </xdr:from>
    <xdr:to>
      <xdr:col>7</xdr:col>
      <xdr:colOff>800100</xdr:colOff>
      <xdr:row>60</xdr:row>
      <xdr:rowOff>66675</xdr:rowOff>
    </xdr:to>
    <xdr:sp macro="" textlink="">
      <xdr:nvSpPr>
        <xdr:cNvPr id="23563" name="Text Box 11"/>
        <xdr:cNvSpPr txBox="1">
          <a:spLocks noChangeArrowheads="1"/>
        </xdr:cNvSpPr>
      </xdr:nvSpPr>
      <xdr:spPr bwMode="auto">
        <a:xfrm>
          <a:off x="7362825" y="16868775"/>
          <a:ext cx="7620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5601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5602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5603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5604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5605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5606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5607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5608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5609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5610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58</xdr:row>
      <xdr:rowOff>257175</xdr:rowOff>
    </xdr:from>
    <xdr:to>
      <xdr:col>7</xdr:col>
      <xdr:colOff>800100</xdr:colOff>
      <xdr:row>60</xdr:row>
      <xdr:rowOff>66675</xdr:rowOff>
    </xdr:to>
    <xdr:sp macro="" textlink="">
      <xdr:nvSpPr>
        <xdr:cNvPr id="25611" name="Text Box 11"/>
        <xdr:cNvSpPr txBox="1">
          <a:spLocks noChangeArrowheads="1"/>
        </xdr:cNvSpPr>
      </xdr:nvSpPr>
      <xdr:spPr bwMode="auto">
        <a:xfrm>
          <a:off x="7362825" y="16868775"/>
          <a:ext cx="7620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6625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26626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26627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26628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26629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26630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26631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26632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26633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26634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58</xdr:row>
      <xdr:rowOff>257175</xdr:rowOff>
    </xdr:from>
    <xdr:to>
      <xdr:col>7</xdr:col>
      <xdr:colOff>800100</xdr:colOff>
      <xdr:row>60</xdr:row>
      <xdr:rowOff>66675</xdr:rowOff>
    </xdr:to>
    <xdr:sp macro="" textlink="">
      <xdr:nvSpPr>
        <xdr:cNvPr id="26635" name="Text Box 11"/>
        <xdr:cNvSpPr txBox="1">
          <a:spLocks noChangeArrowheads="1"/>
        </xdr:cNvSpPr>
      </xdr:nvSpPr>
      <xdr:spPr bwMode="auto">
        <a:xfrm>
          <a:off x="7362825" y="16868775"/>
          <a:ext cx="762000" cy="381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th-TH" sz="900" b="0" i="0" strike="noStrike">
              <a:solidFill>
                <a:srgbClr val="000000"/>
              </a:solidFill>
              <a:latin typeface="Arial"/>
            </a:rPr>
            <a:t>จดทะเบียน 2/26 กลุ่ม/คน</a:t>
          </a:r>
        </a:p>
        <a:p>
          <a:pPr algn="ctr" rtl="1">
            <a:defRPr sz="1000"/>
          </a:pPr>
          <a:endParaRPr lang="th-TH" sz="900" b="0" i="0" strike="noStrike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I162"/>
  <sheetViews>
    <sheetView view="pageBreakPreview" topLeftCell="A118" workbookViewId="0">
      <selection activeCell="A143" sqref="A143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50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20</v>
      </c>
      <c r="E5" s="187"/>
      <c r="F5" s="190">
        <v>238048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ฟอร์ม!F12</f>
        <v>257</v>
      </c>
      <c r="E12" s="163"/>
      <c r="F12" s="200">
        <v>257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ฟอร์ม!F13</f>
        <v>242</v>
      </c>
      <c r="E13" s="163"/>
      <c r="F13" s="162">
        <v>242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ฟอร์ม!F14</f>
        <v>309</v>
      </c>
      <c r="E14" s="163"/>
      <c r="F14" s="162">
        <v>309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ฟอร์ม!F15</f>
        <v>180</v>
      </c>
      <c r="E15" s="163"/>
      <c r="F15" s="162">
        <v>180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ฟอร์ม!F16</f>
        <v>654</v>
      </c>
      <c r="E16" s="77">
        <f>ฟอร์ม!G16</f>
        <v>963</v>
      </c>
      <c r="F16" s="76">
        <v>654</v>
      </c>
      <c r="G16" s="77">
        <v>963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ฟอร์ม!F18</f>
        <v>0</v>
      </c>
      <c r="E18" s="77">
        <f>ฟอร์ม!G18</f>
        <v>0</v>
      </c>
      <c r="F18" s="76">
        <v>0</v>
      </c>
      <c r="G18" s="77">
        <v>0</v>
      </c>
      <c r="H18" s="6"/>
    </row>
    <row r="19" spans="1:8">
      <c r="A19" s="53" t="s">
        <v>51</v>
      </c>
      <c r="B19" s="121"/>
      <c r="C19" s="122"/>
      <c r="D19" s="166"/>
      <c r="E19" s="167"/>
      <c r="F19" s="166"/>
      <c r="G19" s="167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ฟอร์ม!F20</f>
        <v>0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ฟอร์ม!F21</f>
        <v>22</v>
      </c>
      <c r="E21" s="163"/>
      <c r="F21" s="162">
        <v>22</v>
      </c>
      <c r="G21" s="163"/>
      <c r="H21" s="6"/>
    </row>
    <row r="22" spans="1:8">
      <c r="A22" s="55" t="s">
        <v>26</v>
      </c>
      <c r="B22" s="121"/>
      <c r="C22" s="122"/>
      <c r="D22" s="166"/>
      <c r="E22" s="167"/>
      <c r="F22" s="166"/>
      <c r="G22" s="167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ฟอร์ม!F23</f>
        <v>19</v>
      </c>
      <c r="E23" s="163"/>
      <c r="F23" s="162">
        <v>19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ฟอร์ม!F24</f>
        <v>1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ฟอร์ม!F25</f>
        <v>2</v>
      </c>
      <c r="E25" s="163"/>
      <c r="F25" s="162">
        <v>2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ฟอร์ม!F26</f>
        <v>1</v>
      </c>
      <c r="E26" s="163"/>
      <c r="F26" s="162">
        <v>1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ฟอร์ม!F27</f>
        <v>60</v>
      </c>
      <c r="E27" s="163"/>
      <c r="F27" s="162">
        <f>F28</f>
        <v>60</v>
      </c>
      <c r="G27" s="163"/>
      <c r="H27" s="6"/>
    </row>
    <row r="28" spans="1:8">
      <c r="A28" s="53" t="s">
        <v>2</v>
      </c>
      <c r="B28" s="73"/>
      <c r="C28" s="69"/>
      <c r="D28" s="162">
        <f>ฟอร์ม!F28</f>
        <v>60</v>
      </c>
      <c r="E28" s="163"/>
      <c r="F28" s="162">
        <v>60</v>
      </c>
      <c r="G28" s="163"/>
      <c r="H28" s="6"/>
    </row>
    <row r="29" spans="1:8">
      <c r="A29" s="55" t="s">
        <v>3</v>
      </c>
      <c r="B29" s="73"/>
      <c r="C29" s="69"/>
      <c r="D29" s="162">
        <f>ฟอร์ม!F29</f>
        <v>7</v>
      </c>
      <c r="E29" s="163"/>
      <c r="F29" s="162">
        <f>F30+F31</f>
        <v>7</v>
      </c>
      <c r="G29" s="163"/>
      <c r="H29" s="6"/>
    </row>
    <row r="30" spans="1:8">
      <c r="A30" s="53" t="s">
        <v>4</v>
      </c>
      <c r="B30" s="73"/>
      <c r="C30" s="69"/>
      <c r="D30" s="162">
        <f>ฟอร์ม!F30</f>
        <v>0</v>
      </c>
      <c r="E30" s="163"/>
      <c r="F30" s="162">
        <v>0</v>
      </c>
      <c r="G30" s="163"/>
      <c r="H30" s="6"/>
    </row>
    <row r="31" spans="1:8">
      <c r="A31" s="53" t="s">
        <v>5</v>
      </c>
      <c r="B31" s="73"/>
      <c r="C31" s="69"/>
      <c r="D31" s="162">
        <f>ฟอร์ม!F31</f>
        <v>7</v>
      </c>
      <c r="E31" s="163"/>
      <c r="F31" s="162">
        <v>7</v>
      </c>
      <c r="G31" s="163"/>
      <c r="H31" s="6"/>
    </row>
    <row r="32" spans="1:8">
      <c r="A32" s="53" t="s">
        <v>6</v>
      </c>
      <c r="B32" s="73"/>
      <c r="C32" s="69"/>
      <c r="D32" s="162">
        <f>ฟอร์ม!F32</f>
        <v>0</v>
      </c>
      <c r="E32" s="163"/>
      <c r="F32" s="162">
        <f>F33+F34</f>
        <v>0</v>
      </c>
      <c r="G32" s="163"/>
      <c r="H32" s="6"/>
    </row>
    <row r="33" spans="1:8">
      <c r="A33" s="53" t="s">
        <v>7</v>
      </c>
      <c r="B33" s="73"/>
      <c r="C33" s="69"/>
      <c r="D33" s="162">
        <f>ฟอร์ม!F33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ฟอร์ม!F34</f>
        <v>0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ฟอร์ม!F35</f>
        <v>12</v>
      </c>
      <c r="E35" s="163"/>
      <c r="F35" s="162">
        <v>12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ฟอร์ม!F36</f>
        <v>21</v>
      </c>
      <c r="E36" s="163"/>
      <c r="F36" s="162">
        <v>21</v>
      </c>
      <c r="G36" s="163"/>
      <c r="H36" s="6"/>
    </row>
    <row r="37" spans="1:8" ht="23.1" customHeight="1">
      <c r="A37" s="53" t="s">
        <v>56</v>
      </c>
      <c r="B37" s="121"/>
      <c r="C37" s="123"/>
      <c r="D37" s="166"/>
      <c r="E37" s="167"/>
      <c r="F37" s="166"/>
      <c r="G37" s="167"/>
      <c r="H37" s="6"/>
    </row>
    <row r="38" spans="1:8" ht="23.1" customHeight="1">
      <c r="A38" s="53" t="s">
        <v>57</v>
      </c>
      <c r="B38" s="121"/>
      <c r="C38" s="123"/>
      <c r="D38" s="166"/>
      <c r="E38" s="167"/>
      <c r="F38" s="166"/>
      <c r="G38" s="167"/>
      <c r="H38" s="6"/>
    </row>
    <row r="39" spans="1:8">
      <c r="A39" s="53" t="s">
        <v>58</v>
      </c>
      <c r="B39" s="121"/>
      <c r="C39" s="124"/>
      <c r="D39" s="166"/>
      <c r="E39" s="167"/>
      <c r="F39" s="166"/>
      <c r="G39" s="167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ฟอร์ม!F40</f>
        <v>0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ฟอร์ม!F41</f>
        <v>1</v>
      </c>
      <c r="E41" s="172"/>
      <c r="F41" s="171">
        <v>1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ฟอร์ม!F44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ฟอร์ม!F45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ฟอร์ม!F46</f>
        <v>5</v>
      </c>
      <c r="E46" s="163"/>
      <c r="F46" s="162">
        <v>5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ฟอร์ม!F47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ฟอร์ม!F48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ฟอร์ม!F49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ฟอร์ม!F52</f>
        <v>0</v>
      </c>
      <c r="E52" s="163"/>
      <c r="F52" s="162">
        <v>0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ฟอร์ม!F53</f>
        <v>0</v>
      </c>
      <c r="E53" s="163"/>
      <c r="F53" s="162">
        <v>0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ฟอร์ม!F54</f>
        <v>0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ฟอร์ม!F55</f>
        <v>0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ฟอร์ม!F56</f>
        <v>0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ฟอร์ม!F57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ฟอร์ม!F58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ฟอร์ม!F59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ฟอร์ม!F60</f>
        <v>0</v>
      </c>
      <c r="E60" s="77">
        <f>ฟอร์ม!G60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ฟอร์ม!F61</f>
        <v>0</v>
      </c>
      <c r="E61" s="163"/>
      <c r="F61" s="162"/>
      <c r="G61" s="163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ฟอร์ม!F62</f>
        <v>0</v>
      </c>
      <c r="E62" s="77">
        <f>ฟอร์ม!G62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ฟอร์ม!F63</f>
        <v>11</v>
      </c>
      <c r="E63" s="163"/>
      <c r="F63" s="162">
        <v>11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ฟอร์ม!F64</f>
        <v>0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ฟอร์ม!F65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ฟอร์ม!F66</f>
        <v>1</v>
      </c>
      <c r="E66" s="163"/>
      <c r="F66" s="162">
        <v>1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ฟอร์ม!F70</f>
        <v>0</v>
      </c>
      <c r="E70" s="163"/>
      <c r="F70" s="162">
        <v>0</v>
      </c>
      <c r="G70" s="163"/>
      <c r="H70" s="6"/>
    </row>
    <row r="71" spans="1:8" ht="23.1" customHeight="1">
      <c r="A71" s="53" t="s">
        <v>88</v>
      </c>
      <c r="B71" s="121"/>
      <c r="C71" s="124"/>
      <c r="D71" s="166"/>
      <c r="E71" s="167"/>
      <c r="F71" s="166"/>
      <c r="G71" s="167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ฟอร์ม!F72</f>
        <v>0</v>
      </c>
      <c r="E72" s="163"/>
      <c r="F72" s="162">
        <v>0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ฟอร์ม!F73</f>
        <v>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ฟอร์ม!F74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ฟอร์ม!F75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ฟอร์ม!F76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ฟอร์ม!F77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125"/>
      <c r="C81" s="126"/>
      <c r="D81" s="166"/>
      <c r="E81" s="167"/>
      <c r="F81" s="166"/>
      <c r="G81" s="167"/>
      <c r="H81" s="6"/>
    </row>
    <row r="82" spans="1:9" ht="23.1" customHeight="1">
      <c r="A82" s="56" t="s">
        <v>97</v>
      </c>
      <c r="B82" s="125"/>
      <c r="C82" s="126"/>
      <c r="D82" s="166"/>
      <c r="E82" s="167"/>
      <c r="F82" s="166"/>
      <c r="G82" s="167"/>
      <c r="H82" s="6"/>
    </row>
    <row r="83" spans="1:9" ht="23.1" customHeight="1">
      <c r="A83" s="56" t="s">
        <v>98</v>
      </c>
      <c r="B83" s="121"/>
      <c r="C83" s="127"/>
      <c r="D83" s="166"/>
      <c r="E83" s="167"/>
      <c r="F83" s="166"/>
      <c r="G83" s="167"/>
      <c r="H83" s="6"/>
    </row>
    <row r="84" spans="1:9" ht="23.1" customHeight="1">
      <c r="A84" s="56" t="s">
        <v>99</v>
      </c>
      <c r="B84" s="121"/>
      <c r="C84" s="127"/>
      <c r="D84" s="166"/>
      <c r="E84" s="167"/>
      <c r="F84" s="166"/>
      <c r="G84" s="167"/>
      <c r="H84" s="6"/>
    </row>
    <row r="85" spans="1:9" ht="23.1" customHeight="1">
      <c r="A85" s="56" t="s">
        <v>100</v>
      </c>
      <c r="B85" s="128"/>
      <c r="C85" s="129"/>
      <c r="D85" s="166"/>
      <c r="E85" s="167"/>
      <c r="F85" s="166"/>
      <c r="G85" s="167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109</v>
      </c>
      <c r="D92" s="76">
        <f>ฟอร์ม!F92</f>
        <v>143</v>
      </c>
      <c r="E92" s="77">
        <f>ฟอร์ม!G92</f>
        <v>58</v>
      </c>
      <c r="F92" s="109">
        <v>143</v>
      </c>
      <c r="G92" s="77">
        <v>58</v>
      </c>
      <c r="H92" s="10"/>
    </row>
    <row r="93" spans="1:9" s="11" customFormat="1" ht="21.75">
      <c r="A93" s="53" t="s">
        <v>113</v>
      </c>
      <c r="B93" s="68"/>
      <c r="C93" s="110"/>
      <c r="D93" s="162">
        <f>ฟอร์ม!F93</f>
        <v>58</v>
      </c>
      <c r="E93" s="163"/>
      <c r="F93" s="162">
        <v>58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ฟอร์ม!F94</f>
        <v>2</v>
      </c>
      <c r="E94" s="163"/>
      <c r="F94" s="162">
        <v>2</v>
      </c>
      <c r="G94" s="163"/>
      <c r="H94" s="10"/>
    </row>
    <row r="95" spans="1:9">
      <c r="A95" s="53" t="s">
        <v>34</v>
      </c>
      <c r="B95" s="68"/>
      <c r="C95" s="69"/>
      <c r="D95" s="162">
        <f>ฟอร์ม!F95</f>
        <v>20</v>
      </c>
      <c r="E95" s="163"/>
      <c r="F95" s="162">
        <v>20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ฟอร์ม!F96</f>
        <v>40</v>
      </c>
      <c r="E96" s="163"/>
      <c r="F96" s="162">
        <v>40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ฟอร์ม!F97</f>
        <v>1</v>
      </c>
      <c r="E97" s="163"/>
      <c r="F97" s="162">
        <v>1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ฟอร์ม!F98</f>
        <v>34</v>
      </c>
      <c r="E98" s="163"/>
      <c r="F98" s="162">
        <v>34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ฟอร์ม!F99</f>
        <v>48</v>
      </c>
      <c r="E99" s="163"/>
      <c r="F99" s="162">
        <v>48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ฟอร์ม!F100</f>
        <v>70550</v>
      </c>
      <c r="E100" s="163"/>
      <c r="F100" s="162">
        <v>70550</v>
      </c>
      <c r="G100" s="163"/>
      <c r="H100" s="6"/>
    </row>
    <row r="101" spans="1:8" ht="23.1" customHeight="1">
      <c r="A101" s="57" t="s">
        <v>108</v>
      </c>
      <c r="B101" s="57"/>
      <c r="C101" s="91" t="s">
        <v>110</v>
      </c>
      <c r="D101" s="76">
        <f>ฟอร์ม!F101</f>
        <v>143</v>
      </c>
      <c r="E101" s="111">
        <f>ฟอร์ม!G101</f>
        <v>58</v>
      </c>
      <c r="F101" s="57">
        <v>143</v>
      </c>
      <c r="G101" s="77">
        <v>58</v>
      </c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ฟอร์ม!F104</f>
        <v>200</v>
      </c>
      <c r="E104" s="111">
        <f>ฟอร์ม!G104</f>
        <v>62</v>
      </c>
      <c r="F104" s="59">
        <v>200</v>
      </c>
      <c r="G104" s="77">
        <v>62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ฟอร์ม!F106</f>
        <v>4</v>
      </c>
      <c r="E106" s="111">
        <f>ฟอร์ม!G106</f>
        <v>57</v>
      </c>
      <c r="F106" s="57">
        <v>4</v>
      </c>
      <c r="G106" s="77">
        <v>57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08">
    <mergeCell ref="D41:E41"/>
    <mergeCell ref="D26:E26"/>
    <mergeCell ref="D38:E38"/>
    <mergeCell ref="D46:E46"/>
    <mergeCell ref="D48:E48"/>
    <mergeCell ref="D47:E47"/>
    <mergeCell ref="F24:G24"/>
    <mergeCell ref="F23:G23"/>
    <mergeCell ref="D45:E45"/>
    <mergeCell ref="D30:E30"/>
    <mergeCell ref="D43:E43"/>
    <mergeCell ref="D39:E39"/>
    <mergeCell ref="D40:E40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F15:G15"/>
    <mergeCell ref="D27:E27"/>
    <mergeCell ref="F27:G27"/>
    <mergeCell ref="F25:G25"/>
    <mergeCell ref="D17:E17"/>
    <mergeCell ref="F17:G17"/>
    <mergeCell ref="F21:G21"/>
    <mergeCell ref="F22:G22"/>
    <mergeCell ref="D25:E25"/>
    <mergeCell ref="D118:E118"/>
    <mergeCell ref="D120:E120"/>
    <mergeCell ref="F117:G117"/>
    <mergeCell ref="F118:G118"/>
    <mergeCell ref="F120:G120"/>
    <mergeCell ref="D9:E9"/>
    <mergeCell ref="D10:E10"/>
    <mergeCell ref="F9:G9"/>
    <mergeCell ref="F10:G10"/>
    <mergeCell ref="F12:G12"/>
    <mergeCell ref="F93:G93"/>
    <mergeCell ref="F107:G107"/>
    <mergeCell ref="D102:E102"/>
    <mergeCell ref="F108:G108"/>
    <mergeCell ref="D108:E108"/>
    <mergeCell ref="D121:E121"/>
    <mergeCell ref="F121:G121"/>
    <mergeCell ref="D116:E116"/>
    <mergeCell ref="F116:G116"/>
    <mergeCell ref="D119:E119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5:E6"/>
    <mergeCell ref="F5:G6"/>
    <mergeCell ref="B4:H4"/>
    <mergeCell ref="D89:E89"/>
    <mergeCell ref="D70:E70"/>
    <mergeCell ref="D71:E71"/>
    <mergeCell ref="D72:E72"/>
    <mergeCell ref="D77:E77"/>
    <mergeCell ref="D73:E73"/>
    <mergeCell ref="D76:E76"/>
    <mergeCell ref="D113:E113"/>
    <mergeCell ref="D110:E110"/>
    <mergeCell ref="D111:E111"/>
    <mergeCell ref="D112:E112"/>
    <mergeCell ref="F115:G115"/>
    <mergeCell ref="A2:H2"/>
    <mergeCell ref="A3:H3"/>
    <mergeCell ref="A4:A6"/>
    <mergeCell ref="B5:B6"/>
    <mergeCell ref="C5:C6"/>
    <mergeCell ref="D83:E83"/>
    <mergeCell ref="D57:E57"/>
    <mergeCell ref="D69:E69"/>
    <mergeCell ref="D58:E58"/>
    <mergeCell ref="D59:E59"/>
    <mergeCell ref="D82:E82"/>
    <mergeCell ref="D79:E79"/>
    <mergeCell ref="D78:E78"/>
    <mergeCell ref="D74:E74"/>
    <mergeCell ref="D75:E75"/>
    <mergeCell ref="F68:G68"/>
    <mergeCell ref="D31:E31"/>
    <mergeCell ref="D32:E32"/>
    <mergeCell ref="D28:E28"/>
    <mergeCell ref="D34:E34"/>
    <mergeCell ref="D33:E33"/>
    <mergeCell ref="D52:E52"/>
    <mergeCell ref="D54:E54"/>
    <mergeCell ref="D49:E49"/>
    <mergeCell ref="D50:E50"/>
    <mergeCell ref="F76:G76"/>
    <mergeCell ref="F79:G79"/>
    <mergeCell ref="D35:E35"/>
    <mergeCell ref="F83:G83"/>
    <mergeCell ref="F84:G84"/>
    <mergeCell ref="F89:G89"/>
    <mergeCell ref="F78:G78"/>
    <mergeCell ref="F74:G74"/>
    <mergeCell ref="F70:G70"/>
    <mergeCell ref="F59:G59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73:G73"/>
    <mergeCell ref="F40:G40"/>
    <mergeCell ref="F41:G41"/>
    <mergeCell ref="F50:G50"/>
    <mergeCell ref="F47:G47"/>
    <mergeCell ref="F44:G44"/>
    <mergeCell ref="F64:G64"/>
    <mergeCell ref="F55:G55"/>
    <mergeCell ref="F56:G56"/>
    <mergeCell ref="F57:G57"/>
    <mergeCell ref="F61:G6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67:E67"/>
    <mergeCell ref="D55:E55"/>
    <mergeCell ref="D56:E56"/>
    <mergeCell ref="D64:E64"/>
    <mergeCell ref="D61:E61"/>
    <mergeCell ref="F51:G51"/>
    <mergeCell ref="F65:G65"/>
    <mergeCell ref="F66:G66"/>
    <mergeCell ref="D88:E88"/>
    <mergeCell ref="F35:G35"/>
    <mergeCell ref="F26:G26"/>
    <mergeCell ref="F28:G28"/>
    <mergeCell ref="F29:G29"/>
    <mergeCell ref="F30:G30"/>
    <mergeCell ref="F31:G31"/>
    <mergeCell ref="D63:E63"/>
    <mergeCell ref="F63:G63"/>
    <mergeCell ref="D51:E51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75:G75"/>
    <mergeCell ref="D65:E65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2:G52"/>
    <mergeCell ref="F54:G54"/>
    <mergeCell ref="F58:G58"/>
    <mergeCell ref="D117:E117"/>
    <mergeCell ref="F96:G96"/>
    <mergeCell ref="F97:G97"/>
    <mergeCell ref="F98:G98"/>
    <mergeCell ref="F99:G99"/>
    <mergeCell ref="D115:E115"/>
    <mergeCell ref="F112:G112"/>
    <mergeCell ref="D53:E53"/>
    <mergeCell ref="F43:G43"/>
    <mergeCell ref="F38:G38"/>
    <mergeCell ref="D36:E36"/>
    <mergeCell ref="F36:G36"/>
    <mergeCell ref="F45:G45"/>
    <mergeCell ref="F46:G46"/>
    <mergeCell ref="D37:E37"/>
    <mergeCell ref="D42:E42"/>
    <mergeCell ref="D44:E44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162"/>
  <sheetViews>
    <sheetView view="pageBreakPreview" topLeftCell="A28" workbookViewId="0">
      <selection activeCell="F30" sqref="F30:G30"/>
    </sheetView>
  </sheetViews>
  <sheetFormatPr defaultRowHeight="23.25"/>
  <cols>
    <col min="1" max="1" width="62" style="1" customWidth="1"/>
    <col min="2" max="2" width="10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42578125" style="1" customWidth="1"/>
    <col min="8" max="8" width="11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145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146</v>
      </c>
      <c r="E5" s="187"/>
      <c r="F5" s="190" t="s">
        <v>157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ตค51!F12+พย51!F12+ธค51!F12+มค52!F12+กพ52!F12+มีค52!F12+เมย52!F12+พค52!F12+มิย52!F12</f>
        <v>1090</v>
      </c>
      <c r="E12" s="163"/>
      <c r="F12" s="200">
        <v>116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ตค51!F13+พย51!F13+ธค51!F13+มค52!F13+กพ52!F13+มีค52!F13+เมย52!F13+พค52!F13+มิย52!F13</f>
        <v>3287</v>
      </c>
      <c r="E13" s="163"/>
      <c r="F13" s="162">
        <v>287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ตค51!F14+พย51!F14+ธค51!F14+มค52!F14+กพ52!F14+มีค52!F14+เมย52!F14+พค52!F14+มิย52!F14</f>
        <v>4409</v>
      </c>
      <c r="E14" s="163"/>
      <c r="F14" s="162">
        <v>430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ตค51!F15+พย51!F15+ธค51!F15+มค52!F15+กพ52!F15+มีค52!F15+เมย52!F15+พค52!F15+มิย52!F15</f>
        <v>2329</v>
      </c>
      <c r="E15" s="163"/>
      <c r="F15" s="162">
        <v>113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ตค51!F16+พย51!F16+ธค51!F16+มค52!F16+กพ52!F16+มีค52!F16+เมย52!F16+พค52!F16+มิย52!F16</f>
        <v>8670</v>
      </c>
      <c r="E16" s="77">
        <f>ตค51!G16+พย51!G16+ธค51!G16+มค52!G16+กพ52!G16+มีค52!G16+เมย52!G16+พค52!G16+มิย52!G16</f>
        <v>12277</v>
      </c>
      <c r="F16" s="148">
        <v>1159</v>
      </c>
      <c r="G16" s="77">
        <v>1573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ตค51!F18+พย51!F18+ธค51!F18+มค52!F18+กพ52!F18+มีค52!F18+เมย52!F18+พค52!F18+มิย52!F18</f>
        <v>632</v>
      </c>
      <c r="E18" s="77">
        <f>ตค51!G18+พย51!G18+ธค51!G18+มค52!G18+กพ52!G18+มีค52!G18+เมย52!G18+พค52!G18+มิย52!G18</f>
        <v>9</v>
      </c>
      <c r="F18" s="76">
        <v>47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ตค51!F19+พย51!F19+ธค51!F19+มค52!F19+กพ52!F19+มีค52!F19+เมย52!F19+พค52!F19+มิย52!F19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ตค51!F20+พย51!F20+ธค51!F20+มค52!F20+กพ52!F20+มีค52!F20+เมย52!F20+พค52!F20+มิย52!F20</f>
        <v>17</v>
      </c>
      <c r="E20" s="163"/>
      <c r="F20" s="162">
        <v>1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ตค51!F21+พย51!F21+ธค51!F21+มค52!F21+กพ52!F21+มีค52!F21+เมย52!F21+พค52!F21+มิย52!F21</f>
        <v>167</v>
      </c>
      <c r="E21" s="163"/>
      <c r="F21" s="162">
        <v>4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ตค51!F22+พย51!F22+ธค51!F22+มค52!F22+กพ52!F22+มีค52!F22+เมย52!F22+พค52!F22+มิย52!F22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ตค51!F23+พย51!F23+ธค51!F23+มค52!F23+กพ52!F23+มีค52!F23+เมย52!F23+พค52!F23+มิย52!F23</f>
        <v>151</v>
      </c>
      <c r="E23" s="163"/>
      <c r="F23" s="162">
        <v>0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ตค51!F24+พย51!F24+ธค51!F24+มค52!F24+กพ52!F24+มีค52!F24+เมย52!F24+พค52!F24+มิย52!F24</f>
        <v>34</v>
      </c>
      <c r="E24" s="163"/>
      <c r="F24" s="162">
        <v>0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ตค51!F25+พย51!F25+ธค51!F25+มค52!F25+กพ52!F25+มีค52!F25+เมย52!F25+พค52!F25+มิย52!F25</f>
        <v>156</v>
      </c>
      <c r="E25" s="163"/>
      <c r="F25" s="162">
        <v>9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ตค51!F26+พย51!F26+ธค51!F26+มค52!F26+กพ52!F26+มีค52!F26+เมย52!F26+พค52!F26+มิย52!F26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ตค51!F27+พย51!F27+ธค51!F27+มค52!F27+กพ52!F27+มีค52!F27+เมย52!F27+พค52!F27+มิย52!F27</f>
        <v>740</v>
      </c>
      <c r="E27" s="163"/>
      <c r="F27" s="162">
        <v>108</v>
      </c>
      <c r="G27" s="16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ตค51!F28+พย51!F28+ธค51!F28+มค52!F28+กพ52!F28+มีค52!F28+เมย52!F28+พค52!F28+มิย52!F28</f>
        <v>740</v>
      </c>
      <c r="E28" s="163"/>
      <c r="F28" s="162">
        <v>108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ตค51!F29+พย51!F29+ธค51!F29+มค52!F29+กพ52!F29+มีค52!F29+เมย52!F29+พค52!F29+มิย52!F29</f>
        <v>153</v>
      </c>
      <c r="E29" s="163"/>
      <c r="F29" s="162">
        <f>F30+F31</f>
        <v>34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ตค51!F30+พย51!F30+ธค51!F30+มค52!F30+กพ52!F30+มีค52!F30+เมย52!F30+พค52!F30+มิย52!F30</f>
        <v>118</v>
      </c>
      <c r="E30" s="163"/>
      <c r="F30" s="162">
        <v>23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ตค51!F31+พย51!F31+ธค51!F31+มค52!F31+กพ52!F31+มีค52!F31+เมย52!F31+พค52!F31+มิย52!F31</f>
        <v>35</v>
      </c>
      <c r="E31" s="163"/>
      <c r="F31" s="162">
        <v>11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ตค51!F32+พย51!F32+ธค51!F32+มค52!F32+กพ52!F32+มีค52!F32+เมย52!F32+พค52!F32+มิย52!F32</f>
        <v>88</v>
      </c>
      <c r="E32" s="163"/>
      <c r="F32" s="162">
        <v>1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ตค51!F33+พย51!F33+ธค51!F33+มค52!F33+กพ52!F33+มีค52!F33+เมย52!F33+พค52!F33+มิย52!F33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ตค51!F34+พย51!F34+ธค51!F34+มค52!F34+กพ52!F34+มีค52!F34+เมย52!F34+พค52!F34+มิย52!F34</f>
        <v>88</v>
      </c>
      <c r="E34" s="163"/>
      <c r="F34" s="162">
        <v>1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ตค51!F35+พย51!F35+ธค51!F35+มค52!F35+กพ52!F35+มีค52!F35+เมย52!F35+พค52!F35+มิย52!F35</f>
        <v>474</v>
      </c>
      <c r="E35" s="163"/>
      <c r="F35" s="162">
        <v>112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ตค51!F36+พย51!F36+ธค51!F36+มค52!F36+กพ52!F36+มีค52!F36+เมย52!F36+พค52!F36+มิย52!F36</f>
        <v>1878</v>
      </c>
      <c r="E36" s="163"/>
      <c r="F36" s="224">
        <v>239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ตค51!F37+พย51!F37+ธค51!F37+มค52!F37+กพ52!F37+มีค52!F37+เมย52!F37+พค52!F37+มิย52!F37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ตค51!F38+พย51!F38+ธค51!F38+มค52!F38+กพ52!F38+มีค52!F38+เมย52!F38+พค52!F38+มิย52!F38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ตค51!F39+พย51!F39+ธค51!F39+มค52!F39+กพ52!F39+มีค52!F39+เมย52!F39+พค52!F39+มิย52!F39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 t="s">
        <v>147</v>
      </c>
      <c r="C40" s="69" t="s">
        <v>42</v>
      </c>
      <c r="D40" s="162">
        <f>ตค51!F40+พย51!F40+ธค51!F40+มค52!F40+กพ52!F40+มีค52!F40+เมย52!F40+พค52!F40+มิย52!F40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ตค51!F41+พย51!F41+ธค51!F41+มค52!F41+กพ52!F41+มีค52!F41+เมย52!F41+พค52!F41+มิย52!F41</f>
        <v>1</v>
      </c>
      <c r="E41" s="172"/>
      <c r="F41" s="171">
        <v>0</v>
      </c>
      <c r="G41" s="172"/>
      <c r="H41" s="7"/>
    </row>
    <row r="42" spans="1:8" ht="61.5" customHeight="1">
      <c r="A42" s="149" t="s">
        <v>117</v>
      </c>
      <c r="B42" s="150"/>
      <c r="C42" s="151"/>
      <c r="D42" s="177"/>
      <c r="E42" s="178"/>
      <c r="F42" s="177"/>
      <c r="G42" s="178"/>
      <c r="H42" s="152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ตค51!F44+พย51!F44+ธค51!F44+มค52!F44+กพ52!F44+มีค52!F44+เมย52!F44+พค52!F44+มิย52!F44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ตค51!F45+พย51!F45+ธค51!F45+มค52!F45+กพ52!F45+มีค52!F45+เมย52!F45+พค52!F45+มิย52!F45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ตค51!F46+พย51!F46+ธค51!F46+มค52!F46+กพ52!F46+มีค52!F46+เมย52!F46+พค52!F46+มิย52!F46</f>
        <v>35</v>
      </c>
      <c r="E46" s="163"/>
      <c r="F46" s="162">
        <v>3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ตค51!F47+พย51!F47+ธค51!F47+มค52!F47+กพ52!F47+มีค52!F47+เมย52!F47+พค52!F47+มิย52!F47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ตค51!F48+พย51!F48+ธค51!F48+มค52!F48+กพ52!F48+มีค52!F48+เมย52!F48+พค52!F48+มิย52!F48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ตค51!F49+พย51!F49+ธค51!F49+มค52!F49+กพ52!F49+มีค52!F49+เมย52!F49+พค52!F49+มิย52!F49</f>
        <v>83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ตค51!F52+พย51!F52+ธค51!F52+มค52!F52+กพ52!F52+มีค52!F52+เมย52!F52+พค52!F52+มิย52!F52</f>
        <v>6613</v>
      </c>
      <c r="E52" s="163"/>
      <c r="F52" s="162">
        <v>334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ตค51!F53+พย51!F53+ธค51!F53+มค52!F53+กพ52!F53+มีค52!F53+เมย52!F53+พค52!F53+มิย52!F53</f>
        <v>4519</v>
      </c>
      <c r="E53" s="163"/>
      <c r="F53" s="162">
        <v>654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ตค51!F54+พย51!F54+ธค51!F54+มค52!F54+กพ52!F54+มีค52!F54+เมย52!F54+พค52!F54+มิย52!F54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ตค51!F55+พย51!F55+ธค51!F55+มค52!F55+กพ52!F55+มีค52!F55+เมย52!F55+พค52!F55+มิย52!F55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ตค51!F56+พย51!F56+ธค51!F56+มค52!F56+กพ52!F56+มีค52!F56+เมย52!F56+พค52!F56+มิย52!F56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ตค51!F57+พย51!F57+ธค51!F57+มค52!F57+กพ52!F57+มีค52!F57+เมย52!F57+พค52!F57+มิย52!F57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ตค51!F58+พย51!F58+ธค51!F58+มค52!F58+กพ52!F58+มีค52!F58+เมย52!F58+พค52!F58+มิย52!F58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ตค51!F59+พย51!F59+ธค51!F59+มค52!F59+กพ52!F59+มีค52!F59+เมย52!F59+พค52!F59+มิย52!F59</f>
        <v>253</v>
      </c>
      <c r="E59" s="163"/>
      <c r="F59" s="162">
        <v>50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ตค51!F60+พย51!F60+ธค51!F60+มค52!F60+กพ52!F60+มีค52!F60+เมย52!F60+พค52!F60+มิย52!F60</f>
        <v>0</v>
      </c>
      <c r="E60" s="77">
        <f>ตค51!G60+พย51!G60+ธค51!G60+มค52!G60+กพ52!G60+มีค52!G60+เมย52!G60+พค52!G60+มิย52!G60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ตค51!F61+พย51!F61+ธค51!F61+มค52!F61+กพ52!F61+มีค52!F61+เมย52!F61+พค52!F61+มิย52!F61</f>
        <v>53</v>
      </c>
      <c r="E61" s="77">
        <f>ตค51!G61+พย51!G61+ธค51!G61+มค52!G61+กพ52!G61+มีค52!G61+เมย52!G61+พค52!G61+มิย52!G61</f>
        <v>2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ตค51!F62+พย51!F62+ธค51!F62+มค52!F62+กพ52!F62+มีค52!F62+เมย52!F62+พค52!F62+มิย52!F62</f>
        <v>41</v>
      </c>
      <c r="E62" s="77">
        <f>ตค51!G62+พย51!G62+ธค51!G62+มค52!G62+กพ52!G62+มีค52!G62+เมย52!G62+พค52!G62+มิย52!G62</f>
        <v>2</v>
      </c>
      <c r="F62" s="76">
        <v>20</v>
      </c>
      <c r="G62" s="77">
        <v>1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ตค51!F63+พย51!F63+ธค51!F63+มค52!F63+กพ52!F63+มีค52!F63+เมย52!F63+พค52!F63+มิย52!F63</f>
        <v>80</v>
      </c>
      <c r="E63" s="163"/>
      <c r="F63" s="162">
        <v>5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ตค51!F64+พย51!F64+ธค51!F64+มค52!F64+กพ52!F64+มีค52!F64+เมย52!F64+พค52!F64+มิย52!F64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ตค51!F65+พย51!F65+ธค51!F65+มค52!F65+กพ52!F65+มีค52!F65+เมย52!F65+พค52!F65+มิย52!F65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ตค51!F66+พย51!F66+ธค51!F66+มค52!F66+กพ52!F66+มีค52!F66+เมย52!F66+พค52!F66+มิย52!F66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ตค51!F70+พย51!F70+ธค51!F70+มค52!F70+กพ52!F70+มีค52!F70+เมย52!F70+พค52!F70+มิย52!F70</f>
        <v>3484</v>
      </c>
      <c r="E70" s="163"/>
      <c r="F70" s="162">
        <v>135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ตค51!F71+พย51!F71+ธค51!F71+มค52!F71+กพ52!F71+มีค52!F71+เมย52!F71+พค52!F71+มิย52!F71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ตค51!F72+พย51!F72+ธค51!F72+มค52!F72+กพ52!F72+มีค52!F72+เมย52!F72+พค52!F72+มิย52!F72</f>
        <v>92</v>
      </c>
      <c r="E72" s="163"/>
      <c r="F72" s="162">
        <v>12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ตค51!F73+พย51!F73+ธค51!F73+มค52!F73+กพ52!F73+มีค52!F73+เมย52!F73+พค52!F73+มิย52!F73</f>
        <v>370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ตค51!F74+พย51!F74+ธค51!F74+มค52!F74+กพ52!F74+มีค52!F74+เมย52!F74+พค52!F74+มิย52!F74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ตค51!F75+พย51!F75+ธค51!F75+มค52!F75+กพ52!F75+มีค52!F75+เมย52!F75+พค52!F75+มิย52!F75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ตค51!F76+พย51!F76+ธค51!F76+มค52!F76+กพ52!F76+มีค52!F76+เมย52!F76+พค52!F76+มิย52!F76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ตค51!F77+พย51!F77+ธค51!F77+มค52!F77+กพ52!F77+มีค52!F77+เมย52!F77+พค52!F77+มิย52!F77</f>
        <v>107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39.75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ตค51!F81+พย51!F81+ธค51!F81+มค52!F81+กพ52!F81+มีค52!F81+เมย52!F81+พค52!F81+มิย52!F81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ตค51!F82+พย51!F82+ธค51!F82+มค52!F82+กพ52!F82+มีค52!F82+เมย52!F82+พค52!F82+มิย52!F82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ตค51!F83+พย51!F83+ธค51!F83+มค52!F83+กพ52!F83+มีค52!F83+เมย52!F83+พค52!F83+มิย52!F83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ตค51!F84+พย51!F84+ธค51!F84+มค52!F84+กพ52!F84+มีค52!F84+เมย52!F84+พค52!F84+มิย52!F84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ตค51!F85+พย51!F85+ธค51!F85+มค52!F85+กพ52!F85+มีค52!F85+เมย52!F85+พค52!F85+มิย52!F85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ตค51!F92+พย51!F92+ธค51!F92+มค52!F92+กพ52!F92+มีค52!F92+เมย52!F92+พค52!F92+มิย52!F92</f>
        <v>9262</v>
      </c>
      <c r="E92" s="163"/>
      <c r="F92" s="200">
        <v>5387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ตค51!F93+พย51!F93+ธค51!F93+มค52!F93+กพ52!F93+มีค52!F93+เมย52!F93+พค52!F93+มิย52!F93</f>
        <v>3454</v>
      </c>
      <c r="E93" s="163"/>
      <c r="F93" s="162">
        <v>1775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ตค51!F94+พย51!F94+ธค51!F94+มค52!F94+กพ52!F94+มีค52!F94+เมย52!F94+พค52!F94+มิย52!F94</f>
        <v>280</v>
      </c>
      <c r="E94" s="163"/>
      <c r="F94" s="162">
        <v>35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ตค51!F95+พย51!F95+ธค51!F95+มค52!F95+กพ52!F95+มีค52!F95+เมย52!F95+พค52!F95+มิย52!F95</f>
        <v>5771</v>
      </c>
      <c r="E95" s="163"/>
      <c r="F95" s="162">
        <v>3757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ตค51!F96+พย51!F96+ธค51!F96+มค52!F96+กพ52!F96+มีค52!F96+เมย52!F96+พค52!F96+มิย52!F96</f>
        <v>1260</v>
      </c>
      <c r="E96" s="163"/>
      <c r="F96" s="162">
        <v>725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ตค51!F97+พย51!F97+ธค51!F97+มค52!F97+กพ52!F97+มีค52!F97+เมย52!F97+พค52!F97+มิย52!F97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ตค51!F98+พย51!F98+ธค51!F98+มค52!F98+กพ52!F98+มีค52!F98+เมย52!F98+พค52!F98+มิย52!F98</f>
        <v>1408</v>
      </c>
      <c r="E98" s="163"/>
      <c r="F98" s="162">
        <v>700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ตค51!F99+พย51!F99+ธค51!F99+มค52!F99+กพ52!F99+มีค52!F99+เมย52!F99+พค52!F99+มิย52!F99</f>
        <v>1078</v>
      </c>
      <c r="E99" s="163"/>
      <c r="F99" s="162">
        <v>170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ตค51!F100+พย51!F100+ธค51!F100+มค52!F100+กพ52!F100+มีค52!F100+เมย52!F100+พค52!F100+มิย52!F100</f>
        <v>10611350</v>
      </c>
      <c r="E100" s="163"/>
      <c r="F100" s="162">
        <v>6394900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ตค51!F101+พย51!F101+ธค51!F101+มค52!F101+กพ52!F101+มีค52!F101+เมย52!F101+พค52!F101+มิย52!F101</f>
        <v>9262</v>
      </c>
      <c r="E101" s="163"/>
      <c r="F101" s="162">
        <v>5387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ตค51!F104+พย51!F104+ธค51!F104+มค52!F104+กพ52!F104+มีค52!F104+เมย52!F104+พค52!F104+มิย52!F104</f>
        <v>10062</v>
      </c>
      <c r="E104" s="77">
        <f>ตค51!G104+พย51!G104+ธค51!G104+มค52!G104+กพ52!G104+มีค52!G104+เมย52!G104+พค52!G104+มิย52!G104</f>
        <v>3519</v>
      </c>
      <c r="F104" s="59">
        <v>5448</v>
      </c>
      <c r="G104" s="77">
        <v>1778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ตค51!F106+พย51!F106+ธค51!F106+มค52!F106+กพ52!F106+มีค52!F106+เมย52!F106+พค52!F106+มิย52!F106</f>
        <v>763</v>
      </c>
      <c r="E106" s="77">
        <f>ตค51!G106+พย51!G106+ธค51!G106+มค52!G106+กพ52!G106+มีค52!G106+เมย52!G106+พค52!G106+มิย52!G106</f>
        <v>118</v>
      </c>
      <c r="F106" s="57">
        <v>61</v>
      </c>
      <c r="G106" s="77">
        <v>3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0">
    <mergeCell ref="F38:G38"/>
    <mergeCell ref="D36:E36"/>
    <mergeCell ref="F36:G36"/>
    <mergeCell ref="F45:G45"/>
    <mergeCell ref="F46:G46"/>
    <mergeCell ref="D37:E37"/>
    <mergeCell ref="D42:E42"/>
    <mergeCell ref="D44:E44"/>
    <mergeCell ref="D117:E117"/>
    <mergeCell ref="F96:G96"/>
    <mergeCell ref="F97:G97"/>
    <mergeCell ref="F98:G98"/>
    <mergeCell ref="F99:G99"/>
    <mergeCell ref="D115:E115"/>
    <mergeCell ref="F112:G112"/>
    <mergeCell ref="F113:G113"/>
    <mergeCell ref="F110:G110"/>
    <mergeCell ref="F111:G111"/>
    <mergeCell ref="F52:G52"/>
    <mergeCell ref="F54:G54"/>
    <mergeCell ref="F58:G58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26:G26"/>
    <mergeCell ref="F28:G28"/>
    <mergeCell ref="F29:G29"/>
    <mergeCell ref="F30:G30"/>
    <mergeCell ref="F31:G31"/>
    <mergeCell ref="D63:E63"/>
    <mergeCell ref="F63:G63"/>
    <mergeCell ref="D51:E51"/>
    <mergeCell ref="F53:G53"/>
    <mergeCell ref="D53:E53"/>
    <mergeCell ref="D55:E55"/>
    <mergeCell ref="D56:E56"/>
    <mergeCell ref="D64:E64"/>
    <mergeCell ref="D57:E57"/>
    <mergeCell ref="D88:E88"/>
    <mergeCell ref="F35:G35"/>
    <mergeCell ref="F75:G75"/>
    <mergeCell ref="D65:E65"/>
    <mergeCell ref="F82:G82"/>
    <mergeCell ref="F85:G85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F40:G40"/>
    <mergeCell ref="F41:G41"/>
    <mergeCell ref="F50:G50"/>
    <mergeCell ref="F47:G47"/>
    <mergeCell ref="F44:G44"/>
    <mergeCell ref="F43:G43"/>
    <mergeCell ref="F65:G65"/>
    <mergeCell ref="F66:G66"/>
    <mergeCell ref="F69:G69"/>
    <mergeCell ref="F67:G67"/>
    <mergeCell ref="F64:G64"/>
    <mergeCell ref="F55:G55"/>
    <mergeCell ref="F56:G56"/>
    <mergeCell ref="F57:G57"/>
    <mergeCell ref="F59:G59"/>
    <mergeCell ref="F68:G68"/>
    <mergeCell ref="D83:E83"/>
    <mergeCell ref="F90:G90"/>
    <mergeCell ref="F88:G88"/>
    <mergeCell ref="F81:G81"/>
    <mergeCell ref="F71:G71"/>
    <mergeCell ref="F72:G72"/>
    <mergeCell ref="F77:G77"/>
    <mergeCell ref="F80:G80"/>
    <mergeCell ref="F83:G83"/>
    <mergeCell ref="F84:G84"/>
    <mergeCell ref="F89:G89"/>
    <mergeCell ref="F78:G78"/>
    <mergeCell ref="F74:G74"/>
    <mergeCell ref="F70:G70"/>
    <mergeCell ref="F73:G73"/>
    <mergeCell ref="F76:G76"/>
    <mergeCell ref="F79:G79"/>
    <mergeCell ref="D31:E31"/>
    <mergeCell ref="D32:E32"/>
    <mergeCell ref="D28:E28"/>
    <mergeCell ref="D34:E34"/>
    <mergeCell ref="D33:E33"/>
    <mergeCell ref="D35:E35"/>
    <mergeCell ref="D59:E59"/>
    <mergeCell ref="D82:E82"/>
    <mergeCell ref="D79:E79"/>
    <mergeCell ref="D78:E78"/>
    <mergeCell ref="D74:E74"/>
    <mergeCell ref="D75:E75"/>
    <mergeCell ref="D70:E70"/>
    <mergeCell ref="D71:E71"/>
    <mergeCell ref="D67:E67"/>
    <mergeCell ref="D5:E6"/>
    <mergeCell ref="F5:G6"/>
    <mergeCell ref="B4:H4"/>
    <mergeCell ref="D89:E89"/>
    <mergeCell ref="D113:E113"/>
    <mergeCell ref="D110:E110"/>
    <mergeCell ref="D111:E111"/>
    <mergeCell ref="D112:E112"/>
    <mergeCell ref="D69:E69"/>
    <mergeCell ref="D58:E58"/>
    <mergeCell ref="D72:E72"/>
    <mergeCell ref="D77:E77"/>
    <mergeCell ref="D73:E73"/>
    <mergeCell ref="D76:E76"/>
    <mergeCell ref="F115:G115"/>
    <mergeCell ref="A2:H2"/>
    <mergeCell ref="A3:H3"/>
    <mergeCell ref="A4:A6"/>
    <mergeCell ref="B5:B6"/>
    <mergeCell ref="C5:C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F100:G100"/>
    <mergeCell ref="D120:E120"/>
    <mergeCell ref="F117:G117"/>
    <mergeCell ref="F118:G118"/>
    <mergeCell ref="F120:G120"/>
    <mergeCell ref="F107:G107"/>
    <mergeCell ref="D102:E102"/>
    <mergeCell ref="F108:G108"/>
    <mergeCell ref="D108:E108"/>
    <mergeCell ref="F109:G109"/>
    <mergeCell ref="F119:G119"/>
    <mergeCell ref="D9:E9"/>
    <mergeCell ref="D10:E10"/>
    <mergeCell ref="F9:G9"/>
    <mergeCell ref="F10:G10"/>
    <mergeCell ref="D121:E121"/>
    <mergeCell ref="F121:G121"/>
    <mergeCell ref="D116:E116"/>
    <mergeCell ref="F116:G116"/>
    <mergeCell ref="D119:E119"/>
    <mergeCell ref="D118:E118"/>
    <mergeCell ref="D81:E81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47:E47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F23:G23"/>
    <mergeCell ref="D45:E45"/>
    <mergeCell ref="D30:E30"/>
    <mergeCell ref="D43:E43"/>
    <mergeCell ref="D39:E39"/>
    <mergeCell ref="D40:E40"/>
    <mergeCell ref="D41:E41"/>
    <mergeCell ref="D26:E26"/>
    <mergeCell ref="D38:E38"/>
    <mergeCell ref="D25:E25"/>
    <mergeCell ref="D92:E92"/>
    <mergeCell ref="F92:G92"/>
    <mergeCell ref="D101:E101"/>
    <mergeCell ref="F101:G101"/>
    <mergeCell ref="F93:G93"/>
    <mergeCell ref="F24:G24"/>
    <mergeCell ref="D49:E49"/>
    <mergeCell ref="D50:E50"/>
    <mergeCell ref="D46:E46"/>
    <mergeCell ref="D48:E48"/>
  </mergeCells>
  <phoneticPr fontId="9" type="noConversion"/>
  <pageMargins left="0.17" right="0.18" top="0.19685039370078741" bottom="0.2" header="0.19685039370078741" footer="0.19685039370078741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160"/>
  <sheetViews>
    <sheetView view="pageBreakPreview" topLeftCell="A22" workbookViewId="0">
      <selection activeCell="F30" sqref="F30:G30"/>
    </sheetView>
  </sheetViews>
  <sheetFormatPr defaultRowHeight="23.25"/>
  <cols>
    <col min="1" max="1" width="62" style="1" customWidth="1"/>
    <col min="2" max="2" width="10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148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149</v>
      </c>
      <c r="E5" s="187"/>
      <c r="F5" s="190" t="s">
        <v>156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ตค51!F12+พย51!F12+ธค51!F12+มค52!F12+กพ52!F12+มีค52!F12+เมย52!F12+พค52!F12+มิย52!F12+กค52!F12</f>
        <v>1119</v>
      </c>
      <c r="E12" s="163"/>
      <c r="F12" s="200">
        <v>29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ตค51!F13+พย51!F13+ธค51!F13+มค52!F13+กพ52!F13+มีค52!F13+เมย52!F13+พค52!F13+มิย52!F13+กค52!F13</f>
        <v>3440</v>
      </c>
      <c r="E13" s="163"/>
      <c r="F13" s="162">
        <v>153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ตค51!F14+พย51!F14+ธค51!F14+มค52!F14+กพ52!F14+มีค52!F14+เมย52!F14+พค52!F14+มิย52!F14+กค52!F14</f>
        <v>4647</v>
      </c>
      <c r="E14" s="163"/>
      <c r="F14" s="162">
        <v>238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ตค51!F15+พย51!F15+ธค51!F15+มค52!F15+กพ52!F15+มีค52!F15+เมย52!F15+พค52!F15+มิย52!F15+กค52!F15</f>
        <v>2455</v>
      </c>
      <c r="E15" s="163"/>
      <c r="F15" s="162">
        <v>126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ตค51!F16+พย51!F16+ธค51!F16+มค52!F16+กพ52!F16+มีค52!F16+เมย52!F16+พค52!F16+มิย52!F16+กค52!F16</f>
        <v>9703</v>
      </c>
      <c r="E16" s="77">
        <f>ตค51!G16+พย51!G16+ธค51!G16+มค52!G16+กพ52!G16+มีค52!G16+เมย52!G16+พค52!G16+มิย52!G16+กค52!G16</f>
        <v>13641</v>
      </c>
      <c r="F16" s="148">
        <v>1033</v>
      </c>
      <c r="G16" s="77">
        <v>1364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ตค51!F18+พย51!F18+ธค51!F18+มค52!F18+กพ52!F18+มีค52!F18+เมย52!F18+พค52!F18+มิย52!F18+กค52!F18</f>
        <v>676</v>
      </c>
      <c r="E18" s="77">
        <f>ตค51!G18+พย51!G18+ธค51!G18+มค52!G18+กพ52!G18+มีค52!G18+เมย52!G18+พค52!G18+มิย52!G18+กค52!G18</f>
        <v>10</v>
      </c>
      <c r="F18" s="76">
        <v>44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ตค51!F19+พย51!F19+ธค51!F19+มค52!F19+กพ52!F19+มีค52!F19+เมย52!F19+พค52!F19+มิย52!F19+กค52!F19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ตค51!F20+พย51!F20+ธค51!F20+มค52!F20+กพ52!F20+มีค52!F20+เมย52!F20+พค52!F20+มิย52!F20+กค52!F20</f>
        <v>18</v>
      </c>
      <c r="E20" s="163"/>
      <c r="F20" s="162">
        <v>1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ตค51!F21+พย51!F21+ธค51!F21+มค52!F21+กพ52!F21+มีค52!F21+เมย52!F21+พค52!F21+มิย52!F21+กค52!F21</f>
        <v>169</v>
      </c>
      <c r="E21" s="163"/>
      <c r="F21" s="162">
        <v>2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ตค51!F22+พย51!F22+ธค51!F22+มค52!F22+กพ52!F22+มีค52!F22+เมย52!F22+พค52!F22+มิย52!F22+กค52!F22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ตค51!F23+พย51!F23+ธค51!F23+มค52!F23+กพ52!F23+มีค52!F23+เมย52!F23+พค52!F23+มิย52!F23+กค52!F23</f>
        <v>151</v>
      </c>
      <c r="E23" s="163"/>
      <c r="F23" s="162">
        <v>0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ตค51!F24+พย51!F24+ธค51!F24+มค52!F24+กพ52!F24+มีค52!F24+เมย52!F24+พค52!F24+มิย52!F24+กค52!F24</f>
        <v>35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ตค51!F25+พย51!F25+ธค51!F25+มค52!F25+กพ52!F25+มีค52!F25+เมย52!F25+พค52!F25+มิย52!F25+กค52!F25</f>
        <v>158</v>
      </c>
      <c r="E25" s="163"/>
      <c r="F25" s="162">
        <v>2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ตค51!F26+พย51!F26+ธค51!F26+มค52!F26+กพ52!F26+มีค52!F26+เมย52!F26+พค52!F26+มิย52!F26+กค52!F26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ตค51!F27+พย51!F27+ธค51!F27+มค52!F27+กพ52!F27+มีค52!F27+เมย52!F27+พค52!F27+มิย52!F27+กค52!F27</f>
        <v>824</v>
      </c>
      <c r="E27" s="163"/>
      <c r="F27" s="162">
        <v>84</v>
      </c>
      <c r="G27" s="16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ตค51!F28+พย51!F28+ธค51!F28+มค52!F28+กพ52!F28+มีค52!F28+เมย52!F28+พค52!F28+มิย52!F28+กค52!F28</f>
        <v>824</v>
      </c>
      <c r="E28" s="163"/>
      <c r="F28" s="162">
        <v>84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ตค51!F29+พย51!F29+ธค51!F29+มค52!F29+กพ52!F29+มีค52!F29+เมย52!F29+พค52!F29+มิย52!F29+กค52!F29</f>
        <v>200</v>
      </c>
      <c r="E29" s="163"/>
      <c r="F29" s="162">
        <f>F30+F31</f>
        <v>47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ตค51!F30+พย51!F30+ธค51!F30+มค52!F30+กพ52!F30+มีค52!F30+เมย52!F30+พค52!F30+มิย52!F30+กค52!F30</f>
        <v>142</v>
      </c>
      <c r="E30" s="163"/>
      <c r="F30" s="162">
        <v>24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ตค51!F31+พย51!F31+ธค51!F31+มค52!F31+กพ52!F31+มีค52!F31+เมย52!F31+พค52!F31+มิย52!F31+กค52!F31</f>
        <v>58</v>
      </c>
      <c r="E31" s="163"/>
      <c r="F31" s="162">
        <v>23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ตค51!F32+พย51!F32+ธค51!F32+มค52!F32+กพ52!F32+มีค52!F32+เมย52!F32+พค52!F32+มิย52!F32+กค52!F32</f>
        <v>91</v>
      </c>
      <c r="E32" s="163"/>
      <c r="F32" s="162">
        <f>F33+F34</f>
        <v>3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ตค51!F33+พย51!F33+ธค51!F33+มค52!F33+กพ52!F33+มีค52!F33+เมย52!F33+พค52!F33+มิย52!F33+กค52!F33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ตค51!F34+พย51!F34+ธค51!F34+มค52!F34+กพ52!F34+มีค52!F34+เมย52!F34+พค52!F34+มิย52!F34+กค52!F34</f>
        <v>91</v>
      </c>
      <c r="E34" s="163"/>
      <c r="F34" s="162">
        <v>3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ตค51!F35+พย51!F35+ธค51!F35+มค52!F35+กพ52!F35+มีค52!F35+เมย52!F35+พค52!F35+มิย52!F35+กค52!F35</f>
        <v>528</v>
      </c>
      <c r="E35" s="163"/>
      <c r="F35" s="162">
        <v>54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ตค51!F36+พย51!F36+ธค51!F36+มค52!F36+กพ52!F36+มีค52!F36+เมย52!F36+พค52!F36+มิย52!F36+กค52!F36</f>
        <v>2135</v>
      </c>
      <c r="E36" s="163"/>
      <c r="F36" s="224">
        <v>257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ตค51!F37+พย51!F37+ธค51!F37+มค52!F37+กพ52!F37+มีค52!F37+เมย52!F37+พค52!F37+มิย52!F37+กค52!F37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ตค51!F38+พย51!F38+ธค51!F38+มค52!F38+กพ52!F38+มีค52!F38+เมย52!F38+พค52!F38+มิย52!F38+กค52!F38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ตค51!F39+พย51!F39+ธค51!F39+มค52!F39+กพ52!F39+มีค52!F39+เมย52!F39+พค52!F39+มิย52!F39+กค52!F39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 t="s">
        <v>147</v>
      </c>
      <c r="C40" s="69" t="s">
        <v>42</v>
      </c>
      <c r="D40" s="162">
        <f>ตค51!F40+พย51!F40+ธค51!F40+มค52!F40+กพ52!F40+มีค52!F40+เมย52!F40+พค52!F40+มิย52!F40+กค52!F40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62">
        <f>ตค51!F41+พย51!F41+ธค51!F41+มค52!F41+กพ52!F41+มีค52!F41+เมย52!F41+พค52!F41+มิย52!F41+กค52!F41</f>
        <v>1</v>
      </c>
      <c r="E41" s="163"/>
      <c r="F41" s="171">
        <v>0</v>
      </c>
      <c r="G41" s="172"/>
      <c r="H41" s="7"/>
    </row>
    <row r="42" spans="1:8" ht="23.1" customHeight="1">
      <c r="A42" s="149" t="s">
        <v>117</v>
      </c>
      <c r="B42" s="150"/>
      <c r="C42" s="151"/>
      <c r="D42" s="177"/>
      <c r="E42" s="178"/>
      <c r="F42" s="177"/>
      <c r="G42" s="178"/>
      <c r="H42" s="152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ตค51!F44+พย51!F44+ธค51!F44+มค52!F44+กพ52!F44+มีค52!F44+เมย52!F44+พค52!F44+มิย52!F44+กค52!F44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ตค51!F45+พย51!F45+ธค51!F45+มค52!F45+กพ52!F45+มีค52!F45+เมย52!F45+พค52!F45+มิย52!F45+กค52!F45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ตค51!F46+พย51!F46+ธค51!F46+มค52!F46+กพ52!F46+มีค52!F46+เมย52!F46+พค52!F46+มิย52!F46+กค52!F46</f>
        <v>41</v>
      </c>
      <c r="E46" s="163"/>
      <c r="F46" s="162">
        <v>6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ตค51!F47+พย51!F47+ธค51!F47+มค52!F47+กพ52!F47+มีค52!F47+เมย52!F47+พค52!F47+มิย52!F47+กค52!F47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ตค51!F48+พย51!F48+ธค51!F48+มค52!F48+กพ52!F48+มีค52!F48+เมย52!F48+พค52!F48+มิย52!F48+กค52!F48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ตค51!F49+พย51!F49+ธค51!F49+มค52!F49+กพ52!F49+มีค52!F49+เมย52!F49+พค52!F49+มิย52!F49+กค52!F49</f>
        <v>83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ตค51!F52+พย51!F52+ธค51!F52+มค52!F52+กพ52!F52+มีค52!F52+เมย52!F52+พค52!F52+มิย52!F52+กค52!F52</f>
        <v>6810</v>
      </c>
      <c r="E52" s="163"/>
      <c r="F52" s="162">
        <v>197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ตค51!F53+พย51!F53+ธค51!F53+มค52!F53+กพ52!F53+มีค52!F53+เมย52!F53+พค52!F53+มิย52!F53+กค52!F53</f>
        <v>5470</v>
      </c>
      <c r="E53" s="163"/>
      <c r="F53" s="162">
        <v>951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ตค51!F54+พย51!F54+ธค51!F54+มค52!F54+กพ52!F54+มีค52!F54+เมย52!F54+พค52!F54+มิย52!F54+กค52!F54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ตค51!F55+พย51!F55+ธค51!F55+มค52!F55+กพ52!F55+มีค52!F55+เมย52!F55+พค52!F55+มิย52!F55+กค52!F55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ตค51!F56+พย51!F56+ธค51!F56+มค52!F56+กพ52!F56+มีค52!F56+เมย52!F56+พค52!F56+มิย52!F56+กค52!F56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ตค51!F57+พย51!F57+ธค51!F57+มค52!F57+กพ52!F57+มีค52!F57+เมย52!F57+พค52!F57+มิย52!F57+กค52!F57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ตค51!F58+พย51!F58+ธค51!F58+มค52!F58+กพ52!F58+มีค52!F58+เมย52!F58+พค52!F58+มิย52!F58+กค52!F58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ตค51!F59+พย51!F59+ธค51!F59+มค52!F59+กพ52!F59+มีค52!F59+เมย52!F59+พค52!F59+มิย52!F59+กค52!F59</f>
        <v>253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ตค51!F60+พย51!F60+ธค51!F60+มค52!F60+กพ52!F60+มีค52!F60+เมย52!F60+พค52!F60+มิย52!F60+กค52!F60</f>
        <v>20</v>
      </c>
      <c r="E60" s="77">
        <f>ตค51!G60+พย51!G60+ธค51!G60+มค52!G60+กพ52!G60+มีค52!G60+เมย52!G60+พค52!G60+มิย52!G60+กค52!G60</f>
        <v>1</v>
      </c>
      <c r="F60" s="76">
        <v>20</v>
      </c>
      <c r="G60" s="77">
        <v>1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ตค51!F61+พย51!F61+ธค51!F61+มค52!F61+กพ52!F61+มีค52!F61+เมย52!F61+พค52!F61+มิย52!F61+กค52!F61</f>
        <v>53</v>
      </c>
      <c r="E61" s="77">
        <f>ตค51!G61+พย51!G61+ธค51!G61+มค52!G61+กพ52!G61+มีค52!G61+เมย52!G61+พค52!G61+มิย52!G61+กค52!G61</f>
        <v>2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ตค51!F62+พย51!F62+ธค51!F62+มค52!F62+กพ52!F62+มีค52!F62+เมย52!F62+พค52!F62+มิย52!F62+กค52!F62</f>
        <v>41</v>
      </c>
      <c r="E62" s="77">
        <f>ตค51!G62+พย51!G62+ธค51!G62+มค52!G62+กพ52!G62+มีค52!G62+เมย52!G62+พค52!G62+มิย52!G62+กค52!G62</f>
        <v>2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ตค51!F63+พย51!F63+ธค51!F63+มค52!F63+กพ52!F63+มีค52!F63+เมย52!F63+พค52!F63+มิย52!F63+กค52!F63</f>
        <v>84</v>
      </c>
      <c r="E63" s="163"/>
      <c r="F63" s="162">
        <v>4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ตค51!F64+พย51!F64+ธค51!F64+มค52!F64+กพ52!F64+มีค52!F64+เมย52!F64+พค52!F64+มิย52!F64+กค52!F64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ตค51!F65+พย51!F65+ธค51!F65+มค52!F65+กพ52!F65+มีค52!F65+เมย52!F65+พค52!F65+มิย52!F65+กค52!F65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ตค51!F66+พย51!F66+ธค51!F66+มค52!F66+กพ52!F66+มีค52!F66+เมย52!F66+พค52!F66+มิย52!F66+กค52!F66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ตค51!F70+พย51!F70+ธค51!F70+มค52!F70+กพ52!F70+มีค52!F70+เมย52!F70+พค52!F70+มิย52!F70+กค52!F70</f>
        <v>3967</v>
      </c>
      <c r="E70" s="163"/>
      <c r="F70" s="162">
        <v>483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ตค51!F71+พย51!F71+ธค51!F71+มค52!F71+กพ52!F71+มีค52!F71+เมย52!F71+พค52!F71+มิย52!F71+กค52!F71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ตค51!F72+พย51!F72+ธค51!F72+มค52!F72+กพ52!F72+มีค52!F72+เมย52!F72+พค52!F72+มิย52!F72+กค52!F72</f>
        <v>106</v>
      </c>
      <c r="E72" s="163"/>
      <c r="F72" s="162">
        <v>14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ตค51!F73+พย51!F73+ธค51!F73+มค52!F73+กพ52!F73+มีค52!F73+เมย52!F73+พค52!F73+มิย52!F73+กค52!F73</f>
        <v>370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ตค51!F74+พย51!F74+ธค51!F74+มค52!F74+กพ52!F74+มีค52!F74+เมย52!F74+พค52!F74+มิย52!F74+กค52!F74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ตค51!F75+พย51!F75+ธค51!F75+มค52!F75+กพ52!F75+มีค52!F75+เมย52!F75+พค52!F75+มิย52!F75+กค52!F75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ตค51!F76+พย51!F76+ธค51!F76+มค52!F76+กพ52!F76+มีค52!F76+เมย52!F76+พค52!F76+มิย52!F76+กค52!F76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ตค51!F77+พย51!F77+ธค51!F77+มค52!F77+กพ52!F77+มีค52!F77+เมย52!F77+พค52!F77+มิย52!F77+กค52!F77</f>
        <v>107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ตค51!F81+พย51!F81+ธค51!F81+มค52!F81+กพ52!F81+มีค52!F81+เมย52!F81+พค52!F81+มิย52!F81+กค52!F81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ตค51!F82+พย51!F82+ธค51!F82+มค52!F82+กพ52!F82+มีค52!F82+เมย52!F82+พค52!F82+มิย52!F82+กค52!F82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ตค51!F83+พย51!F83+ธค51!F83+มค52!F83+กพ52!F83+มีค52!F83+เมย52!F83+พค52!F83+มิย52!F83+กค52!F83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ตค51!F84+พย51!F84+ธค51!F84+มค52!F84+กพ52!F84+มีค52!F84+เมย52!F84+พค52!F84+มิย52!F84+กค52!F84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ตค51!F85+พย51!F85+ธค51!F85+มค52!F85+กพ52!F85+มีค52!F85+เมย52!F85+พค52!F85+มิย52!F85+กค52!F85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ตค51!F92+พย51!F92+ธค51!F92+มค52!F92+กพ52!F92+มีค52!F92+เมย52!F92+พค52!F92+มิย52!F92+กค52!F92</f>
        <v>14073</v>
      </c>
      <c r="E92" s="163"/>
      <c r="F92" s="200">
        <v>4811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ตค51!F93+พย51!F93+ธค51!F93+มค52!F93+กพ52!F93+มีค52!F93+เมย52!F93+พค52!F93+มิย52!F93+กค52!F93</f>
        <v>5056</v>
      </c>
      <c r="E93" s="163"/>
      <c r="F93" s="162">
        <v>1602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ตค51!F94+พย51!F94+ธค51!F94+มค52!F94+กพ52!F94+มีค52!F94+เมย52!F94+พค52!F94+มิย52!F94+กค52!F94</f>
        <v>2746</v>
      </c>
      <c r="E94" s="163"/>
      <c r="F94" s="162">
        <v>2466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ตค51!F95+พย51!F95+ธค51!F95+มค52!F95+กพ52!F95+มีค52!F95+เมย52!F95+พค52!F95+มิย52!F95+กค52!F95</f>
        <v>7722</v>
      </c>
      <c r="E95" s="163"/>
      <c r="F95" s="162">
        <v>1951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ตค51!F96+พย51!F96+ธค51!F96+มค52!F96+กพ52!F96+มีค52!F96+เมย52!F96+พค52!F96+มิย52!F96+กค52!F96</f>
        <v>1646</v>
      </c>
      <c r="E96" s="163"/>
      <c r="F96" s="162">
        <v>386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ตค51!F97+พย51!F97+ธค51!F97+มค52!F97+กพ52!F97+มีค52!F97+เมย52!F97+พค52!F97+มิย52!F97+กค52!F97</f>
        <v>2</v>
      </c>
      <c r="E97" s="163"/>
      <c r="F97" s="162">
        <v>1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ตค51!F98+พย51!F98+ธค51!F98+มค52!F98+กพ52!F98+มีค52!F98+เมย52!F98+พค52!F98+มิย52!F98+กค52!F98</f>
        <v>1408</v>
      </c>
      <c r="E98" s="163"/>
      <c r="F98" s="162">
        <v>0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ตค51!F99+พย51!F99+ธค51!F99+มค52!F99+กพ52!F99+มีค52!F99+เมย52!F99+พค52!F99+มิย52!F99+กค52!F99</f>
        <v>1078</v>
      </c>
      <c r="E99" s="163"/>
      <c r="F99" s="162">
        <v>0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ตค51!F100+พย51!F100+ธค51!F100+มค52!F100+กพ52!F100+มีค52!F100+เมย52!F100+พค52!F100+มิย52!F100+กค52!F100</f>
        <v>19162950</v>
      </c>
      <c r="E100" s="163"/>
      <c r="F100" s="162">
        <v>8551600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ตค51!F101+พย51!F101+ธค51!F101+มค52!F101+กพ52!F101+มีค52!F101+เมย52!F101+พค52!F101+มิย52!F101+กค52!F101</f>
        <v>14073</v>
      </c>
      <c r="E101" s="163"/>
      <c r="F101" s="162">
        <v>4811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ตค51!F104+พย51!F104+ธค51!F104+มค52!F104+กพ52!F104+มีค52!F104+เมย52!F104+พค52!F104+มิย52!F104+กค52!F104</f>
        <v>10249</v>
      </c>
      <c r="E104" s="77">
        <f>ตค51!G104+พย51!G104+ธค51!G104+มค52!G104+กพ52!G104+มีค52!G104+เมย52!G104+พค52!G104+มิย52!G104+กค52!G104</f>
        <v>3551</v>
      </c>
      <c r="F104" s="59">
        <v>187</v>
      </c>
      <c r="G104" s="77">
        <v>32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ตค51!F106+พย51!F106+ธค51!F106+มค52!F106+กพ52!F106+มีค52!F106+เมย52!F106+พค52!F106+มิย52!F106+กค52!F106</f>
        <v>891</v>
      </c>
      <c r="E106" s="77">
        <f>ตค51!G106+พย51!G106+ธค51!G106+มค52!G106+กพ52!G106+มีค52!G106+เมย52!G106+พค52!G106+มิย52!G106+กค52!G106</f>
        <v>121</v>
      </c>
      <c r="F106" s="57">
        <v>128</v>
      </c>
      <c r="G106" s="77">
        <v>3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153" t="s">
        <v>150</v>
      </c>
      <c r="B112" s="113"/>
      <c r="C112" s="110"/>
      <c r="D112" s="154"/>
      <c r="E112" s="154"/>
      <c r="F112" s="154"/>
      <c r="G112" s="154"/>
      <c r="H112" s="8"/>
    </row>
    <row r="113" spans="1:8" ht="23.1" customHeight="1">
      <c r="A113" s="30" t="s">
        <v>151</v>
      </c>
      <c r="B113" s="114"/>
      <c r="C113" s="110"/>
      <c r="D113" s="155"/>
      <c r="E113" s="155"/>
      <c r="F113" s="155"/>
      <c r="G113" s="155"/>
      <c r="H113" s="8"/>
    </row>
    <row r="114" spans="1:8" ht="23.1" customHeight="1">
      <c r="A114" s="30"/>
      <c r="B114" s="115"/>
      <c r="C114" s="110"/>
      <c r="D114" s="168"/>
      <c r="E114" s="168"/>
      <c r="F114" s="168"/>
      <c r="G114" s="168"/>
      <c r="H114" s="8"/>
    </row>
    <row r="115" spans="1:8" ht="23.1" customHeight="1">
      <c r="A115" s="36"/>
      <c r="B115" s="117"/>
      <c r="C115" s="118"/>
      <c r="D115" s="168"/>
      <c r="E115" s="168"/>
      <c r="F115" s="168"/>
      <c r="G115" s="168"/>
      <c r="H115" s="8"/>
    </row>
    <row r="116" spans="1:8" ht="23.1" customHeight="1">
      <c r="A116" s="37"/>
      <c r="B116" s="117"/>
      <c r="C116" s="118"/>
      <c r="D116" s="168"/>
      <c r="E116" s="168"/>
      <c r="F116" s="168"/>
      <c r="G116" s="168"/>
      <c r="H116" s="8"/>
    </row>
    <row r="117" spans="1:8">
      <c r="A117" s="30"/>
      <c r="B117" s="33"/>
      <c r="C117" s="35"/>
      <c r="D117" s="170"/>
      <c r="E117" s="170"/>
      <c r="F117" s="170"/>
      <c r="G117" s="170"/>
      <c r="H117" s="8"/>
    </row>
    <row r="118" spans="1:8" ht="19.5" customHeight="1">
      <c r="A118" s="30"/>
      <c r="B118" s="33"/>
      <c r="C118" s="31"/>
      <c r="D118" s="170"/>
      <c r="E118" s="170"/>
      <c r="F118" s="170"/>
      <c r="G118" s="170"/>
      <c r="H118" s="8"/>
    </row>
    <row r="119" spans="1:8" ht="23.25" customHeight="1">
      <c r="A119" s="38"/>
      <c r="B119" s="39"/>
      <c r="C119" s="40"/>
      <c r="D119" s="170"/>
      <c r="E119" s="170"/>
      <c r="F119" s="199"/>
      <c r="G119" s="199"/>
      <c r="H119" s="41"/>
    </row>
    <row r="120" spans="1:8" ht="23.1" customHeight="1">
      <c r="A120" s="30"/>
      <c r="B120" s="50"/>
      <c r="C120" s="31"/>
      <c r="D120" s="14"/>
      <c r="E120" s="14"/>
      <c r="F120" s="14"/>
      <c r="G120" s="14"/>
      <c r="H120" s="8"/>
    </row>
    <row r="121" spans="1:8">
      <c r="A121" s="30"/>
      <c r="B121" s="42"/>
      <c r="C121" s="35"/>
      <c r="D121" s="43"/>
      <c r="E121" s="44"/>
      <c r="F121" s="43"/>
      <c r="G121" s="44"/>
      <c r="H121" s="8"/>
    </row>
    <row r="122" spans="1:8" ht="21" customHeight="1">
      <c r="A122" s="37"/>
      <c r="B122" s="45"/>
      <c r="C122" s="46"/>
      <c r="D122" s="43"/>
      <c r="E122" s="44"/>
      <c r="F122" s="43"/>
      <c r="G122" s="44"/>
      <c r="H122" s="8"/>
    </row>
    <row r="123" spans="1:8" ht="23.1" customHeight="1">
      <c r="A123" s="8"/>
      <c r="B123" s="34"/>
      <c r="C123" s="8"/>
      <c r="D123" s="43"/>
      <c r="E123" s="44"/>
      <c r="F123" s="8"/>
      <c r="G123" s="8"/>
      <c r="H123" s="8"/>
    </row>
    <row r="124" spans="1:8" ht="24.95" customHeight="1">
      <c r="A124" s="8"/>
      <c r="B124" s="34"/>
      <c r="C124" s="8"/>
      <c r="D124" s="8"/>
      <c r="E124" s="8"/>
      <c r="F124" s="8"/>
      <c r="G124" s="8"/>
      <c r="H124" s="8"/>
    </row>
    <row r="125" spans="1:8" ht="24.95" customHeight="1">
      <c r="A125" s="8"/>
      <c r="B125" s="34"/>
      <c r="C125" s="8"/>
      <c r="D125" s="8"/>
      <c r="E125" s="8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10"/>
      <c r="C129" s="8"/>
      <c r="D129" s="8"/>
      <c r="E129" s="8"/>
      <c r="F129" s="8"/>
      <c r="G129" s="8"/>
      <c r="H129" s="8"/>
    </row>
    <row r="130" spans="1:8" ht="24.95" customHeight="1">
      <c r="A130" s="8"/>
      <c r="B130" s="6"/>
      <c r="C130" s="8"/>
      <c r="D130" s="8"/>
      <c r="E130" s="8"/>
      <c r="F130" s="8"/>
      <c r="G130" s="8"/>
      <c r="H130" s="8"/>
    </row>
    <row r="131" spans="1:8" ht="24.95" customHeight="1">
      <c r="B131" s="6"/>
    </row>
    <row r="132" spans="1:8" ht="24.95" customHeight="1">
      <c r="B132" s="6"/>
    </row>
    <row r="133" spans="1:8" ht="24.95" customHeight="1">
      <c r="B133" s="6"/>
    </row>
    <row r="134" spans="1:8">
      <c r="B134" s="6"/>
    </row>
    <row r="135" spans="1:8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  <c r="C149" s="8"/>
      <c r="D149" s="8"/>
    </row>
    <row r="150" spans="2:5">
      <c r="B150" s="6"/>
      <c r="C150" s="8"/>
      <c r="D150" s="8"/>
      <c r="E150" s="8"/>
    </row>
    <row r="151" spans="2:5">
      <c r="B151" s="6"/>
      <c r="C151" s="8"/>
      <c r="D151" s="8"/>
      <c r="E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7"/>
      <c r="C158" s="8"/>
      <c r="D158" s="8"/>
      <c r="E158" s="8"/>
    </row>
    <row r="159" spans="2:5">
      <c r="C159" s="8"/>
      <c r="D159" s="8"/>
    </row>
    <row r="160" spans="2:5">
      <c r="C160" s="8"/>
      <c r="D160" s="8"/>
    </row>
  </sheetData>
  <mergeCells count="204">
    <mergeCell ref="D38:E38"/>
    <mergeCell ref="F92:G92"/>
    <mergeCell ref="D101:E101"/>
    <mergeCell ref="F101:G101"/>
    <mergeCell ref="F93:G93"/>
    <mergeCell ref="D46:E46"/>
    <mergeCell ref="D48:E48"/>
    <mergeCell ref="D47:E47"/>
    <mergeCell ref="F24:G24"/>
    <mergeCell ref="F23:G23"/>
    <mergeCell ref="D45:E45"/>
    <mergeCell ref="D30:E30"/>
    <mergeCell ref="D43:E43"/>
    <mergeCell ref="D39:E39"/>
    <mergeCell ref="D40:E40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D92:E92"/>
    <mergeCell ref="F25:G25"/>
    <mergeCell ref="D17:E17"/>
    <mergeCell ref="F17:G17"/>
    <mergeCell ref="F21:G21"/>
    <mergeCell ref="F22:G22"/>
    <mergeCell ref="D25:E25"/>
    <mergeCell ref="D118:E118"/>
    <mergeCell ref="F115:G115"/>
    <mergeCell ref="F116:G116"/>
    <mergeCell ref="F118:G118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19:E119"/>
    <mergeCell ref="F119:G119"/>
    <mergeCell ref="D114:E114"/>
    <mergeCell ref="F114:G114"/>
    <mergeCell ref="D117:E117"/>
    <mergeCell ref="D116:E116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26:E26"/>
    <mergeCell ref="A3:H3"/>
    <mergeCell ref="A4:A6"/>
    <mergeCell ref="B5:B6"/>
    <mergeCell ref="C5:C6"/>
    <mergeCell ref="D5:E6"/>
    <mergeCell ref="F5:G6"/>
    <mergeCell ref="B4:H4"/>
    <mergeCell ref="H5:H6"/>
    <mergeCell ref="D89:E89"/>
    <mergeCell ref="D110:E110"/>
    <mergeCell ref="D111:E111"/>
    <mergeCell ref="D69:E69"/>
    <mergeCell ref="D88:E88"/>
    <mergeCell ref="D72:E72"/>
    <mergeCell ref="D77:E77"/>
    <mergeCell ref="D73:E73"/>
    <mergeCell ref="D76:E76"/>
    <mergeCell ref="D109:E109"/>
    <mergeCell ref="D74:E74"/>
    <mergeCell ref="D75:E75"/>
    <mergeCell ref="D70:E70"/>
    <mergeCell ref="D71:E71"/>
    <mergeCell ref="D67:E67"/>
    <mergeCell ref="D64:E64"/>
    <mergeCell ref="D31:E31"/>
    <mergeCell ref="D32:E32"/>
    <mergeCell ref="D28:E28"/>
    <mergeCell ref="D34:E34"/>
    <mergeCell ref="D33:E33"/>
    <mergeCell ref="D59:E59"/>
    <mergeCell ref="D52:E52"/>
    <mergeCell ref="D54:E54"/>
    <mergeCell ref="D49:E49"/>
    <mergeCell ref="D50:E50"/>
    <mergeCell ref="F89:G89"/>
    <mergeCell ref="F78:G78"/>
    <mergeCell ref="F74:G74"/>
    <mergeCell ref="F70:G70"/>
    <mergeCell ref="F59:G59"/>
    <mergeCell ref="F68:G68"/>
    <mergeCell ref="F73:G73"/>
    <mergeCell ref="F76:G76"/>
    <mergeCell ref="F79:G79"/>
    <mergeCell ref="D35:E35"/>
    <mergeCell ref="F83:G83"/>
    <mergeCell ref="F84:G84"/>
    <mergeCell ref="D83:E83"/>
    <mergeCell ref="D82:E82"/>
    <mergeCell ref="D79:E79"/>
    <mergeCell ref="D78:E78"/>
    <mergeCell ref="F66:G66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50:G50"/>
    <mergeCell ref="F47:G47"/>
    <mergeCell ref="F44:G44"/>
    <mergeCell ref="F43:G43"/>
    <mergeCell ref="F46:G46"/>
    <mergeCell ref="F65:G65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57:E57"/>
    <mergeCell ref="D63:E63"/>
    <mergeCell ref="F51:G51"/>
    <mergeCell ref="F64:G64"/>
    <mergeCell ref="F55:G55"/>
    <mergeCell ref="F56:G56"/>
    <mergeCell ref="F57:G57"/>
    <mergeCell ref="F63:G63"/>
    <mergeCell ref="D58:E58"/>
    <mergeCell ref="D51:E51"/>
    <mergeCell ref="F35:G35"/>
    <mergeCell ref="F26:G26"/>
    <mergeCell ref="F28:G28"/>
    <mergeCell ref="F29:G29"/>
    <mergeCell ref="F30:G30"/>
    <mergeCell ref="F31:G31"/>
    <mergeCell ref="F27:G27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A2:H2"/>
    <mergeCell ref="D65:E65"/>
    <mergeCell ref="F117:G117"/>
    <mergeCell ref="F53:G53"/>
    <mergeCell ref="F100:G100"/>
    <mergeCell ref="F82:G82"/>
    <mergeCell ref="F85:G85"/>
    <mergeCell ref="F110:G110"/>
    <mergeCell ref="F111:G111"/>
    <mergeCell ref="D55:E55"/>
    <mergeCell ref="D56:E56"/>
    <mergeCell ref="F52:G52"/>
    <mergeCell ref="F54:G54"/>
    <mergeCell ref="F58:G58"/>
    <mergeCell ref="D115:E115"/>
    <mergeCell ref="F96:G96"/>
    <mergeCell ref="F97:G97"/>
    <mergeCell ref="F98:G98"/>
    <mergeCell ref="F99:G99"/>
    <mergeCell ref="D53:E53"/>
    <mergeCell ref="F75:G75"/>
    <mergeCell ref="F38:G38"/>
    <mergeCell ref="D36:E36"/>
    <mergeCell ref="F36:G36"/>
    <mergeCell ref="F45:G45"/>
    <mergeCell ref="D37:E37"/>
    <mergeCell ref="D42:E42"/>
    <mergeCell ref="D44:E44"/>
    <mergeCell ref="F40:G40"/>
    <mergeCell ref="F41:G41"/>
    <mergeCell ref="D41:E41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I160"/>
  <sheetViews>
    <sheetView view="pageBreakPreview" topLeftCell="A7" workbookViewId="0">
      <selection activeCell="F30" sqref="F30:G30"/>
    </sheetView>
  </sheetViews>
  <sheetFormatPr defaultRowHeight="23.25"/>
  <cols>
    <col min="1" max="1" width="62" style="1" customWidth="1"/>
    <col min="2" max="2" width="10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9.425781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152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153</v>
      </c>
      <c r="E5" s="187"/>
      <c r="F5" s="190" t="s">
        <v>154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ตค51!F12+พย51!F12+ธค51!F12+มค52!F12+กพ52!F12+มีค52!F12+เมย52!F12+พค52!F12+มิย52!F12+กค52!F12+สค52!F12</f>
        <v>1152</v>
      </c>
      <c r="E12" s="163"/>
      <c r="F12" s="200">
        <v>33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ตค51!F13+พย51!F13+ธค51!F13+มค52!F13+กพ52!F13+มีค52!F13+เมย52!F13+พค52!F13+มิย52!F13+กค52!F13+สค52!F13</f>
        <v>3586</v>
      </c>
      <c r="E13" s="163"/>
      <c r="F13" s="162">
        <v>146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ตค51!F14+พย51!F14+ธค51!F14+มค52!F14+กพ52!F14+มีค52!F14+เมย52!F14+พค52!F14+มิย52!F14+กค52!F14+สค52!F14</f>
        <v>4825</v>
      </c>
      <c r="E14" s="163"/>
      <c r="F14" s="162">
        <v>178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ตค51!F15+พย51!F15+ธค51!F15+มค52!F15+กพ52!F15+มีค52!F15+เมย52!F15+พค52!F15+มิย52!F15+กค52!F15+สค52!F15</f>
        <v>2620</v>
      </c>
      <c r="E15" s="163"/>
      <c r="F15" s="162">
        <v>165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ตค51!F16+พย51!F16+ธค51!F16+มค52!F16+กพ52!F16+มีค52!F16+เมย52!F16+พค52!F16+มิย52!F16+กค52!F16+สค52!F16</f>
        <v>10732</v>
      </c>
      <c r="E16" s="77">
        <f>ตค51!G16+พย51!G16+ธค51!G16+มค52!G16+กพ52!G16+มีค52!G16+เมย52!G16+พค52!G16+มิย52!G16+กค52!G16+สค52!G16</f>
        <v>15009</v>
      </c>
      <c r="F16" s="148">
        <v>1029</v>
      </c>
      <c r="G16" s="77">
        <v>1368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ตค51!F18+พย51!F18+ธค51!F18+มค52!F18+กพ52!F18+มีค52!F18+เมย52!F18+พค52!F18+มิย52!F18+กค52!F18+สค52!F18</f>
        <v>676</v>
      </c>
      <c r="E18" s="77">
        <f>ตค51!G18+พย51!G18+ธค51!G18+มค52!G18+กพ52!G18+มีค52!G18+เมย52!G18+พค52!G18+มิย52!G18+กค52!G18+สค52!G18</f>
        <v>10</v>
      </c>
      <c r="F18" s="76">
        <v>0</v>
      </c>
      <c r="G18" s="77">
        <v>0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ตค51!F19+พย51!F19+ธค51!F19+มค52!F19+กพ52!F19+มีค52!F19+เมย52!F19+พค52!F19+มิย52!F19+กค52!F19+สค52!F19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ตค51!F20+พย51!F20+ธค51!F20+มค52!F20+กพ52!F20+มีค52!F20+เมย52!F20+พค52!F20+มิย52!F20+กค52!F20+สค52!F20</f>
        <v>18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ตค51!F21+พย51!F21+ธค51!F21+มค52!F21+กพ52!F21+มีค52!F21+เมย52!F21+พค52!F21+มิย52!F21+กค52!F21+สค52!F21</f>
        <v>169</v>
      </c>
      <c r="E21" s="163"/>
      <c r="F21" s="162">
        <v>0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ตค51!F22+พย51!F22+ธค51!F22+มค52!F22+กพ52!F22+มีค52!F22+เมย52!F22+พค52!F22+มิย52!F22+กค52!F22+สค52!F22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ตค51!F23+พย51!F23+ธค51!F23+มค52!F23+กพ52!F23+มีค52!F23+เมย52!F23+พค52!F23+มิย52!F23+กค52!F23+สค52!F23</f>
        <v>151</v>
      </c>
      <c r="E23" s="163"/>
      <c r="F23" s="162">
        <v>0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ตค51!F24+พย51!F24+ธค51!F24+มค52!F24+กพ52!F24+มีค52!F24+เมย52!F24+พค52!F24+มิย52!F24+กค52!F24+สค52!F24</f>
        <v>35</v>
      </c>
      <c r="E24" s="163"/>
      <c r="F24" s="162">
        <v>0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ตค51!F25+พย51!F25+ธค51!F25+มค52!F25+กพ52!F25+มีค52!F25+เมย52!F25+พค52!F25+มิย52!F25+กค52!F25+สค52!F25</f>
        <v>159</v>
      </c>
      <c r="E25" s="163"/>
      <c r="F25" s="162">
        <v>1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ตค51!F26+พย51!F26+ธค51!F26+มค52!F26+กพ52!F26+มีค52!F26+เมย52!F26+พค52!F26+มิย52!F26+กค52!F26+สค52!F26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ตค51!F27+พย51!F27+ธค51!F27+มค52!F27+กพ52!F27+มีค52!F27+เมย52!F27+พค52!F27+มิย52!F27+กค52!F27+สค52!F27</f>
        <v>911</v>
      </c>
      <c r="E27" s="163"/>
      <c r="F27" s="162">
        <v>87</v>
      </c>
      <c r="G27" s="16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ตค51!F28+พย51!F28+ธค51!F28+มค52!F28+กพ52!F28+มีค52!F28+เมย52!F28+พค52!F28+มิย52!F28+กค52!F28+สค52!F28</f>
        <v>911</v>
      </c>
      <c r="E28" s="163"/>
      <c r="F28" s="162">
        <v>87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ตค51!F29+พย51!F29+ธค51!F29+มค52!F29+กพ52!F29+มีค52!F29+เมย52!F29+พค52!F29+มิย52!F29+กค52!F29+สค52!F29</f>
        <v>218</v>
      </c>
      <c r="E29" s="163"/>
      <c r="F29" s="162">
        <f>F30+F31</f>
        <v>18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ตค51!F30+พย51!F30+ธค51!F30+มค52!F30+กพ52!F30+มีค52!F30+เมย52!F30+พค52!F30+มิย52!F30+กค52!F30+สค52!F30</f>
        <v>158</v>
      </c>
      <c r="E30" s="163"/>
      <c r="F30" s="162">
        <v>16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ตค51!F31+พย51!F31+ธค51!F31+มค52!F31+กพ52!F31+มีค52!F31+เมย52!F31+พค52!F31+มิย52!F31+กค52!F31+สค52!F31</f>
        <v>60</v>
      </c>
      <c r="E31" s="163"/>
      <c r="F31" s="162">
        <v>2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ตค51!F32+พย51!F32+ธค51!F32+มค52!F32+กพ52!F32+มีค52!F32+เมย52!F32+พค52!F32+มิย52!F32+กค52!F32+สค52!F32</f>
        <v>91</v>
      </c>
      <c r="E32" s="163"/>
      <c r="F32" s="162"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ตค51!F33+พย51!F33+ธค51!F33+มค52!F33+กพ52!F33+มีค52!F33+เมย52!F33+พค52!F33+มิย52!F33+กค52!F33+สค52!F33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ตค51!F34+พย51!F34+ธค51!F34+มค52!F34+กพ52!F34+มีค52!F34+เมย52!F34+พค52!F34+มิย52!F34+กค52!F34+สค52!F34</f>
        <v>91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ตค51!F35+พย51!F35+ธค51!F35+มค52!F35+กพ52!F35+มีค52!F35+เมย52!F35+พค52!F35+มิย52!F35+กค52!F35+สค52!F35</f>
        <v>606</v>
      </c>
      <c r="E35" s="163"/>
      <c r="F35" s="162">
        <v>78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ตค51!F36+พย51!F36+ธค51!F36+มค52!F36+กพ52!F36+มีค52!F36+เมย52!F36+พค52!F36+มิย52!F36+กค52!F36+สค52!F36</f>
        <v>2345</v>
      </c>
      <c r="E36" s="163"/>
      <c r="F36" s="224">
        <v>210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ตค51!F37+พย51!F37+ธค51!F37+มค52!F37+กพ52!F37+มีค52!F37+เมย52!F37+พค52!F37+มิย52!F37+กค52!F37+สค52!F37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ตค51!F38+พย51!F38+ธค51!F38+มค52!F38+กพ52!F38+มีค52!F38+เมย52!F38+พค52!F38+มิย52!F38+กค52!F38+สค52!F38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ตค51!F39+พย51!F39+ธค51!F39+มค52!F39+กพ52!F39+มีค52!F39+เมย52!F39+พค52!F39+มิย52!F39+กค52!F39+สค52!F39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 t="s">
        <v>147</v>
      </c>
      <c r="C40" s="69" t="s">
        <v>42</v>
      </c>
      <c r="D40" s="162">
        <f>ตค51!F40+พย51!F40+ธค51!F40+มค52!F40+กพ52!F40+มีค52!F40+เมย52!F40+พค52!F40+มิย52!F40+กค52!F40+สค52!F40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ตค51!F41+พย51!F41+ธค51!F41+มค52!F41+กพ52!F41+มีค52!F41+เมย52!F41+พค52!F41+มิย52!F41+กค52!F41+สค52!F41</f>
        <v>1</v>
      </c>
      <c r="E41" s="172"/>
      <c r="F41" s="171">
        <v>0</v>
      </c>
      <c r="G41" s="172"/>
      <c r="H41" s="7"/>
    </row>
    <row r="42" spans="1:8" ht="30.75" customHeight="1">
      <c r="A42" s="149" t="s">
        <v>117</v>
      </c>
      <c r="B42" s="150"/>
      <c r="C42" s="151"/>
      <c r="D42" s="177"/>
      <c r="E42" s="178"/>
      <c r="F42" s="177"/>
      <c r="G42" s="178"/>
      <c r="H42" s="152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ตค51!F44+พย51!F44+ธค51!F44+มค52!F44+กพ52!F44+มีค52!F44+เมย52!F44+พค52!F44+มิย52!F44+กค52!F44+สค52!F44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ตค51!F45+พย51!F45+ธค51!F45+มค52!F45+กพ52!F45+มีค52!F45+เมย52!F45+พค52!F45+มิย52!F45+กค52!F45+สค52!F45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ตค51!F46+พย51!F46+ธค51!F46+มค52!F46+กพ52!F46+มีค52!F46+เมย52!F46+พค52!F46+มิย52!F46+กค52!F46+สค52!F46</f>
        <v>46</v>
      </c>
      <c r="E46" s="163"/>
      <c r="F46" s="162">
        <v>5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ตค51!F47+พย51!F47+ธค51!F47+มค52!F47+กพ52!F47+มีค52!F47+เมย52!F47+พค52!F47+มิย52!F47+กค52!F47+สค52!F47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ตค51!F48+พย51!F48+ธค51!F48+มค52!F48+กพ52!F48+มีค52!F48+เมย52!F48+พค52!F48+มิย52!F48+กค52!F48+สค52!F48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ตค51!F49+พย51!F49+ธค51!F49+มค52!F49+กพ52!F49+มีค52!F49+เมย52!F49+พค52!F49+มิย52!F49+กค52!F49+สค52!F49</f>
        <v>83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ตค51!F52+พย51!F52+ธค51!F52+มค52!F52+กพ52!F52+มีค52!F52+เมย52!F52+พค52!F52+มิย52!F52+กค52!F52+สค52!F52</f>
        <v>7063</v>
      </c>
      <c r="E52" s="163"/>
      <c r="F52" s="162">
        <v>253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ตค51!F53+พย51!F53+ธค51!F53+มค52!F53+กพ52!F53+มีค52!F53+เมย52!F53+พค52!F53+มิย52!F53+กค52!F53+สค52!F53</f>
        <v>5716</v>
      </c>
      <c r="E53" s="163"/>
      <c r="F53" s="162">
        <v>246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ตค51!F54+พย51!F54+ธค51!F54+มค52!F54+กพ52!F54+มีค52!F54+เมย52!F54+พค52!F54+มิย52!F54+กค52!F54+สค52!F54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ตค51!F55+พย51!F55+ธค51!F55+มค52!F55+กพ52!F55+มีค52!F55+เมย52!F55+พค52!F55+มิย52!F55+กค52!F55+สค52!F55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ตค51!F56+พย51!F56+ธค51!F56+มค52!F56+กพ52!F56+มีค52!F56+เมย52!F56+พค52!F56+มิย52!F56+กค52!F56+สค52!F56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ตค51!F57+พย51!F57+ธค51!F57+มค52!F57+กพ52!F57+มีค52!F57+เมย52!F57+พค52!F57+มิย52!F57+กค52!F57+สค52!F57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ตค51!F58+พย51!F58+ธค51!F58+มค52!F58+กพ52!F58+มีค52!F58+เมย52!F58+พค52!F58+มิย52!F58+กค52!F58+สค52!F58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ตค51!F59+พย51!F59+ธค51!F59+มค52!F59+กพ52!F59+มีค52!F59+เมย52!F59+พค52!F59+มิย52!F59+กค52!F59+สค52!F59</f>
        <v>298</v>
      </c>
      <c r="E59" s="163"/>
      <c r="F59" s="162">
        <v>45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ตค51!F60+พย51!F60+ธค51!F60+มค52!F60+กพ52!F60+มีค52!F60+เมย52!F60+พค52!F60+มิย52!F60+กค52!F60+สค52!F60</f>
        <v>20</v>
      </c>
      <c r="E60" s="77">
        <f>ตค51!G60+พย51!G60+ธค51!G60+มค52!G60+กพ52!G60+มีค52!G60+เมย52!G60+พค52!G60+มิย52!G60+กค52!G60+สค52!G60</f>
        <v>1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ตค51!F61+พย51!F61+ธค51!F61+มค52!F61+กพ52!F61+มีค52!F61+เมย52!F61+พค52!F61+มิย52!F61+กค52!F61+สค52!F61</f>
        <v>53</v>
      </c>
      <c r="E61" s="77">
        <f>ตค51!G61+พย51!G61+ธค51!G61+มค52!G61+กพ52!G61+มีค52!G61+เมย52!G61+พค52!G61+มิย52!G61+กค52!G61+สค52!G61</f>
        <v>2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ตค51!F62+พย51!F62+ธค51!F62+มค52!F62+กพ52!F62+มีค52!F62+เมย52!F62+พค52!F62+มิย52!F62+กค52!F62+สค52!F62</f>
        <v>41</v>
      </c>
      <c r="E62" s="77">
        <f>ตค51!G62+พย51!G62+ธค51!G62+มค52!G62+กพ52!G62+มีค52!G62+เมย52!G62+พค52!G62+มิย52!G62+กค52!G62+สค52!G62</f>
        <v>2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ตค51!F63+พย51!F63+ธค51!F63+มค52!F63+กพ52!F63+มีค52!F63+เมย52!F63+พค52!F63+มิย52!F63+กค52!F63+สค52!F63</f>
        <v>84</v>
      </c>
      <c r="E63" s="163"/>
      <c r="F63" s="162">
        <v>0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ตค51!F64+พย51!F64+ธค51!F64+มค52!F64+กพ52!F64+มีค52!F64+เมย52!F64+พค52!F64+มิย52!F64+กค52!F64+สค52!F64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ตค51!F65+พย51!F65+ธค51!F65+มค52!F65+กพ52!F65+มีค52!F65+เมย52!F65+พค52!F65+มิย52!F65+กค52!F65+สค52!F65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ตค51!F66+พย51!F66+ธค51!F66+มค52!F66+กพ52!F66+มีค52!F66+เมย52!F66+พค52!F66+มิย52!F66+กค52!F66+สค52!F66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ตค51!F70+พย51!F70+ธค51!F70+มค52!F70+กพ52!F70+มีค52!F70+เมย52!F70+พค52!F70+มิย52!F70+กค52!F70+สค52!F70</f>
        <v>4151</v>
      </c>
      <c r="E70" s="163"/>
      <c r="F70" s="162">
        <v>184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ตค51!F71+พย51!F71+ธค51!F71+มค52!F71+กพ52!F71+มีค52!F71+เมย52!F71+พค52!F71+มิย52!F71+กค52!F71+สค52!F71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ตค51!F72+พย51!F72+ธค51!F72+มค52!F72+กพ52!F72+มีค52!F72+เมย52!F72+พค52!F72+มิย52!F72+กค52!F72+สค52!F72</f>
        <v>118</v>
      </c>
      <c r="E72" s="163"/>
      <c r="F72" s="162">
        <v>12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ตค51!F73+พย51!F73+ธค51!F73+มค52!F73+กพ52!F73+มีค52!F73+เมย52!F73+พค52!F73+มิย52!F73+กค52!F73+สค52!F73</f>
        <v>370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ตค51!F74+พย51!F74+ธค51!F74+มค52!F74+กพ52!F74+มีค52!F74+เมย52!F74+พค52!F74+มิย52!F74+กค52!F74+สค52!F74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ตค51!F75+พย51!F75+ธค51!F75+มค52!F75+กพ52!F75+มีค52!F75+เมย52!F75+พค52!F75+มิย52!F75+กค52!F75+สค52!F75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ตค51!F76+พย51!F76+ธค51!F76+มค52!F76+กพ52!F76+มีค52!F76+เมย52!F76+พค52!F76+มิย52!F76+กค52!F76+สค52!F76</f>
        <v>0</v>
      </c>
      <c r="E76" s="163"/>
      <c r="F76" s="162">
        <v>0</v>
      </c>
      <c r="G76" s="163"/>
      <c r="H76" s="6"/>
    </row>
    <row r="77" spans="1:8" ht="23.1" customHeight="1">
      <c r="A77" s="63" t="s">
        <v>95</v>
      </c>
      <c r="B77" s="158"/>
      <c r="C77" s="102">
        <v>80</v>
      </c>
      <c r="D77" s="171">
        <f>ตค51!F77+พย51!F77+ธค51!F77+มค52!F77+กพ52!F77+มีค52!F77+เมย52!F77+พค52!F77+มิย52!F77+กค52!F77+สค52!F77</f>
        <v>107</v>
      </c>
      <c r="E77" s="172"/>
      <c r="F77" s="171">
        <v>0</v>
      </c>
      <c r="G77" s="172"/>
      <c r="H77" s="7"/>
    </row>
    <row r="78" spans="1:8" ht="66.75" customHeight="1">
      <c r="A78" s="159"/>
      <c r="B78" s="160"/>
      <c r="C78" s="161"/>
      <c r="D78" s="177"/>
      <c r="E78" s="178"/>
      <c r="F78" s="177"/>
      <c r="G78" s="178"/>
      <c r="H78" s="152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ตค51!F81+พย51!F81+ธค51!F81+มค52!F81+กพ52!F81+มีค52!F81+เมย52!F81+พค52!F81+มิย52!F81+กค52!F81+สค52!F81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ตค51!F82+พย51!F82+ธค51!F82+มค52!F82+กพ52!F82+มีค52!F82+เมย52!F82+พค52!F82+มิย52!F82+กค52!F82+สค52!F82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ตค51!F83+พย51!F83+ธค51!F83+มค52!F83+กพ52!F83+มีค52!F83+เมย52!F83+พค52!F83+มิย52!F83+กค52!F83+สค52!F83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ตค51!F84+พย51!F84+ธค51!F84+มค52!F84+กพ52!F84+มีค52!F84+เมย52!F84+พค52!F84+มิย52!F84+กค52!F84+สค52!F84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ตค51!F85+พย51!F85+ธค51!F85+มค52!F85+กพ52!F85+มีค52!F85+เมย52!F85+พค52!F85+มิย52!F85+กค52!F85+สค52!F85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/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/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ตค51!F92+พย51!F92+ธค51!F92+มค52!F92+กพ52!F92+มีค52!F92+เมย52!F92+พค52!F92+มิย52!F92+กค52!F92+สค52!F92</f>
        <v>25463</v>
      </c>
      <c r="E92" s="163"/>
      <c r="F92" s="200">
        <v>11390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ตค51!F93+พย51!F93+ธค51!F93+มค52!F93+กพ52!F93+มีค52!F93+เมย52!F93+พค52!F93+มิย52!F93+กค52!F93+สค52!F93</f>
        <v>7456</v>
      </c>
      <c r="E93" s="163"/>
      <c r="F93" s="162">
        <v>2400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ตค51!F94+พย51!F94+ธค51!F94+มค52!F94+กพ52!F94+มีค52!F94+เมย52!F94+พค52!F94+มิย52!F94+กค52!F94+สค52!F94</f>
        <v>13887</v>
      </c>
      <c r="E94" s="163"/>
      <c r="F94" s="162">
        <v>11141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ตค51!F95+พย51!F95+ธค51!F95+มค52!F95+กพ52!F95+มีค52!F95+เมย52!F95+พค52!F95+มิย52!F95+กค52!F95+สค52!F95</f>
        <v>7784</v>
      </c>
      <c r="E95" s="163"/>
      <c r="F95" s="162">
        <v>62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ตค51!F96+พย51!F96+ธค51!F96+มค52!F96+กพ52!F96+มีค52!F96+เมย52!F96+พค52!F96+มิย52!F96+กค52!F96+สค52!F96</f>
        <v>1833</v>
      </c>
      <c r="E96" s="163"/>
      <c r="F96" s="162">
        <v>187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ตค51!F97+พย51!F97+ธค51!F97+มค52!F97+กพ52!F97+มีค52!F97+เมย52!F97+พค52!F97+มิย52!F97+กค52!F97+สค52!F97</f>
        <v>2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ตค51!F98+พย51!F98+ธค51!F98+มค52!F98+กพ52!F98+มีค52!F98+เมย52!F98+พค52!F98+มิย52!F98+กค52!F98+สค52!F98</f>
        <v>1408</v>
      </c>
      <c r="E98" s="163"/>
      <c r="F98" s="162">
        <v>0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ตค51!F99+พย51!F99+ธค51!F99+มค52!F99+กพ52!F99+มีค52!F99+เมย52!F99+พค52!F99+มิย52!F99+กค52!F99+สค52!F99</f>
        <v>1078</v>
      </c>
      <c r="E99" s="163"/>
      <c r="F99" s="162">
        <v>0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ตค51!F100+พย51!F100+ธค51!F100+มค52!F100+กพ52!F100+มีค52!F100+เมย52!F100+พค52!F100+มิย52!F100+กค52!F100+สค52!F100</f>
        <v>39692550</v>
      </c>
      <c r="E100" s="163"/>
      <c r="F100" s="162">
        <v>20529600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ตค51!F101+พย51!F101+ธค51!F101+มค52!F101+กพ52!F101+มีค52!F101+เมย52!F101+พค52!F101+มิย52!F101+กค52!F101+สค52!F101</f>
        <v>25463</v>
      </c>
      <c r="E101" s="163"/>
      <c r="F101" s="162">
        <v>11390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ตค51!F104+พย51!F104+ธค51!F104+มค52!F104+กพ52!F104+มีค52!F104+เมย52!F104+พค52!F104+มิย52!F104+กค52!F104+สค52!F104</f>
        <v>10489</v>
      </c>
      <c r="E104" s="77">
        <f>ตค51!G104+พย51!G104+ธค51!G104+มค52!G104+กพ52!G104+มีค52!G104+เมย52!G104+พค52!G104+มิย52!G104+กค52!G104+สค52!G104</f>
        <v>3618</v>
      </c>
      <c r="F104" s="59">
        <v>240</v>
      </c>
      <c r="G104" s="77">
        <v>67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ตค51!F106+พย51!F106+ธค51!F106+มค52!F106+กพ52!F106+มีค52!F106+เมย52!F106+พค52!F106+มิย52!F106+กค52!F106+สค52!F106</f>
        <v>891</v>
      </c>
      <c r="E106" s="77">
        <f>ตค51!G106+พย51!G106+ธค51!G106+มค52!G106+กพ52!G106+มีค52!G106+เมย52!G106+พค52!G106+มิย52!G106+กค52!G106+สค52!G106</f>
        <v>121</v>
      </c>
      <c r="F106" s="57">
        <v>0</v>
      </c>
      <c r="G106" s="77">
        <v>0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157" t="s">
        <v>155</v>
      </c>
      <c r="B112" s="113"/>
      <c r="C112" s="110"/>
      <c r="D112" s="154"/>
      <c r="E112" s="154"/>
      <c r="F112" s="154"/>
      <c r="G112" s="154"/>
      <c r="H112" s="8"/>
    </row>
    <row r="113" spans="1:8" ht="23.1" customHeight="1">
      <c r="A113" s="156" t="s">
        <v>151</v>
      </c>
      <c r="B113" s="114"/>
      <c r="C113" s="110"/>
      <c r="D113" s="155"/>
      <c r="E113" s="155"/>
      <c r="F113" s="155"/>
      <c r="G113" s="155"/>
      <c r="H113" s="8"/>
    </row>
    <row r="114" spans="1:8" ht="23.1" customHeight="1">
      <c r="A114" s="30"/>
      <c r="B114" s="115"/>
      <c r="C114" s="110"/>
      <c r="D114" s="168"/>
      <c r="E114" s="168"/>
      <c r="F114" s="168"/>
      <c r="G114" s="168"/>
      <c r="H114" s="8"/>
    </row>
    <row r="115" spans="1:8" ht="23.1" customHeight="1">
      <c r="A115" s="36"/>
      <c r="B115" s="117"/>
      <c r="C115" s="118"/>
      <c r="D115" s="168"/>
      <c r="E115" s="168"/>
      <c r="F115" s="168"/>
      <c r="G115" s="168"/>
      <c r="H115" s="8"/>
    </row>
    <row r="116" spans="1:8" ht="23.1" customHeight="1">
      <c r="A116" s="37"/>
      <c r="B116" s="117"/>
      <c r="C116" s="118"/>
      <c r="D116" s="168"/>
      <c r="E116" s="168"/>
      <c r="F116" s="168"/>
      <c r="G116" s="168"/>
      <c r="H116" s="8"/>
    </row>
    <row r="117" spans="1:8">
      <c r="A117" s="30"/>
      <c r="B117" s="33"/>
      <c r="C117" s="35"/>
      <c r="D117" s="170"/>
      <c r="E117" s="170"/>
      <c r="F117" s="170"/>
      <c r="G117" s="170"/>
      <c r="H117" s="8"/>
    </row>
    <row r="118" spans="1:8" ht="19.5" customHeight="1">
      <c r="A118" s="30"/>
      <c r="B118" s="33"/>
      <c r="C118" s="31"/>
      <c r="D118" s="170"/>
      <c r="E118" s="170"/>
      <c r="F118" s="170"/>
      <c r="G118" s="170"/>
      <c r="H118" s="8"/>
    </row>
    <row r="119" spans="1:8" ht="23.25" customHeight="1">
      <c r="A119" s="38"/>
      <c r="B119" s="39"/>
      <c r="C119" s="40"/>
      <c r="D119" s="170"/>
      <c r="E119" s="170"/>
      <c r="F119" s="199"/>
      <c r="G119" s="199"/>
      <c r="H119" s="41"/>
    </row>
    <row r="120" spans="1:8" ht="23.1" customHeight="1">
      <c r="A120" s="30"/>
      <c r="B120" s="50"/>
      <c r="C120" s="31"/>
      <c r="D120" s="14"/>
      <c r="E120" s="14"/>
      <c r="F120" s="14"/>
      <c r="G120" s="14"/>
      <c r="H120" s="8"/>
    </row>
    <row r="121" spans="1:8">
      <c r="A121" s="30"/>
      <c r="B121" s="42"/>
      <c r="C121" s="35"/>
      <c r="D121" s="43"/>
      <c r="E121" s="44"/>
      <c r="F121" s="43"/>
      <c r="G121" s="44"/>
      <c r="H121" s="8"/>
    </row>
    <row r="122" spans="1:8" ht="21" customHeight="1">
      <c r="A122" s="37"/>
      <c r="B122" s="45"/>
      <c r="C122" s="46"/>
      <c r="D122" s="43"/>
      <c r="E122" s="44"/>
      <c r="F122" s="43"/>
      <c r="G122" s="44"/>
      <c r="H122" s="8"/>
    </row>
    <row r="123" spans="1:8" ht="23.1" customHeight="1">
      <c r="A123" s="8"/>
      <c r="B123" s="34"/>
      <c r="C123" s="8"/>
      <c r="D123" s="43"/>
      <c r="E123" s="44"/>
      <c r="F123" s="8"/>
      <c r="G123" s="8"/>
      <c r="H123" s="8"/>
    </row>
    <row r="124" spans="1:8" ht="24.95" customHeight="1">
      <c r="A124" s="8"/>
      <c r="B124" s="34"/>
      <c r="C124" s="8"/>
      <c r="D124" s="8"/>
      <c r="E124" s="8"/>
      <c r="F124" s="8"/>
      <c r="G124" s="8"/>
      <c r="H124" s="8"/>
    </row>
    <row r="125" spans="1:8" ht="24.95" customHeight="1">
      <c r="A125" s="8"/>
      <c r="B125" s="34"/>
      <c r="C125" s="8"/>
      <c r="D125" s="8"/>
      <c r="E125" s="8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10"/>
      <c r="C129" s="8"/>
      <c r="D129" s="8"/>
      <c r="E129" s="8"/>
      <c r="F129" s="8"/>
      <c r="G129" s="8"/>
      <c r="H129" s="8"/>
    </row>
    <row r="130" spans="1:8" ht="24.95" customHeight="1">
      <c r="A130" s="8"/>
      <c r="B130" s="6"/>
      <c r="C130" s="8"/>
      <c r="D130" s="8"/>
      <c r="E130" s="8"/>
      <c r="F130" s="8"/>
      <c r="G130" s="8"/>
      <c r="H130" s="8"/>
    </row>
    <row r="131" spans="1:8" ht="24.95" customHeight="1">
      <c r="B131" s="6"/>
    </row>
    <row r="132" spans="1:8" ht="24.95" customHeight="1">
      <c r="B132" s="6"/>
    </row>
    <row r="133" spans="1:8" ht="24.95" customHeight="1">
      <c r="B133" s="6"/>
    </row>
    <row r="134" spans="1:8">
      <c r="B134" s="6"/>
    </row>
    <row r="135" spans="1:8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  <c r="C149" s="8"/>
      <c r="D149" s="8"/>
    </row>
    <row r="150" spans="2:5">
      <c r="B150" s="6"/>
      <c r="C150" s="8"/>
      <c r="D150" s="8"/>
      <c r="E150" s="8"/>
    </row>
    <row r="151" spans="2:5">
      <c r="B151" s="6"/>
      <c r="C151" s="8"/>
      <c r="D151" s="8"/>
      <c r="E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7"/>
      <c r="C158" s="8"/>
      <c r="D158" s="8"/>
      <c r="E158" s="8"/>
    </row>
    <row r="159" spans="2:5">
      <c r="C159" s="8"/>
      <c r="D159" s="8"/>
    </row>
    <row r="160" spans="2:5">
      <c r="C160" s="8"/>
      <c r="D160" s="8"/>
    </row>
  </sheetData>
  <mergeCells count="204">
    <mergeCell ref="F41:G41"/>
    <mergeCell ref="D53:E53"/>
    <mergeCell ref="F75:G75"/>
    <mergeCell ref="F38:G38"/>
    <mergeCell ref="D36:E36"/>
    <mergeCell ref="F36:G36"/>
    <mergeCell ref="F45:G45"/>
    <mergeCell ref="D37:E37"/>
    <mergeCell ref="D42:E42"/>
    <mergeCell ref="D44:E44"/>
    <mergeCell ref="F40:G40"/>
    <mergeCell ref="F54:G54"/>
    <mergeCell ref="F58:G58"/>
    <mergeCell ref="D115:E115"/>
    <mergeCell ref="F96:G96"/>
    <mergeCell ref="F97:G97"/>
    <mergeCell ref="F98:G98"/>
    <mergeCell ref="F99:G99"/>
    <mergeCell ref="D65:E65"/>
    <mergeCell ref="F117:G117"/>
    <mergeCell ref="F53:G53"/>
    <mergeCell ref="F100:G100"/>
    <mergeCell ref="F82:G82"/>
    <mergeCell ref="F85:G85"/>
    <mergeCell ref="F110:G110"/>
    <mergeCell ref="F111:G111"/>
    <mergeCell ref="D55:E55"/>
    <mergeCell ref="D56:E56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A2:H2"/>
    <mergeCell ref="F63:G63"/>
    <mergeCell ref="D58:E58"/>
    <mergeCell ref="D51:E51"/>
    <mergeCell ref="F35:G35"/>
    <mergeCell ref="F26:G26"/>
    <mergeCell ref="F28:G28"/>
    <mergeCell ref="F29:G29"/>
    <mergeCell ref="F30:G30"/>
    <mergeCell ref="F31:G31"/>
    <mergeCell ref="F52:G52"/>
    <mergeCell ref="F42:G42"/>
    <mergeCell ref="D66:E66"/>
    <mergeCell ref="F39:G39"/>
    <mergeCell ref="D57:E57"/>
    <mergeCell ref="D63:E63"/>
    <mergeCell ref="F51:G51"/>
    <mergeCell ref="F64:G64"/>
    <mergeCell ref="F55:G55"/>
    <mergeCell ref="F56:G56"/>
    <mergeCell ref="F57:G57"/>
    <mergeCell ref="F44:G44"/>
    <mergeCell ref="F43:G43"/>
    <mergeCell ref="F46:G46"/>
    <mergeCell ref="D90:E90"/>
    <mergeCell ref="F32:G32"/>
    <mergeCell ref="F34:G34"/>
    <mergeCell ref="F33:G33"/>
    <mergeCell ref="F48:G48"/>
    <mergeCell ref="F49:G49"/>
    <mergeCell ref="F37:G37"/>
    <mergeCell ref="F90:G90"/>
    <mergeCell ref="F88:G88"/>
    <mergeCell ref="F81:G81"/>
    <mergeCell ref="F71:G71"/>
    <mergeCell ref="F72:G72"/>
    <mergeCell ref="F77:G77"/>
    <mergeCell ref="F80:G80"/>
    <mergeCell ref="F73:G73"/>
    <mergeCell ref="F76:G76"/>
    <mergeCell ref="F79:G79"/>
    <mergeCell ref="F84:G84"/>
    <mergeCell ref="F89:G89"/>
    <mergeCell ref="F78:G78"/>
    <mergeCell ref="F74:G74"/>
    <mergeCell ref="F70:G70"/>
    <mergeCell ref="F59:G59"/>
    <mergeCell ref="F68:G68"/>
    <mergeCell ref="F65:G65"/>
    <mergeCell ref="F66:G66"/>
    <mergeCell ref="F69:G69"/>
    <mergeCell ref="D32:E32"/>
    <mergeCell ref="D28:E28"/>
    <mergeCell ref="D34:E34"/>
    <mergeCell ref="D33:E33"/>
    <mergeCell ref="D35:E35"/>
    <mergeCell ref="F83:G83"/>
    <mergeCell ref="D83:E83"/>
    <mergeCell ref="F67:G67"/>
    <mergeCell ref="F50:G50"/>
    <mergeCell ref="F47:G47"/>
    <mergeCell ref="D59:E59"/>
    <mergeCell ref="D82:E82"/>
    <mergeCell ref="D79:E79"/>
    <mergeCell ref="D78:E78"/>
    <mergeCell ref="D74:E74"/>
    <mergeCell ref="D75:E75"/>
    <mergeCell ref="D70:E70"/>
    <mergeCell ref="D71:E71"/>
    <mergeCell ref="D67:E67"/>
    <mergeCell ref="D64:E64"/>
    <mergeCell ref="D89:E89"/>
    <mergeCell ref="D110:E110"/>
    <mergeCell ref="D111:E111"/>
    <mergeCell ref="D69:E69"/>
    <mergeCell ref="D88:E88"/>
    <mergeCell ref="D72:E72"/>
    <mergeCell ref="D77:E77"/>
    <mergeCell ref="D73:E73"/>
    <mergeCell ref="D76:E76"/>
    <mergeCell ref="D109:E109"/>
    <mergeCell ref="A3:H3"/>
    <mergeCell ref="A4:A6"/>
    <mergeCell ref="B5:B6"/>
    <mergeCell ref="C5:C6"/>
    <mergeCell ref="D5:E6"/>
    <mergeCell ref="F5:G6"/>
    <mergeCell ref="B4:H4"/>
    <mergeCell ref="H5:H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8:E118"/>
    <mergeCell ref="F115:G115"/>
    <mergeCell ref="F116:G116"/>
    <mergeCell ref="F118:G118"/>
    <mergeCell ref="F107:G107"/>
    <mergeCell ref="D102:E102"/>
    <mergeCell ref="F108:G108"/>
    <mergeCell ref="D108:E108"/>
    <mergeCell ref="F109:G109"/>
    <mergeCell ref="D9:E9"/>
    <mergeCell ref="D10:E10"/>
    <mergeCell ref="F9:G9"/>
    <mergeCell ref="F10:G10"/>
    <mergeCell ref="D119:E119"/>
    <mergeCell ref="F119:G119"/>
    <mergeCell ref="D114:E114"/>
    <mergeCell ref="F114:G114"/>
    <mergeCell ref="D117:E117"/>
    <mergeCell ref="D116:E116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25:E25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D92:E92"/>
    <mergeCell ref="D40:E40"/>
    <mergeCell ref="D41:E41"/>
    <mergeCell ref="D26:E26"/>
    <mergeCell ref="D38:E38"/>
    <mergeCell ref="D49:E49"/>
    <mergeCell ref="D50:E50"/>
    <mergeCell ref="D46:E46"/>
    <mergeCell ref="D48:E48"/>
    <mergeCell ref="D47:E47"/>
    <mergeCell ref="D31:E31"/>
    <mergeCell ref="F92:G92"/>
    <mergeCell ref="D101:E101"/>
    <mergeCell ref="F101:G101"/>
    <mergeCell ref="F93:G93"/>
    <mergeCell ref="F24:G24"/>
    <mergeCell ref="F23:G23"/>
    <mergeCell ref="D45:E45"/>
    <mergeCell ref="D30:E30"/>
    <mergeCell ref="D43:E43"/>
    <mergeCell ref="D39:E39"/>
  </mergeCells>
  <phoneticPr fontId="9" type="noConversion"/>
  <pageMargins left="0.27559055118110237" right="0.18" top="0.55000000000000004" bottom="0.2" header="0.19685039370078741" footer="0.19685039370078741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I160"/>
  <sheetViews>
    <sheetView tabSelected="1" view="pageBreakPreview" workbookViewId="0">
      <selection activeCell="F30" sqref="F30:G30"/>
    </sheetView>
  </sheetViews>
  <sheetFormatPr defaultRowHeight="23.25"/>
  <cols>
    <col min="1" max="1" width="62" style="1" customWidth="1"/>
    <col min="2" max="2" width="10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9.425781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158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159</v>
      </c>
      <c r="E5" s="187"/>
      <c r="F5" s="190" t="s">
        <v>160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ตค51!F12+พย51!F12+ธค51!F12+มค52!F12+กพ52!F12+มีค52!F12+เมย52!F12+พค52!F12+มิย52!F12+กค52!F12+สค52!F12+กย52!F12</f>
        <v>1200</v>
      </c>
      <c r="E12" s="163"/>
      <c r="F12" s="200">
        <v>48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ตค51!F13+พย51!F13+ธค51!F13+มค52!F13+กพ52!F13+มีค52!F13+เมย52!F13+พค52!F13+มิย52!F13+กค52!F13+สค52!F13+กย52!F13</f>
        <v>3728</v>
      </c>
      <c r="E13" s="163"/>
      <c r="F13" s="162">
        <v>142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ตค51!F14+พย51!F14+ธค51!F14+มค52!F14+กพ52!F14+มีค52!F14+เมย52!F14+พค52!F14+มิย52!F14+กค52!F14+สค52!F14+กย52!F14</f>
        <v>4967</v>
      </c>
      <c r="E14" s="163"/>
      <c r="F14" s="162">
        <v>142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ตค51!F15+พย51!F15+ธค51!F15+มค52!F15+กพ52!F15+มีค52!F15+เมย52!F15+พค52!F15+มิย52!F15+กค52!F15+สค52!F15+กย52!F15</f>
        <v>2744</v>
      </c>
      <c r="E15" s="163"/>
      <c r="F15" s="162">
        <v>124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ตค51!F16+พย51!F16+ธค51!F16+มค52!F16+กพ52!F16+มีค52!F16+เมย52!F16+พค52!F16+มิย52!F16+กค52!F16+สค52!F16+กย52!F16</f>
        <v>11627</v>
      </c>
      <c r="E16" s="77">
        <f>ตค51!G16+พย51!G16+ธค51!G16+มค52!G16+กพ52!G16+มีค52!G16+เมย52!G16+พค52!G16+มิย52!G16+กค52!G16+สค52!G16+กย52!G16</f>
        <v>16200</v>
      </c>
      <c r="F16" s="148">
        <v>895</v>
      </c>
      <c r="G16" s="77">
        <v>1191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ตค51!F18+พย51!F18+ธค51!F18+มค52!F18+กพ52!F18+มีค52!F18+เมย52!F18+พค52!F18+มิย52!F18+กค52!F18+สค52!F18+กย52!F18</f>
        <v>676</v>
      </c>
      <c r="E18" s="77">
        <f>ตค51!G18+พย51!G18+ธค51!G18+มค52!G18+กพ52!G18+มีค52!G18+เมย52!G18+พค52!G18+มิย52!G18+กค52!G18+สค52!G18+กย52!G18</f>
        <v>10</v>
      </c>
      <c r="F18" s="76">
        <v>0</v>
      </c>
      <c r="G18" s="77">
        <v>0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ตค51!F19+พย51!F19+ธค51!F19+มค52!F19+กพ52!F19+มีค52!F19+เมย52!F19+พค52!F19+มิย52!F19+กค52!F19+สค52!F19+กย52!F19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ตค51!F20+พย51!F20+ธค51!F20+มค52!F20+กพ52!F20+มีค52!F20+เมย52!F20+พค52!F20+มิย52!F20+กค52!F20+สค52!F20+กย52!F20</f>
        <v>18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ตค51!F21+พย51!F21+ธค51!F21+มค52!F21+กพ52!F21+มีค52!F21+เมย52!F21+พค52!F21+มิย52!F21+กค52!F21+สค52!F21+กย52!F21</f>
        <v>170</v>
      </c>
      <c r="E21" s="163"/>
      <c r="F21" s="162">
        <v>1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ตค51!F22+พย51!F22+ธค51!F22+มค52!F22+กพ52!F22+มีค52!F22+เมย52!F22+พค52!F22+มิย52!F22+กค52!F22+สค52!F22+กย52!F22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ตค51!F23+พย51!F23+ธค51!F23+มค52!F23+กพ52!F23+มีค52!F23+เมย52!F23+พค52!F23+มิย52!F23+กค52!F23+สค52!F23+กย52!F23</f>
        <v>151</v>
      </c>
      <c r="E23" s="163"/>
      <c r="F23" s="162">
        <v>0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ตค51!F24+พย51!F24+ธค51!F24+มค52!F24+กพ52!F24+มีค52!F24+เมย52!F24+พค52!F24+มิย52!F24+กค52!F24+สค52!F24+กย52!F24</f>
        <v>35</v>
      </c>
      <c r="E24" s="163"/>
      <c r="F24" s="162">
        <v>0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ตค51!F25+พย51!F25+ธค51!F25+มค52!F25+กพ52!F25+มีค52!F25+เมย52!F25+พค52!F25+มิย52!F25+กค52!F25+สค52!F25+กย52!F25</f>
        <v>160</v>
      </c>
      <c r="E25" s="163"/>
      <c r="F25" s="162">
        <v>1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ตค51!F26+พย51!F26+ธค51!F26+มค52!F26+กพ52!F26+มีค52!F26+เมย52!F26+พค52!F26+มิย52!F26+กค52!F26+สค52!F26+กย52!F26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ตค51!F27+พย51!F27+ธค51!F27+มค52!F27+กพ52!F27+มีค52!F27+เมย52!F27+พค52!F27+มิย52!F27+กค52!F27+สค52!F27+กย52!F27</f>
        <v>1003</v>
      </c>
      <c r="E27" s="163"/>
      <c r="F27" s="162">
        <v>92</v>
      </c>
      <c r="G27" s="16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ตค51!F28+พย51!F28+ธค51!F28+มค52!F28+กพ52!F28+มีค52!F28+เมย52!F28+พค52!F28+มิย52!F28+กค52!F28+สค52!F28+กย52!F28</f>
        <v>1003</v>
      </c>
      <c r="E28" s="163"/>
      <c r="F28" s="162">
        <v>92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ตค51!F29+พย51!F29+ธค51!F29+มค52!F29+กพ52!F29+มีค52!F29+เมย52!F29+พค52!F29+มิย52!F29+กค52!F29+สค52!F29+กย52!F29</f>
        <v>313</v>
      </c>
      <c r="E29" s="163"/>
      <c r="F29" s="162">
        <f>F30+F31</f>
        <v>95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ตค51!F30+พย51!F30+ธค51!F30+มค52!F30+กพ52!F30+มีค52!F30+เมย52!F30+พค52!F30+มิย52!F30+กค52!F30+สค52!F30+กย52!F30</f>
        <v>207</v>
      </c>
      <c r="E30" s="163"/>
      <c r="F30" s="162">
        <v>49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ตค51!F31+พย51!F31+ธค51!F31+มค52!F31+กพ52!F31+มีค52!F31+เมย52!F31+พค52!F31+มิย52!F31+กค52!F31+สค52!F31+กย52!F31</f>
        <v>106</v>
      </c>
      <c r="E31" s="163"/>
      <c r="F31" s="162">
        <v>46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ตค51!F32+พย51!F32+ธค51!F32+มค52!F32+กพ52!F32+มีค52!F32+เมย52!F32+พค52!F32+มิย52!F32+กค52!F32+สค52!F32+กย52!F32</f>
        <v>91</v>
      </c>
      <c r="E32" s="163"/>
      <c r="F32" s="162"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ตค51!F33+พย51!F33+ธค51!F33+มค52!F33+กพ52!F33+มีค52!F33+เมย52!F33+พค52!F33+มิย52!F33+กค52!F33+สค52!F33+กย52!F33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ตค51!F34+พย51!F34+ธค51!F34+มค52!F34+กพ52!F34+มีค52!F34+เมย52!F34+พค52!F34+มิย52!F34+กค52!F34+สค52!F34+กย52!F34</f>
        <v>91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ตค51!F35+พย51!F35+ธค51!F35+มค52!F35+กพ52!F35+มีค52!F35+เมย52!F35+พค52!F35+มิย52!F35+กค52!F35+สค52!F35+กย52!F35</f>
        <v>692</v>
      </c>
      <c r="E35" s="163"/>
      <c r="F35" s="162">
        <v>86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ตค51!F36+พย51!F36+ธค51!F36+มค52!F36+กพ52!F36+มีค52!F36+เมย52!F36+พค52!F36+มิย52!F36+กค52!F36+สค52!F36+กย52!F36</f>
        <v>2375</v>
      </c>
      <c r="E36" s="163"/>
      <c r="F36" s="224">
        <v>30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ตค51!F37+พย51!F37+ธค51!F37+มค52!F37+กพ52!F37+มีค52!F37+เมย52!F37+พค52!F37+มิย52!F37+กค52!F37+สค52!F37+กย52!F37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ตค51!F38+พย51!F38+ธค51!F38+มค52!F38+กพ52!F38+มีค52!F38+เมย52!F38+พค52!F38+มิย52!F38+กค52!F38+สค52!F38+กย52!F38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ตค51!F39+พย51!F39+ธค51!F39+มค52!F39+กพ52!F39+มีค52!F39+เมย52!F39+พค52!F39+มิย52!F39+กค52!F39+สค52!F39+กย52!F39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 t="s">
        <v>147</v>
      </c>
      <c r="C40" s="69" t="s">
        <v>42</v>
      </c>
      <c r="D40" s="162">
        <f>ตค51!F40+พย51!F40+ธค51!F40+มค52!F40+กพ52!F40+มีค52!F40+เมย52!F40+พค52!F40+มิย52!F40+กค52!F40+สค52!F40+กย52!F40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62">
        <f>ตค51!F41+พย51!F41+ธค51!F41+มค52!F41+กพ52!F41+มีค52!F41+เมย52!F41+พค52!F41+มิย52!F41+กค52!F41+สค52!F41+กย52!F41</f>
        <v>1</v>
      </c>
      <c r="E41" s="163"/>
      <c r="F41" s="171">
        <v>0</v>
      </c>
      <c r="G41" s="172"/>
      <c r="H41" s="7"/>
    </row>
    <row r="42" spans="1:8" ht="30.75" customHeight="1">
      <c r="A42" s="149" t="s">
        <v>117</v>
      </c>
      <c r="B42" s="150"/>
      <c r="C42" s="151"/>
      <c r="D42" s="177"/>
      <c r="E42" s="178"/>
      <c r="F42" s="177"/>
      <c r="G42" s="178"/>
      <c r="H42" s="152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ตค51!F44+พย51!F44+ธค51!F44+มค52!F44+กพ52!F44+มีค52!F44+เมย52!F44+พค52!F44+มิย52!F44+กค52!F44+สค52!F44+กย52!F44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ตค51!F45+พย51!F45+ธค51!F45+มค52!F45+กพ52!F45+มีค52!F45+เมย52!F45+พค52!F45+มิย52!F45+กค52!F45+สค52!F45+กย52!F45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ตค51!F46+พย51!F46+ธค51!F46+มค52!F46+กพ52!F46+มีค52!F46+เมย52!F46+พค52!F46+มิย52!F46+กค52!F46+สค52!F46+กย52!F46</f>
        <v>46</v>
      </c>
      <c r="E46" s="163"/>
      <c r="F46" s="162">
        <v>0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ตค51!F47+พย51!F47+ธค51!F47+มค52!F47+กพ52!F47+มีค52!F47+เมย52!F47+พค52!F47+มิย52!F47+กค52!F47+สค52!F47+กย52!F47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ตค51!F48+พย51!F48+ธค51!F48+มค52!F48+กพ52!F48+มีค52!F48+เมย52!F48+พค52!F48+มิย52!F48+กค52!F48+สค52!F48+กย52!F48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ตค51!F49+พย51!F49+ธค51!F49+มค52!F49+กพ52!F49+มีค52!F49+เมย52!F49+พค52!F49+มิย52!F49+กค52!F49+สค52!F49+กย52!F49</f>
        <v>83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ตค51!F52+พย51!F52+ธค51!F52+มค52!F52+กพ52!F52+มีค52!F52+เมย52!F52+พค52!F52+มิย52!F52+กค52!F52+สค52!F52+กย52!F52</f>
        <v>7205</v>
      </c>
      <c r="E52" s="163"/>
      <c r="F52" s="162">
        <v>142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ตค51!F53+พย51!F53+ธค51!F53+มค52!F53+กพ52!F53+มีค52!F53+เมย52!F53+พค52!F53+มิย52!F53+กค52!F53+สค52!F53+กย52!F53</f>
        <v>5716</v>
      </c>
      <c r="E53" s="163"/>
      <c r="F53" s="162">
        <v>0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ตค51!F54+พย51!F54+ธค51!F54+มค52!F54+กพ52!F54+มีค52!F54+เมย52!F54+พค52!F54+มิย52!F54+กค52!F54+สค52!F54+กย52!F54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ตค51!F55+พย51!F55+ธค51!F55+มค52!F55+กพ52!F55+มีค52!F55+เมย52!F55+พค52!F55+มิย52!F55+กค52!F55+สค52!F55+กย52!F55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ตค51!F56+พย51!F56+ธค51!F56+มค52!F56+กพ52!F56+มีค52!F56+เมย52!F56+พค52!F56+มิย52!F56+กค52!F56+สค52!F56+กย52!F56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ตค51!F57+พย51!F57+ธค51!F57+มค52!F57+กพ52!F57+มีค52!F57+เมย52!F57+พค52!F57+มิย52!F57+กค52!F57+สค52!F57+กย52!F57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ตค51!F58+พย51!F58+ธค51!F58+มค52!F58+กพ52!F58+มีค52!F58+เมย52!F58+พค52!F58+มิย52!F58+กค52!F58+สค52!F58+กย52!F58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ตค51!F59+พย51!F59+ธค51!F59+มค52!F59+กพ52!F59+มีค52!F59+เมย52!F59+พค52!F59+มิย52!F59+กค52!F59+สค52!F59+กย52!F59</f>
        <v>405</v>
      </c>
      <c r="E59" s="163"/>
      <c r="F59" s="162">
        <v>107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ตค51!F60+พย51!F60+ธค51!F60+มค52!F60+กพ52!F60+มีค52!F60+เมย52!F60+พค52!F60+มิย52!F60+กค52!F60+สค52!F60+กย52!F60</f>
        <v>20</v>
      </c>
      <c r="E60" s="77">
        <f>ตค51!G60+พย51!G60+ธค51!G60+มค52!G60+กพ52!G60+มีค52!G60+เมย52!G60+พค52!G60+มิย52!G60+กค52!G60+สค52!G60+กย52!G60</f>
        <v>1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ตค51!F61+พย51!F61+ธค51!F61+มค52!F61+กพ52!F61+มีค52!F61+เมย52!F61+พค52!F61+มิย52!F61+กค52!F61+สค52!F61+กย52!F61</f>
        <v>53</v>
      </c>
      <c r="E61" s="77">
        <f>ตค51!G61+พย51!G61+ธค51!G61+มค52!G61+กพ52!G61+มีค52!G61+เมย52!G61+พค52!G61+มิย52!G61+กค52!G61+สค52!G61+กย52!G61</f>
        <v>2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ตค51!F62+พย51!F62+ธค51!F62+มค52!F62+กพ52!F62+มีค52!F62+เมย52!F62+พค52!F62+มิย52!F62+กค52!F62+สค52!F62+กย52!F62</f>
        <v>41</v>
      </c>
      <c r="E62" s="77">
        <f>ตค51!G62+พย51!G62+ธค51!G62+มค52!G62+กพ52!G62+มีค52!G62+เมย52!G62+พค52!G62+มิย52!G62+กค52!G62+สค52!G62+กย52!G62</f>
        <v>2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ตค51!F63+พย51!F63+ธค51!F63+มค52!F63+กพ52!F63+มีค52!F63+เมย52!F63+พค52!F63+มิย52!F63+กค52!F63+สค52!F63+กย52!F63</f>
        <v>84</v>
      </c>
      <c r="E63" s="163"/>
      <c r="F63" s="162">
        <v>0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ตค51!F64+พย51!F64+ธค51!F64+มค52!F64+กพ52!F64+มีค52!F64+เมย52!F64+พค52!F64+มิย52!F64+กค52!F64+สค52!F64+กย52!F64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ตค51!F65+พย51!F65+ธค51!F65+มค52!F65+กพ52!F65+มีค52!F65+เมย52!F65+พค52!F65+มิย52!F65+กค52!F65+สค52!F65+กย52!F65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ตค51!F66+พย51!F66+ธค51!F66+มค52!F66+กพ52!F66+มีค52!F66+เมย52!F66+พค52!F66+มิย52!F66+กค52!F66+สค52!F66+กย52!F66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ตค51!F70+พย51!F70+ธค51!F70+มค52!F70+กพ52!F70+มีค52!F70+เมย52!F70+พค52!F70+มิย52!F70+กค52!F70+สค52!F70+กย52!F70</f>
        <v>4151</v>
      </c>
      <c r="E70" s="163"/>
      <c r="F70" s="162">
        <v>0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ตค51!F71+พย51!F71+ธค51!F71+มค52!F71+กพ52!F71+มีค52!F71+เมย52!F71+พค52!F71+มิย52!F71+กค52!F71+สค52!F71+กย52!F71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ตค51!F72+พย51!F72+ธค51!F72+มค52!F72+กพ52!F72+มีค52!F72+เมย52!F72+พค52!F72+มิย52!F72+กค52!F72+สค52!F72+กย52!F72</f>
        <v>118</v>
      </c>
      <c r="E72" s="163"/>
      <c r="F72" s="162">
        <v>0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ตค51!F73+พย51!F73+ธค51!F73+มค52!F73+กพ52!F73+มีค52!F73+เมย52!F73+พค52!F73+มิย52!F73+กค52!F73+สค52!F73+กย52!F73</f>
        <v>370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ตค51!F74+พย51!F74+ธค51!F74+มค52!F74+กพ52!F74+มีค52!F74+เมย52!F74+พค52!F74+มิย52!F74+กค52!F74+สค52!F74+กย52!F74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ตค51!F75+พย51!F75+ธค51!F75+มค52!F75+กพ52!F75+มีค52!F75+เมย52!F75+พค52!F75+มิย52!F75+กค52!F75+สค52!F75+กย52!F75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ตค51!F76+พย51!F76+ธค51!F76+มค52!F76+กพ52!F76+มีค52!F76+เมย52!F76+พค52!F76+มิย52!F76+กค52!F76+สค52!F76+กย52!F76</f>
        <v>0</v>
      </c>
      <c r="E76" s="163"/>
      <c r="F76" s="162">
        <v>0</v>
      </c>
      <c r="G76" s="163"/>
      <c r="H76" s="6"/>
    </row>
    <row r="77" spans="1:8" ht="23.1" customHeight="1">
      <c r="A77" s="63" t="s">
        <v>95</v>
      </c>
      <c r="B77" s="158"/>
      <c r="C77" s="102">
        <v>80</v>
      </c>
      <c r="D77" s="162">
        <f>ตค51!F77+พย51!F77+ธค51!F77+มค52!F77+กพ52!F77+มีค52!F77+เมย52!F77+พค52!F77+มิย52!F77+กค52!F77+สค52!F77+กย52!F77</f>
        <v>107</v>
      </c>
      <c r="E77" s="163"/>
      <c r="F77" s="171">
        <v>0</v>
      </c>
      <c r="G77" s="172"/>
      <c r="H77" s="7"/>
    </row>
    <row r="78" spans="1:8" ht="66.75" customHeight="1">
      <c r="A78" s="159"/>
      <c r="B78" s="160"/>
      <c r="C78" s="161"/>
      <c r="D78" s="177"/>
      <c r="E78" s="178"/>
      <c r="F78" s="177"/>
      <c r="G78" s="178"/>
      <c r="H78" s="152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ตค51!F81+พย51!F81+ธค51!F81+มค52!F81+กพ52!F81+มีค52!F81+เมย52!F81+พค52!F81+มิย52!F81+กค52!F81+สค52!F81+กย52!F81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ตค51!F82+พย51!F82+ธค51!F82+มค52!F82+กพ52!F82+มีค52!F82+เมย52!F82+พค52!F82+มิย52!F82+กค52!F82+สค52!F82+กย52!F82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ตค51!F83+พย51!F83+ธค51!F83+มค52!F83+กพ52!F83+มีค52!F83+เมย52!F83+พค52!F83+มิย52!F83+กค52!F83+สค52!F83+กย52!F83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ตค51!F84+พย51!F84+ธค51!F84+มค52!F84+กพ52!F84+มีค52!F84+เมย52!F84+พค52!F84+มิย52!F84+กค52!F84+สค52!F84+กย52!F84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ตค51!F85+พย51!F85+ธค51!F85+มค52!F85+กพ52!F85+มีค52!F85+เมย52!F85+พค52!F85+มิย52!F85+กค52!F85+สค52!F85+กย52!F85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/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/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ตค51!F92+พย51!F92+ธค51!F92+มค52!F92+กพ52!F92+มีค52!F92+เมย52!F92+พค52!F92+มิย52!F92+กค52!F92+สค52!F92+กย52!F92</f>
        <v>31009</v>
      </c>
      <c r="E92" s="163"/>
      <c r="F92" s="200">
        <v>5546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ตค51!F93+พย51!F93+ธค51!F93+มค52!F93+กพ52!F93+มีค52!F93+เมย52!F93+พค52!F93+มิย52!F93+กค52!F93+สค52!F93+กย52!F93</f>
        <v>8118</v>
      </c>
      <c r="E93" s="163"/>
      <c r="F93" s="162">
        <v>662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ตค51!F94+พย51!F94+ธค51!F94+มค52!F94+กพ52!F94+มีค52!F94+เมย52!F94+พค52!F94+มิย52!F94+กค52!F94+สค52!F94+กย52!F94</f>
        <v>19235</v>
      </c>
      <c r="E94" s="163"/>
      <c r="F94" s="162">
        <v>5348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ตค51!F95+พย51!F95+ธค51!F95+มค52!F95+กพ52!F95+มีค52!F95+เมย52!F95+พค52!F95+มิย52!F95+กค52!F95+สค52!F95+กย52!F95</f>
        <v>7818</v>
      </c>
      <c r="E95" s="163"/>
      <c r="F95" s="162">
        <v>34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ตค51!F96+พย51!F96+ธค51!F96+มค52!F96+กพ52!F96+มีค52!F96+เมย52!F96+พค52!F96+มิย52!F96+กค52!F96+สค52!F96+กย52!F96</f>
        <v>1939</v>
      </c>
      <c r="E96" s="163"/>
      <c r="F96" s="162">
        <v>106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ตค51!F97+พย51!F97+ธค51!F97+มค52!F97+กพ52!F97+มีค52!F97+เมย52!F97+พค52!F97+มิย52!F97+กค52!F97+สค52!F97+กย52!F97</f>
        <v>2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ตค51!F98+พย51!F98+ธค51!F98+มค52!F98+กพ52!F98+มีค52!F98+เมย52!F98+พค52!F98+มิย52!F98+กค52!F98+สค52!F98+กย52!F98</f>
        <v>1408</v>
      </c>
      <c r="E98" s="163"/>
      <c r="F98" s="162">
        <v>0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ตค51!F99+พย51!F99+ธค51!F99+มค52!F99+กพ52!F99+มีค52!F99+เมย52!F99+พค52!F99+มิย52!F99+กค52!F99+สค52!F99+กย52!F99</f>
        <v>1136</v>
      </c>
      <c r="E99" s="163"/>
      <c r="F99" s="162">
        <v>58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ตค51!F100+พย51!F100+ธค51!F100+มค52!F100+กพ52!F100+มีค52!F100+เมย52!F100+พค52!F100+มิย52!F100+กค52!F100+สค52!F100+กย52!F100</f>
        <v>48149000</v>
      </c>
      <c r="E100" s="163"/>
      <c r="F100" s="162">
        <v>8456450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ตค51!F101+พย51!F101+ธค51!F101+มค52!F101+กพ52!F101+มีค52!F101+เมย52!F101+พค52!F101+มิย52!F101+กค52!F101+สค52!F101+กย52!F101</f>
        <v>31009</v>
      </c>
      <c r="E101" s="163"/>
      <c r="F101" s="162">
        <v>5546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ตค51!F104+พย51!F104+ธค51!F104+มค52!F104+กพ52!F104+มีค52!F104+เมย52!F104+พค52!F104+มิย52!F104+กค52!F104+สค52!F104+กย52!F104</f>
        <v>10982</v>
      </c>
      <c r="E104" s="77">
        <f>ตค51!G104+พย51!G104+ธค51!G104+มค52!G104+กพ52!G104+มีค52!G104+เมย52!G104+พค52!G104+มิย52!G104+กค52!G104+สค52!G104+กย52!G104</f>
        <v>3670</v>
      </c>
      <c r="F104" s="59">
        <v>493</v>
      </c>
      <c r="G104" s="77">
        <v>52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ตค51!F106+พย51!F106+ธค51!F106+มค52!F106+กพ52!F106+มีค52!F106+เมย52!F106+พค52!F106+มิย52!F106+กค52!F106+สค52!F106+กย52!F106</f>
        <v>891</v>
      </c>
      <c r="E106" s="77">
        <f>ตค51!G106+พย51!G106+ธค51!G106+มค52!G106+กพ52!G106+มีค52!G106+เมย52!G106+พค52!G106+มิย52!G106+กค52!G106+สค52!G106+กย52!G106</f>
        <v>121</v>
      </c>
      <c r="F106" s="57">
        <v>0</v>
      </c>
      <c r="G106" s="77">
        <v>0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157" t="s">
        <v>155</v>
      </c>
      <c r="B112" s="113"/>
      <c r="C112" s="110"/>
      <c r="D112" s="154"/>
      <c r="E112" s="154"/>
      <c r="F112" s="154"/>
      <c r="G112" s="154"/>
      <c r="H112" s="8"/>
    </row>
    <row r="113" spans="1:8" ht="23.1" customHeight="1">
      <c r="A113" s="156" t="s">
        <v>151</v>
      </c>
      <c r="B113" s="114"/>
      <c r="C113" s="110"/>
      <c r="D113" s="155"/>
      <c r="E113" s="155"/>
      <c r="F113" s="155"/>
      <c r="G113" s="155"/>
      <c r="H113" s="8"/>
    </row>
    <row r="114" spans="1:8" ht="23.1" customHeight="1">
      <c r="A114" s="30"/>
      <c r="B114" s="115"/>
      <c r="C114" s="110"/>
      <c r="D114" s="168"/>
      <c r="E114" s="168"/>
      <c r="F114" s="168"/>
      <c r="G114" s="168"/>
      <c r="H114" s="8"/>
    </row>
    <row r="115" spans="1:8" ht="23.1" customHeight="1">
      <c r="A115" s="36"/>
      <c r="B115" s="117"/>
      <c r="C115" s="118"/>
      <c r="D115" s="168"/>
      <c r="E115" s="168"/>
      <c r="F115" s="168"/>
      <c r="G115" s="168"/>
      <c r="H115" s="8"/>
    </row>
    <row r="116" spans="1:8" ht="23.1" customHeight="1">
      <c r="A116" s="37"/>
      <c r="B116" s="117"/>
      <c r="C116" s="118"/>
      <c r="D116" s="168"/>
      <c r="E116" s="168"/>
      <c r="F116" s="168"/>
      <c r="G116" s="168"/>
      <c r="H116" s="8"/>
    </row>
    <row r="117" spans="1:8">
      <c r="A117" s="30"/>
      <c r="B117" s="33"/>
      <c r="C117" s="35"/>
      <c r="D117" s="170"/>
      <c r="E117" s="170"/>
      <c r="F117" s="170"/>
      <c r="G117" s="170"/>
      <c r="H117" s="8"/>
    </row>
    <row r="118" spans="1:8" ht="19.5" customHeight="1">
      <c r="A118" s="30"/>
      <c r="B118" s="33"/>
      <c r="C118" s="31"/>
      <c r="D118" s="170"/>
      <c r="E118" s="170"/>
      <c r="F118" s="170"/>
      <c r="G118" s="170"/>
      <c r="H118" s="8"/>
    </row>
    <row r="119" spans="1:8" ht="23.25" customHeight="1">
      <c r="A119" s="38"/>
      <c r="B119" s="39"/>
      <c r="C119" s="40"/>
      <c r="D119" s="170"/>
      <c r="E119" s="170"/>
      <c r="F119" s="199"/>
      <c r="G119" s="199"/>
      <c r="H119" s="41"/>
    </row>
    <row r="120" spans="1:8" ht="23.1" customHeight="1">
      <c r="A120" s="30"/>
      <c r="B120" s="50"/>
      <c r="C120" s="31"/>
      <c r="D120" s="14"/>
      <c r="E120" s="14"/>
      <c r="F120" s="14"/>
      <c r="G120" s="14"/>
      <c r="H120" s="8"/>
    </row>
    <row r="121" spans="1:8">
      <c r="A121" s="30"/>
      <c r="B121" s="42"/>
      <c r="C121" s="35"/>
      <c r="D121" s="43"/>
      <c r="E121" s="44"/>
      <c r="F121" s="43"/>
      <c r="G121" s="44"/>
      <c r="H121" s="8"/>
    </row>
    <row r="122" spans="1:8" ht="21" customHeight="1">
      <c r="A122" s="37"/>
      <c r="B122" s="45"/>
      <c r="C122" s="46"/>
      <c r="D122" s="43"/>
      <c r="E122" s="44"/>
      <c r="F122" s="43"/>
      <c r="G122" s="44"/>
      <c r="H122" s="8"/>
    </row>
    <row r="123" spans="1:8" ht="23.1" customHeight="1">
      <c r="A123" s="8"/>
      <c r="B123" s="34"/>
      <c r="C123" s="8"/>
      <c r="D123" s="43"/>
      <c r="E123" s="44"/>
      <c r="F123" s="8"/>
      <c r="G123" s="8"/>
      <c r="H123" s="8"/>
    </row>
    <row r="124" spans="1:8" ht="24.95" customHeight="1">
      <c r="A124" s="8"/>
      <c r="B124" s="34"/>
      <c r="C124" s="8"/>
      <c r="D124" s="8"/>
      <c r="E124" s="8"/>
      <c r="F124" s="8"/>
      <c r="G124" s="8"/>
      <c r="H124" s="8"/>
    </row>
    <row r="125" spans="1:8" ht="24.95" customHeight="1">
      <c r="A125" s="8"/>
      <c r="B125" s="34"/>
      <c r="C125" s="8"/>
      <c r="D125" s="8"/>
      <c r="E125" s="8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10"/>
      <c r="C129" s="8"/>
      <c r="D129" s="8"/>
      <c r="E129" s="8"/>
      <c r="F129" s="8"/>
      <c r="G129" s="8"/>
      <c r="H129" s="8"/>
    </row>
    <row r="130" spans="1:8" ht="24.95" customHeight="1">
      <c r="A130" s="8"/>
      <c r="B130" s="6"/>
      <c r="C130" s="8"/>
      <c r="D130" s="8"/>
      <c r="E130" s="8"/>
      <c r="F130" s="8"/>
      <c r="G130" s="8"/>
      <c r="H130" s="8"/>
    </row>
    <row r="131" spans="1:8" ht="24.95" customHeight="1">
      <c r="B131" s="6"/>
    </row>
    <row r="132" spans="1:8" ht="24.95" customHeight="1">
      <c r="B132" s="6"/>
    </row>
    <row r="133" spans="1:8" ht="24.95" customHeight="1">
      <c r="B133" s="6"/>
    </row>
    <row r="134" spans="1:8">
      <c r="B134" s="6"/>
    </row>
    <row r="135" spans="1:8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  <c r="C149" s="8"/>
      <c r="D149" s="8"/>
    </row>
    <row r="150" spans="2:5">
      <c r="B150" s="6"/>
      <c r="C150" s="8"/>
      <c r="D150" s="8"/>
      <c r="E150" s="8"/>
    </row>
    <row r="151" spans="2:5">
      <c r="B151" s="6"/>
      <c r="C151" s="8"/>
      <c r="D151" s="8"/>
      <c r="E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7"/>
      <c r="C158" s="8"/>
      <c r="D158" s="8"/>
      <c r="E158" s="8"/>
    </row>
    <row r="159" spans="2:5">
      <c r="C159" s="8"/>
      <c r="D159" s="8"/>
    </row>
    <row r="160" spans="2:5">
      <c r="C160" s="8"/>
      <c r="D160" s="8"/>
    </row>
  </sheetData>
  <mergeCells count="204">
    <mergeCell ref="D38:E38"/>
    <mergeCell ref="F92:G92"/>
    <mergeCell ref="D101:E101"/>
    <mergeCell ref="F101:G101"/>
    <mergeCell ref="F93:G93"/>
    <mergeCell ref="D46:E46"/>
    <mergeCell ref="D48:E48"/>
    <mergeCell ref="D47:E47"/>
    <mergeCell ref="F24:G24"/>
    <mergeCell ref="F23:G23"/>
    <mergeCell ref="D45:E45"/>
    <mergeCell ref="D30:E30"/>
    <mergeCell ref="D43:E43"/>
    <mergeCell ref="D39:E39"/>
    <mergeCell ref="D40:E40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D92:E92"/>
    <mergeCell ref="F25:G25"/>
    <mergeCell ref="D17:E17"/>
    <mergeCell ref="F17:G17"/>
    <mergeCell ref="F21:G21"/>
    <mergeCell ref="F22:G22"/>
    <mergeCell ref="D25:E25"/>
    <mergeCell ref="D118:E118"/>
    <mergeCell ref="F115:G115"/>
    <mergeCell ref="F116:G116"/>
    <mergeCell ref="F118:G118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19:E119"/>
    <mergeCell ref="F119:G119"/>
    <mergeCell ref="D114:E114"/>
    <mergeCell ref="F114:G114"/>
    <mergeCell ref="D117:E117"/>
    <mergeCell ref="D116:E116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26:E26"/>
    <mergeCell ref="A3:H3"/>
    <mergeCell ref="A4:A6"/>
    <mergeCell ref="B5:B6"/>
    <mergeCell ref="C5:C6"/>
    <mergeCell ref="D5:E6"/>
    <mergeCell ref="F5:G6"/>
    <mergeCell ref="B4:H4"/>
    <mergeCell ref="H5:H6"/>
    <mergeCell ref="D89:E89"/>
    <mergeCell ref="D110:E110"/>
    <mergeCell ref="D111:E111"/>
    <mergeCell ref="D69:E69"/>
    <mergeCell ref="D88:E88"/>
    <mergeCell ref="D72:E72"/>
    <mergeCell ref="D77:E77"/>
    <mergeCell ref="D73:E73"/>
    <mergeCell ref="D76:E76"/>
    <mergeCell ref="D109:E109"/>
    <mergeCell ref="D74:E74"/>
    <mergeCell ref="D75:E75"/>
    <mergeCell ref="D70:E70"/>
    <mergeCell ref="D71:E71"/>
    <mergeCell ref="D67:E67"/>
    <mergeCell ref="D64:E64"/>
    <mergeCell ref="D31:E31"/>
    <mergeCell ref="D32:E32"/>
    <mergeCell ref="D28:E28"/>
    <mergeCell ref="D34:E34"/>
    <mergeCell ref="D33:E33"/>
    <mergeCell ref="D59:E59"/>
    <mergeCell ref="D52:E52"/>
    <mergeCell ref="D54:E54"/>
    <mergeCell ref="D49:E49"/>
    <mergeCell ref="D50:E50"/>
    <mergeCell ref="F89:G89"/>
    <mergeCell ref="F78:G78"/>
    <mergeCell ref="F74:G74"/>
    <mergeCell ref="F70:G70"/>
    <mergeCell ref="F59:G59"/>
    <mergeCell ref="F68:G68"/>
    <mergeCell ref="F73:G73"/>
    <mergeCell ref="F76:G76"/>
    <mergeCell ref="F79:G79"/>
    <mergeCell ref="D35:E35"/>
    <mergeCell ref="F83:G83"/>
    <mergeCell ref="F84:G84"/>
    <mergeCell ref="D83:E83"/>
    <mergeCell ref="D82:E82"/>
    <mergeCell ref="D79:E79"/>
    <mergeCell ref="D78:E78"/>
    <mergeCell ref="F66:G66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50:G50"/>
    <mergeCell ref="F47:G47"/>
    <mergeCell ref="F44:G44"/>
    <mergeCell ref="F43:G43"/>
    <mergeCell ref="F46:G46"/>
    <mergeCell ref="F65:G65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57:E57"/>
    <mergeCell ref="D63:E63"/>
    <mergeCell ref="F51:G51"/>
    <mergeCell ref="F64:G64"/>
    <mergeCell ref="F55:G55"/>
    <mergeCell ref="F56:G56"/>
    <mergeCell ref="F57:G57"/>
    <mergeCell ref="F63:G63"/>
    <mergeCell ref="D58:E58"/>
    <mergeCell ref="D51:E51"/>
    <mergeCell ref="F35:G35"/>
    <mergeCell ref="F26:G26"/>
    <mergeCell ref="F28:G28"/>
    <mergeCell ref="F29:G29"/>
    <mergeCell ref="F30:G30"/>
    <mergeCell ref="F31:G31"/>
    <mergeCell ref="F27:G27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A2:H2"/>
    <mergeCell ref="D65:E65"/>
    <mergeCell ref="F117:G117"/>
    <mergeCell ref="F53:G53"/>
    <mergeCell ref="F100:G100"/>
    <mergeCell ref="F82:G82"/>
    <mergeCell ref="F85:G85"/>
    <mergeCell ref="F110:G110"/>
    <mergeCell ref="F111:G111"/>
    <mergeCell ref="D55:E55"/>
    <mergeCell ref="D56:E56"/>
    <mergeCell ref="F52:G52"/>
    <mergeCell ref="F54:G54"/>
    <mergeCell ref="F58:G58"/>
    <mergeCell ref="D115:E115"/>
    <mergeCell ref="F96:G96"/>
    <mergeCell ref="F97:G97"/>
    <mergeCell ref="F98:G98"/>
    <mergeCell ref="F99:G99"/>
    <mergeCell ref="D53:E53"/>
    <mergeCell ref="F75:G75"/>
    <mergeCell ref="F38:G38"/>
    <mergeCell ref="D36:E36"/>
    <mergeCell ref="F36:G36"/>
    <mergeCell ref="F45:G45"/>
    <mergeCell ref="D37:E37"/>
    <mergeCell ref="D42:E42"/>
    <mergeCell ref="D44:E44"/>
    <mergeCell ref="F40:G40"/>
    <mergeCell ref="F41:G41"/>
    <mergeCell ref="D41:E41"/>
  </mergeCells>
  <phoneticPr fontId="9" type="noConversion"/>
  <pageMargins left="0.27559055118110237" right="0.18" top="0.55000000000000004" bottom="0.2" header="0.19685039370078741" footer="0.19685039370078741"/>
  <pageSetup paperSize="9" scale="8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I160"/>
  <sheetViews>
    <sheetView view="pageBreakPreview" topLeftCell="A31" workbookViewId="0">
      <selection activeCell="C118" sqref="C118"/>
    </sheetView>
  </sheetViews>
  <sheetFormatPr defaultRowHeight="23.25"/>
  <cols>
    <col min="1" max="1" width="62" style="1" customWidth="1"/>
    <col min="2" max="2" width="10" style="1" customWidth="1"/>
    <col min="3" max="3" width="13.42578125" style="1" customWidth="1"/>
    <col min="4" max="5" width="7.7109375" style="1" customWidth="1"/>
    <col min="6" max="6" width="7.42578125" style="1" hidden="1" customWidth="1"/>
    <col min="7" max="7" width="7.28515625" style="1" hidden="1" customWidth="1"/>
    <col min="8" max="8" width="13.57031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158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159</v>
      </c>
      <c r="E5" s="187"/>
      <c r="F5" s="190" t="s">
        <v>161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64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200">
        <v>2487</v>
      </c>
      <c r="E12" s="201"/>
      <c r="F12" s="200">
        <v>48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ตค51!F13+พย51!F13+ธค51!F13+มค52!F13+กพ52!F13+มีค52!F13+เมย52!F13+พค52!F13+มิย52!F13+กค52!F13+สค52!F13+สรุปทั้งปีงบฯ!F13</f>
        <v>3728</v>
      </c>
      <c r="E13" s="163"/>
      <c r="F13" s="162">
        <v>142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ตค51!F14+พย51!F14+ธค51!F14+มค52!F14+กพ52!F14+มีค52!F14+เมย52!F14+พค52!F14+มิย52!F14+กค52!F14+สค52!F14+สรุปทั้งปีงบฯ!F14</f>
        <v>4967</v>
      </c>
      <c r="E14" s="163"/>
      <c r="F14" s="162">
        <v>142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ตค51!F15+พย51!F15+ธค51!F15+มค52!F15+กพ52!F15+มีค52!F15+เมย52!F15+พค52!F15+มิย52!F15+กค52!F15+สค52!F15+สรุปทั้งปีงบฯ!F15</f>
        <v>2744</v>
      </c>
      <c r="E15" s="163"/>
      <c r="F15" s="162">
        <v>124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ตค51!F16+พย51!F16+ธค51!F16+มค52!F16+กพ52!F16+มีค52!F16+เมย52!F16+พค52!F16+มิย52!F16+กค52!F16+สค52!F16+สรุปทั้งปีงบฯ!F16</f>
        <v>11627</v>
      </c>
      <c r="E16" s="77">
        <f>ตค51!G16+พย51!G16+ธค51!G16+มค52!G16+กพ52!G16+มีค52!G16+เมย52!G16+พค52!G16+มิย52!G16+กค52!G16+สค52!G16+สรุปทั้งปีงบฯ!G16</f>
        <v>16200</v>
      </c>
      <c r="F16" s="148">
        <v>895</v>
      </c>
      <c r="G16" s="77">
        <v>1191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162</v>
      </c>
      <c r="D18" s="162">
        <f>ตค51!F18+พย51!F18+ธค51!F18+มค52!F18+กพ52!F18+มีค52!F18+เมย52!F18+พค52!F18+มิย52!F18+กค52!F18+สค52!F18+สรุปทั้งปีงบฯ!F18</f>
        <v>676</v>
      </c>
      <c r="E18" s="163"/>
      <c r="F18" s="76">
        <v>0</v>
      </c>
      <c r="G18" s="77">
        <v>0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ตค51!F19+พย51!F19+ธค51!F19+มค52!F19+กพ52!F19+มีค52!F19+เมย52!F19+พค52!F19+มิย52!F19+กค52!F19+สค52!F19+สรุปทั้งปีงบฯ!F19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ตค51!F20+พย51!F20+ธค51!F20+มค52!F20+กพ52!F20+มีค52!F20+เมย52!F20+พค52!F20+มิย52!F20+กค52!F20+สค52!F20+สรุปทั้งปีงบฯ!F20</f>
        <v>18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ตค51!F21+พย51!F21+ธค51!F21+มค52!F21+กพ52!F21+มีค52!F21+เมย52!F21+พค52!F21+มิย52!F21+กค52!F21+สค52!F21+สรุปทั้งปีงบฯ!F21</f>
        <v>170</v>
      </c>
      <c r="E21" s="163"/>
      <c r="F21" s="162">
        <v>1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ตค51!F22+พย51!F22+ธค51!F22+มค52!F22+กพ52!F22+มีค52!F22+เมย52!F22+พค52!F22+มิย52!F22+กค52!F22+สค52!F22+สรุปทั้งปีงบฯ!F22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ตค51!F23+พย51!F23+ธค51!F23+มค52!F23+กพ52!F23+มีค52!F23+เมย52!F23+พค52!F23+มิย52!F23+กค52!F23+สค52!F23+สรุปทั้งปีงบฯ!F23</f>
        <v>151</v>
      </c>
      <c r="E23" s="163"/>
      <c r="F23" s="162">
        <v>0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ตค51!F24+พย51!F24+ธค51!F24+มค52!F24+กพ52!F24+มีค52!F24+เมย52!F24+พค52!F24+มิย52!F24+กค52!F24+สค52!F24+สรุปทั้งปีงบฯ!F24</f>
        <v>35</v>
      </c>
      <c r="E24" s="163"/>
      <c r="F24" s="162">
        <v>0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ตค51!F25+พย51!F25+ธค51!F25+มค52!F25+กพ52!F25+มีค52!F25+เมย52!F25+พค52!F25+มิย52!F25+กค52!F25+สค52!F25+สรุปทั้งปีงบฯ!F25</f>
        <v>160</v>
      </c>
      <c r="E25" s="163"/>
      <c r="F25" s="162">
        <v>1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ตค51!F26+พย51!F26+ธค51!F26+มค52!F26+กพ52!F26+มีค52!F26+เมย52!F26+พค52!F26+มิย52!F26+กค52!F26+สค52!F26+สรุปทั้งปีงบฯ!F26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v>1629</v>
      </c>
      <c r="E27" s="163"/>
      <c r="F27" s="162">
        <v>92</v>
      </c>
      <c r="G27" s="163"/>
      <c r="H27" s="6"/>
    </row>
    <row r="28" spans="1:8">
      <c r="A28" s="53" t="s">
        <v>2</v>
      </c>
      <c r="B28" s="73"/>
      <c r="C28" s="69"/>
      <c r="D28" s="162">
        <v>1629</v>
      </c>
      <c r="E28" s="163"/>
      <c r="F28" s="162">
        <v>92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ตค51!F29+พย51!F29+ธค51!F29+มค52!F29+กพ52!F29+มีค52!F29+เมย52!F29+พค52!F29+มิย52!F29+กค52!F29+สค52!F29+สรุปทั้งปีงบฯ!F29</f>
        <v>313</v>
      </c>
      <c r="E29" s="163"/>
      <c r="F29" s="162">
        <f>F30+F31</f>
        <v>95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ตค51!F30+พย51!F30+ธค51!F30+มค52!F30+กพ52!F30+มีค52!F30+เมย52!F30+พค52!F30+มิย52!F30+กค52!F30+สค52!F30+สรุปทั้งปีงบฯ!F30</f>
        <v>207</v>
      </c>
      <c r="E30" s="163"/>
      <c r="F30" s="162">
        <v>49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ตค51!F31+พย51!F31+ธค51!F31+มค52!F31+กพ52!F31+มีค52!F31+เมย52!F31+พค52!F31+มิย52!F31+กค52!F31+สค52!F31+สรุปทั้งปีงบฯ!F31</f>
        <v>106</v>
      </c>
      <c r="E31" s="163"/>
      <c r="F31" s="162">
        <v>46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ตค51!F32+พย51!F32+ธค51!F32+มค52!F32+กพ52!F32+มีค52!F32+เมย52!F32+พค52!F32+มิย52!F32+กค52!F32+สค52!F32+สรุปทั้งปีงบฯ!F32</f>
        <v>91</v>
      </c>
      <c r="E32" s="163"/>
      <c r="F32" s="162"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ตค51!F33+พย51!F33+ธค51!F33+มค52!F33+กพ52!F33+มีค52!F33+เมย52!F33+พค52!F33+มิย52!F33+กค52!F33+สค52!F33+สรุปทั้งปีงบฯ!F33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ตค51!F34+พย51!F34+ธค51!F34+มค52!F34+กพ52!F34+มีค52!F34+เมย52!F34+พค52!F34+มิย52!F34+กค52!F34+สค52!F34+สรุปทั้งปีงบฯ!F34</f>
        <v>91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ตค51!F35+พย51!F35+ธค51!F35+มค52!F35+กพ52!F35+มีค52!F35+เมย52!F35+พค52!F35+มิย52!F35+กค52!F35+สค52!F35+สรุปทั้งปีงบฯ!F35</f>
        <v>692</v>
      </c>
      <c r="E35" s="163"/>
      <c r="F35" s="162">
        <v>86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ตค51!F36+พย51!F36+ธค51!F36+มค52!F36+กพ52!F36+มีค52!F36+เมย52!F36+พค52!F36+มิย52!F36+กค52!F36+สค52!F36+สรุปทั้งปีงบฯ!F36</f>
        <v>2375</v>
      </c>
      <c r="E36" s="163"/>
      <c r="F36" s="224">
        <v>30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ตค51!F37+พย51!F37+ธค51!F37+มค52!F37+กพ52!F37+มีค52!F37+เมย52!F37+พค52!F37+มิย52!F37+กค52!F37+สค52!F37+สรุปทั้งปีงบฯ!F37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ตค51!F38+พย51!F38+ธค51!F38+มค52!F38+กพ52!F38+มีค52!F38+เมย52!F38+พค52!F38+มิย52!F38+กค52!F38+สค52!F38+สรุปทั้งปีงบฯ!F38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ตค51!F39+พย51!F39+ธค51!F39+มค52!F39+กพ52!F39+มีค52!F39+เมย52!F39+พค52!F39+มิย52!F39+กค52!F39+สค52!F39+สรุปทั้งปีงบฯ!F39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 t="s">
        <v>147</v>
      </c>
      <c r="C40" s="69" t="s">
        <v>42</v>
      </c>
      <c r="D40" s="162">
        <f>ตค51!F40+พย51!F40+ธค51!F40+มค52!F40+กพ52!F40+มีค52!F40+เมย52!F40+พค52!F40+มิย52!F40+กค52!F40+สค52!F40+สรุปทั้งปีงบฯ!F40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ตค51!F41+พย51!F41+ธค51!F41+มค52!F41+กพ52!F41+มีค52!F41+เมย52!F41+พค52!F41+มิย52!F41+กค52!F41+สค52!F41+สรุปทั้งปีงบฯ!F41</f>
        <v>1</v>
      </c>
      <c r="E41" s="172"/>
      <c r="F41" s="171">
        <v>0</v>
      </c>
      <c r="G41" s="172"/>
      <c r="H41" s="7"/>
    </row>
    <row r="42" spans="1:8" ht="30.75" customHeight="1">
      <c r="A42" s="149" t="s">
        <v>117</v>
      </c>
      <c r="B42" s="150"/>
      <c r="C42" s="151"/>
      <c r="D42" s="177"/>
      <c r="E42" s="178"/>
      <c r="F42" s="177"/>
      <c r="G42" s="178"/>
      <c r="H42" s="152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200">
        <f>ตค51!F44+พย51!F44+ธค51!F44+มค52!F44+กพ52!F44+มีค52!F44+เมย52!F44+พค52!F44+มิย52!F44+กค52!F44+สค52!F44+สรุปทั้งปีงบฯ!F44</f>
        <v>0</v>
      </c>
      <c r="E44" s="201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ตค51!F45+พย51!F45+ธค51!F45+มค52!F45+กพ52!F45+มีค52!F45+เมย52!F45+พค52!F45+มิย52!F45+กค52!F45+สค52!F45+สรุปทั้งปีงบฯ!F45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ตค51!F46+พย51!F46+ธค51!F46+มค52!F46+กพ52!F46+มีค52!F46+เมย52!F46+พค52!F46+มิย52!F46+กค52!F46+สค52!F46+สรุปทั้งปีงบฯ!F46</f>
        <v>46</v>
      </c>
      <c r="E46" s="163"/>
      <c r="F46" s="162">
        <v>0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ตค51!F47+พย51!F47+ธค51!F47+มค52!F47+กพ52!F47+มีค52!F47+เมย52!F47+พค52!F47+มิย52!F47+กค52!F47+สค52!F47+สรุปทั้งปีงบฯ!F47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ตค51!F48+พย51!F48+ธค51!F48+มค52!F48+กพ52!F48+มีค52!F48+เมย52!F48+พค52!F48+มิย52!F48+กค52!F48+สค52!F48+สรุปทั้งปีงบฯ!F48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ตค51!F49+พย51!F49+ธค51!F49+มค52!F49+กพ52!F49+มีค52!F49+เมย52!F49+พค52!F49+มิย52!F49+กค52!F49+สค52!F49+สรุปทั้งปีงบฯ!F49</f>
        <v>83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71"/>
      <c r="E50" s="172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200">
        <f>ตค51!F52+พย51!F52+ธค51!F52+มค52!F52+กพ52!F52+มีค52!F52+เมย52!F52+พค52!F52+มิย52!F52+กค52!F52+สค52!F52+สรุปทั้งปีงบฯ!F52</f>
        <v>7205</v>
      </c>
      <c r="E52" s="201"/>
      <c r="F52" s="162">
        <v>142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ตค51!F53+พย51!F53+ธค51!F53+มค52!F53+กพ52!F53+มีค52!F53+เมย52!F53+พค52!F53+มิย52!F53+กค52!F53+สค52!F53+สรุปทั้งปีงบฯ!F53</f>
        <v>5716</v>
      </c>
      <c r="E53" s="163"/>
      <c r="F53" s="162">
        <v>0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ตค51!F54+พย51!F54+ธค51!F54+มค52!F54+กพ52!F54+มีค52!F54+เมย52!F54+พค52!F54+มิย52!F54+กค52!F54+สค52!F54+สรุปทั้งปีงบฯ!F54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ตค51!F55+พย51!F55+ธค51!F55+มค52!F55+กพ52!F55+มีค52!F55+เมย52!F55+พค52!F55+มิย52!F55+กค52!F55+สค52!F55+สรุปทั้งปีงบฯ!F55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ตค51!F56+พย51!F56+ธค51!F56+มค52!F56+กพ52!F56+มีค52!F56+เมย52!F56+พค52!F56+มิย52!F56+กค52!F56+สค52!F56+สรุปทั้งปีงบฯ!F56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ตค51!F57+พย51!F57+ธค51!F57+มค52!F57+กพ52!F57+มีค52!F57+เมย52!F57+พค52!F57+มิย52!F57+กค52!F57+สค52!F57+สรุปทั้งปีงบฯ!F57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ตค51!F58+พย51!F58+ธค51!F58+มค52!F58+กพ52!F58+มีค52!F58+เมย52!F58+พค52!F58+มิย52!F58+กค52!F58+สค52!F58+สรุปทั้งปีงบฯ!F58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ตค51!F59+พย51!F59+ธค51!F59+มค52!F59+กพ52!F59+มีค52!F59+เมย52!F59+พค52!F59+มิย52!F59+กค52!F59+สค52!F59+สรุปทั้งปีงบฯ!F59</f>
        <v>405</v>
      </c>
      <c r="E59" s="163"/>
      <c r="F59" s="162">
        <v>107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ตค51!F60+พย51!F60+ธค51!F60+มค52!F60+กพ52!F60+มีค52!F60+เมย52!F60+พค52!F60+มิย52!F60+กค52!F60+สค52!F60+สรุปทั้งปีงบฯ!F60</f>
        <v>20</v>
      </c>
      <c r="E60" s="77">
        <f>ตค51!G60+พย51!G60+ธค51!G60+มค52!G60+กพ52!G60+มีค52!G60+เมย52!G60+พค52!G60+มิย52!G60+กค52!G60+สค52!G60+สรุปทั้งปีงบฯ!G60</f>
        <v>1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ตค51!F61+พย51!F61+ธค51!F61+มค52!F61+กพ52!F61+มีค52!F61+เมย52!F61+พค52!F61+มิย52!F61+กค52!F61+สค52!F61+สรุปทั้งปีงบฯ!F61</f>
        <v>53</v>
      </c>
      <c r="E61" s="77">
        <f>ตค51!G61+พย51!G61+ธค51!G61+มค52!G61+กพ52!G61+มีค52!G61+เมย52!G61+พค52!G61+มิย52!G61+กค52!G61+สค52!G61+สรุปทั้งปีงบฯ!G61</f>
        <v>2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ตค51!F62+พย51!F62+ธค51!F62+มค52!F62+กพ52!F62+มีค52!F62+เมย52!F62+พค52!F62+มิย52!F62+กค52!F62+สค52!F62+สรุปทั้งปีงบฯ!F62</f>
        <v>41</v>
      </c>
      <c r="E62" s="77">
        <f>ตค51!G62+พย51!G62+ธค51!G62+มค52!G62+กพ52!G62+มีค52!G62+เมย52!G62+พค52!G62+มิย52!G62+กค52!G62+สค52!G62+สรุปทั้งปีงบฯ!G62</f>
        <v>2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ตค51!F63+พย51!F63+ธค51!F63+มค52!F63+กพ52!F63+มีค52!F63+เมย52!F63+พค52!F63+มิย52!F63+กค52!F63+สค52!F63+สรุปทั้งปีงบฯ!F63</f>
        <v>84</v>
      </c>
      <c r="E63" s="163"/>
      <c r="F63" s="162">
        <v>0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ตค51!F64+พย51!F64+ธค51!F64+มค52!F64+กพ52!F64+มีค52!F64+เมย52!F64+พค52!F64+มิย52!F64+กค52!F64+สค52!F64+สรุปทั้งปีงบฯ!F64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ตค51!F65+พย51!F65+ธค51!F65+มค52!F65+กพ52!F65+มีค52!F65+เมย52!F65+พค52!F65+มิย52!F65+กค52!F65+สค52!F65+สรุปทั้งปีงบฯ!F65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ตค51!F66+พย51!F66+ธค51!F66+มค52!F66+กพ52!F66+มีค52!F66+เมย52!F66+พค52!F66+มิย52!F66+กค52!F66+สค52!F66+สรุปทั้งปีงบฯ!F66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71"/>
      <c r="E68" s="172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200">
        <f>ตค51!F70+พย51!F70+ธค51!F70+มค52!F70+กพ52!F70+มีค52!F70+เมย52!F70+พค52!F70+มิย52!F70+กค52!F70+สค52!F70+สรุปทั้งปีงบฯ!F70</f>
        <v>4151</v>
      </c>
      <c r="E70" s="201"/>
      <c r="F70" s="162">
        <v>0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ตค51!F71+พย51!F71+ธค51!F71+มค52!F71+กพ52!F71+มีค52!F71+เมย52!F71+พค52!F71+มิย52!F71+กค52!F71+สค52!F71+สรุปทั้งปีงบฯ!F71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ตค51!F72+พย51!F72+ธค51!F72+มค52!F72+กพ52!F72+มีค52!F72+เมย52!F72+พค52!F72+มิย52!F72+กค52!F72+สค52!F72+สรุปทั้งปีงบฯ!F72</f>
        <v>118</v>
      </c>
      <c r="E72" s="163"/>
      <c r="F72" s="162">
        <v>0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ตค51!F73+พย51!F73+ธค51!F73+มค52!F73+กพ52!F73+มีค52!F73+เมย52!F73+พค52!F73+มิย52!F73+กค52!F73+สค52!F73+สรุปทั้งปีงบฯ!F73</f>
        <v>370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ตค51!F74+พย51!F74+ธค51!F74+มค52!F74+กพ52!F74+มีค52!F74+เมย52!F74+พค52!F74+มิย52!F74+กค52!F74+สค52!F74+สรุปทั้งปีงบฯ!F74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ตค51!F75+พย51!F75+ธค51!F75+มค52!F75+กพ52!F75+มีค52!F75+เมย52!F75+พค52!F75+มิย52!F75+กค52!F75+สค52!F75+สรุปทั้งปีงบฯ!F75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ตค51!F76+พย51!F76+ธค51!F76+มค52!F76+กพ52!F76+มีค52!F76+เมย52!F76+พค52!F76+มิย52!F76+กค52!F76+สค52!F76+สรุปทั้งปีงบฯ!F76</f>
        <v>0</v>
      </c>
      <c r="E76" s="163"/>
      <c r="F76" s="162">
        <v>0</v>
      </c>
      <c r="G76" s="163"/>
      <c r="H76" s="6"/>
    </row>
    <row r="77" spans="1:8" ht="23.1" customHeight="1">
      <c r="A77" s="63" t="s">
        <v>95</v>
      </c>
      <c r="B77" s="158"/>
      <c r="C77" s="102">
        <v>80</v>
      </c>
      <c r="D77" s="171">
        <f>ตค51!F77+พย51!F77+ธค51!F77+มค52!F77+กพ52!F77+มีค52!F77+เมย52!F77+พค52!F77+มิย52!F77+กค52!F77+สค52!F77+สรุปทั้งปีงบฯ!F77</f>
        <v>107</v>
      </c>
      <c r="E77" s="172"/>
      <c r="F77" s="171">
        <v>0</v>
      </c>
      <c r="G77" s="172"/>
      <c r="H77" s="7"/>
    </row>
    <row r="78" spans="1:8" ht="66.75" customHeight="1">
      <c r="A78" s="159"/>
      <c r="B78" s="160"/>
      <c r="C78" s="161"/>
      <c r="D78" s="177"/>
      <c r="E78" s="178"/>
      <c r="F78" s="177"/>
      <c r="G78" s="178"/>
      <c r="H78" s="152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200">
        <f>ตค51!F81+พย51!F81+ธค51!F81+มค52!F81+กพ52!F81+มีค52!F81+เมย52!F81+พค52!F81+มิย52!F81+กค52!F81+สค52!F81+สรุปทั้งปีงบฯ!F81</f>
        <v>0</v>
      </c>
      <c r="E81" s="201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ตค51!F82+พย51!F82+ธค51!F82+มค52!F82+กพ52!F82+มีค52!F82+เมย52!F82+พค52!F82+มิย52!F82+กค52!F82+สค52!F82+สรุปทั้งปีงบฯ!F82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ตค51!F83+พย51!F83+ธค51!F83+มค52!F83+กพ52!F83+มีค52!F83+เมย52!F83+พค52!F83+มิย52!F83+กค52!F83+สค52!F83+สรุปทั้งปีงบฯ!F83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ตค51!F84+พย51!F84+ธค51!F84+มค52!F84+กพ52!F84+มีค52!F84+เมย52!F84+พค52!F84+มิย52!F84+กค52!F84+สค52!F84+สรุปทั้งปีงบฯ!F84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ตค51!F85+พย51!F85+ธค51!F85+มค52!F85+กพ52!F85+มีค52!F85+เมย52!F85+พค52!F85+มิย52!F85+กค52!F85+สค52!F85+สรุปทั้งปีงบฯ!F85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200"/>
      <c r="E89" s="201"/>
      <c r="F89" s="162"/>
      <c r="G89" s="163"/>
      <c r="H89" s="27"/>
      <c r="I89" s="28"/>
    </row>
    <row r="90" spans="1:9" ht="23.1" customHeight="1">
      <c r="A90" s="2" t="s">
        <v>32</v>
      </c>
      <c r="B90" s="80"/>
      <c r="C90" s="79"/>
      <c r="D90" s="171"/>
      <c r="E90" s="172"/>
      <c r="F90" s="162"/>
      <c r="G90" s="163"/>
      <c r="H90" s="27"/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200">
        <v>31344</v>
      </c>
      <c r="E92" s="201"/>
      <c r="F92" s="200">
        <v>31344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v>8118</v>
      </c>
      <c r="E93" s="163"/>
      <c r="F93" s="162">
        <v>8118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v>19235</v>
      </c>
      <c r="E94" s="163"/>
      <c r="F94" s="162">
        <v>19235</v>
      </c>
      <c r="G94" s="163"/>
      <c r="H94" s="10"/>
    </row>
    <row r="95" spans="1:9">
      <c r="A95" s="53" t="s">
        <v>34</v>
      </c>
      <c r="B95" s="68"/>
      <c r="C95" s="69"/>
      <c r="D95" s="162">
        <v>7818</v>
      </c>
      <c r="E95" s="163"/>
      <c r="F95" s="162">
        <v>7235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v>1939</v>
      </c>
      <c r="E96" s="163"/>
      <c r="F96" s="162">
        <v>1939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v>2</v>
      </c>
      <c r="E97" s="163"/>
      <c r="F97" s="162">
        <v>2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v>1408</v>
      </c>
      <c r="E98" s="163"/>
      <c r="F98" s="162">
        <v>1408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v>1136</v>
      </c>
      <c r="E99" s="163"/>
      <c r="F99" s="162">
        <v>1136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v>48689000</v>
      </c>
      <c r="E100" s="163"/>
      <c r="F100" s="162">
        <v>48689000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v>31344</v>
      </c>
      <c r="E101" s="163"/>
      <c r="F101" s="162">
        <v>31344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v>5310</v>
      </c>
      <c r="E104" s="77">
        <v>889</v>
      </c>
      <c r="F104" s="59">
        <v>5310</v>
      </c>
      <c r="G104" s="77">
        <v>889</v>
      </c>
      <c r="H104" s="6"/>
    </row>
    <row r="105" spans="1:8" ht="12" customHeight="1">
      <c r="A105" s="6"/>
      <c r="B105" s="9"/>
      <c r="C105" s="57"/>
      <c r="D105" s="162"/>
      <c r="E105" s="163"/>
      <c r="F105" s="162"/>
      <c r="G105" s="163"/>
      <c r="H105" s="6"/>
    </row>
    <row r="106" spans="1:8">
      <c r="A106" s="51" t="s">
        <v>112</v>
      </c>
      <c r="B106" s="80"/>
      <c r="C106" s="69"/>
      <c r="D106" s="76">
        <v>974</v>
      </c>
      <c r="E106" s="77">
        <v>68</v>
      </c>
      <c r="F106" s="57">
        <v>974</v>
      </c>
      <c r="G106" s="77">
        <v>68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hidden="1" customHeight="1">
      <c r="A112" s="157" t="s">
        <v>155</v>
      </c>
      <c r="B112" s="113"/>
      <c r="C112" s="110"/>
      <c r="D112" s="154"/>
      <c r="E112" s="154"/>
      <c r="F112" s="154"/>
      <c r="G112" s="154"/>
      <c r="H112" s="8"/>
    </row>
    <row r="113" spans="1:8" ht="23.1" hidden="1" customHeight="1">
      <c r="A113" s="156" t="s">
        <v>151</v>
      </c>
      <c r="B113" s="114"/>
      <c r="C113" s="110"/>
      <c r="D113" s="155"/>
      <c r="E113" s="155"/>
      <c r="F113" s="155"/>
      <c r="G113" s="155"/>
      <c r="H113" s="8"/>
    </row>
    <row r="114" spans="1:8" ht="23.1" hidden="1" customHeight="1">
      <c r="A114" s="30"/>
      <c r="B114" s="115"/>
      <c r="C114" s="110"/>
      <c r="D114" s="168"/>
      <c r="E114" s="168"/>
      <c r="F114" s="168"/>
      <c r="G114" s="168"/>
      <c r="H114" s="8"/>
    </row>
    <row r="115" spans="1:8" ht="23.1" customHeight="1">
      <c r="A115" s="36"/>
      <c r="B115" s="117"/>
      <c r="C115" s="118"/>
      <c r="D115" s="168"/>
      <c r="E115" s="168"/>
      <c r="F115" s="168"/>
      <c r="G115" s="168"/>
      <c r="H115" s="8"/>
    </row>
    <row r="116" spans="1:8" ht="52.5" customHeight="1">
      <c r="A116" s="37" t="s">
        <v>163</v>
      </c>
      <c r="B116" s="117"/>
      <c r="C116" s="118"/>
      <c r="D116" s="168"/>
      <c r="E116" s="168"/>
      <c r="F116" s="168"/>
      <c r="G116" s="168"/>
      <c r="H116" s="8"/>
    </row>
    <row r="117" spans="1:8">
      <c r="A117" s="30"/>
      <c r="B117" s="33"/>
      <c r="C117" s="35"/>
      <c r="D117" s="170"/>
      <c r="E117" s="170"/>
      <c r="F117" s="170"/>
      <c r="G117" s="170"/>
      <c r="H117" s="8"/>
    </row>
    <row r="118" spans="1:8" ht="19.5" customHeight="1">
      <c r="A118" s="30"/>
      <c r="B118" s="33"/>
      <c r="C118" s="31"/>
      <c r="D118" s="170"/>
      <c r="E118" s="170"/>
      <c r="F118" s="170"/>
      <c r="G118" s="170"/>
      <c r="H118" s="8"/>
    </row>
    <row r="119" spans="1:8" ht="23.25" customHeight="1">
      <c r="A119" s="38"/>
      <c r="B119" s="39"/>
      <c r="C119" s="40"/>
      <c r="D119" s="170"/>
      <c r="E119" s="170"/>
      <c r="F119" s="199"/>
      <c r="G119" s="199"/>
      <c r="H119" s="41"/>
    </row>
    <row r="120" spans="1:8" ht="23.1" customHeight="1">
      <c r="A120" s="30"/>
      <c r="B120" s="50"/>
      <c r="C120" s="31"/>
      <c r="D120" s="14"/>
      <c r="E120" s="14"/>
      <c r="F120" s="14"/>
      <c r="G120" s="14"/>
      <c r="H120" s="8"/>
    </row>
    <row r="121" spans="1:8">
      <c r="A121" s="30"/>
      <c r="B121" s="42"/>
      <c r="C121" s="35"/>
      <c r="D121" s="43"/>
      <c r="E121" s="44"/>
      <c r="F121" s="43"/>
      <c r="G121" s="44"/>
      <c r="H121" s="8"/>
    </row>
    <row r="122" spans="1:8" ht="21" customHeight="1">
      <c r="A122" s="37"/>
      <c r="B122" s="45"/>
      <c r="C122" s="46"/>
      <c r="D122" s="43"/>
      <c r="E122" s="44"/>
      <c r="F122" s="43"/>
      <c r="G122" s="44"/>
      <c r="H122" s="8"/>
    </row>
    <row r="123" spans="1:8" ht="23.1" customHeight="1">
      <c r="A123" s="8"/>
      <c r="B123" s="34"/>
      <c r="C123" s="8"/>
      <c r="D123" s="43"/>
      <c r="E123" s="44"/>
      <c r="F123" s="8"/>
      <c r="G123" s="8"/>
      <c r="H123" s="8"/>
    </row>
    <row r="124" spans="1:8" ht="24.95" customHeight="1">
      <c r="A124" s="8"/>
      <c r="B124" s="34"/>
      <c r="C124" s="8"/>
      <c r="D124" s="8"/>
      <c r="E124" s="8"/>
      <c r="F124" s="8"/>
      <c r="G124" s="8"/>
      <c r="H124" s="8"/>
    </row>
    <row r="125" spans="1:8" ht="24.95" customHeight="1">
      <c r="A125" s="8"/>
      <c r="B125" s="34"/>
      <c r="C125" s="8"/>
      <c r="D125" s="8"/>
      <c r="E125" s="8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10"/>
      <c r="C129" s="8"/>
      <c r="D129" s="8"/>
      <c r="E129" s="8"/>
      <c r="F129" s="8"/>
      <c r="G129" s="8"/>
      <c r="H129" s="8"/>
    </row>
    <row r="130" spans="1:8" ht="24.95" customHeight="1">
      <c r="A130" s="8"/>
      <c r="B130" s="6"/>
      <c r="C130" s="8"/>
      <c r="D130" s="8"/>
      <c r="E130" s="8"/>
      <c r="F130" s="8"/>
      <c r="G130" s="8"/>
      <c r="H130" s="8"/>
    </row>
    <row r="131" spans="1:8" ht="24.95" customHeight="1">
      <c r="B131" s="6"/>
    </row>
    <row r="132" spans="1:8" ht="24.95" customHeight="1">
      <c r="B132" s="6"/>
    </row>
    <row r="133" spans="1:8" ht="24.95" customHeight="1">
      <c r="B133" s="6"/>
    </row>
    <row r="134" spans="1:8">
      <c r="B134" s="6"/>
    </row>
    <row r="135" spans="1:8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  <c r="C149" s="8"/>
      <c r="D149" s="8"/>
    </row>
    <row r="150" spans="2:5">
      <c r="B150" s="6"/>
      <c r="C150" s="8"/>
      <c r="D150" s="8"/>
      <c r="E150" s="8"/>
    </row>
    <row r="151" spans="2:5">
      <c r="B151" s="6"/>
      <c r="C151" s="8"/>
      <c r="D151" s="8"/>
      <c r="E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7"/>
      <c r="C158" s="8"/>
      <c r="D158" s="8"/>
      <c r="E158" s="8"/>
    </row>
    <row r="159" spans="2:5">
      <c r="C159" s="8"/>
      <c r="D159" s="8"/>
    </row>
    <row r="160" spans="2:5">
      <c r="C160" s="8"/>
      <c r="D160" s="8"/>
    </row>
  </sheetData>
  <mergeCells count="205">
    <mergeCell ref="F38:G38"/>
    <mergeCell ref="F36:G36"/>
    <mergeCell ref="F45:G45"/>
    <mergeCell ref="F40:G40"/>
    <mergeCell ref="F41:G41"/>
    <mergeCell ref="F58:G58"/>
    <mergeCell ref="F96:G96"/>
    <mergeCell ref="F97:G97"/>
    <mergeCell ref="F98:G98"/>
    <mergeCell ref="F99:G99"/>
    <mergeCell ref="F75:G75"/>
    <mergeCell ref="D65:E65"/>
    <mergeCell ref="F117:G117"/>
    <mergeCell ref="F53:G53"/>
    <mergeCell ref="F100:G100"/>
    <mergeCell ref="F82:G82"/>
    <mergeCell ref="F85:G85"/>
    <mergeCell ref="F110:G110"/>
    <mergeCell ref="F111:G111"/>
    <mergeCell ref="D55:E55"/>
    <mergeCell ref="D56:E56"/>
    <mergeCell ref="A1:H1"/>
    <mergeCell ref="D20:E20"/>
    <mergeCell ref="D19:E19"/>
    <mergeCell ref="F19:G19"/>
    <mergeCell ref="F20:G20"/>
    <mergeCell ref="F13:G13"/>
    <mergeCell ref="F14:G14"/>
    <mergeCell ref="A2:H2"/>
    <mergeCell ref="D58:E58"/>
    <mergeCell ref="D51:E51"/>
    <mergeCell ref="F35:G35"/>
    <mergeCell ref="F26:G26"/>
    <mergeCell ref="F28:G28"/>
    <mergeCell ref="F29:G29"/>
    <mergeCell ref="F30:G30"/>
    <mergeCell ref="F31:G31"/>
    <mergeCell ref="F52:G52"/>
    <mergeCell ref="F54:G54"/>
    <mergeCell ref="D66:E66"/>
    <mergeCell ref="F39:G39"/>
    <mergeCell ref="D57:E57"/>
    <mergeCell ref="D63:E63"/>
    <mergeCell ref="F51:G51"/>
    <mergeCell ref="F64:G64"/>
    <mergeCell ref="F55:G55"/>
    <mergeCell ref="F56:G56"/>
    <mergeCell ref="F57:G57"/>
    <mergeCell ref="F63:G63"/>
    <mergeCell ref="F43:G43"/>
    <mergeCell ref="F46:G46"/>
    <mergeCell ref="D90:E90"/>
    <mergeCell ref="F32:G32"/>
    <mergeCell ref="F34:G34"/>
    <mergeCell ref="F33:G33"/>
    <mergeCell ref="F48:G48"/>
    <mergeCell ref="F49:G49"/>
    <mergeCell ref="F37:G37"/>
    <mergeCell ref="F42:G42"/>
    <mergeCell ref="F90:G90"/>
    <mergeCell ref="F88:G88"/>
    <mergeCell ref="F81:G81"/>
    <mergeCell ref="F71:G71"/>
    <mergeCell ref="F72:G72"/>
    <mergeCell ref="F77:G77"/>
    <mergeCell ref="F80:G80"/>
    <mergeCell ref="F73:G73"/>
    <mergeCell ref="F76:G76"/>
    <mergeCell ref="F79:G79"/>
    <mergeCell ref="F89:G89"/>
    <mergeCell ref="F78:G78"/>
    <mergeCell ref="F74:G74"/>
    <mergeCell ref="F70:G70"/>
    <mergeCell ref="F59:G59"/>
    <mergeCell ref="F68:G68"/>
    <mergeCell ref="F65:G65"/>
    <mergeCell ref="F66:G66"/>
    <mergeCell ref="F69:G69"/>
    <mergeCell ref="F67:G67"/>
    <mergeCell ref="D34:E34"/>
    <mergeCell ref="D33:E33"/>
    <mergeCell ref="D30:E30"/>
    <mergeCell ref="D35:E35"/>
    <mergeCell ref="F83:G83"/>
    <mergeCell ref="F84:G84"/>
    <mergeCell ref="D83:E83"/>
    <mergeCell ref="F50:G50"/>
    <mergeCell ref="F47:G47"/>
    <mergeCell ref="F44:G44"/>
    <mergeCell ref="D59:E59"/>
    <mergeCell ref="D82:E82"/>
    <mergeCell ref="D79:E79"/>
    <mergeCell ref="D78:E78"/>
    <mergeCell ref="D74:E74"/>
    <mergeCell ref="D75:E75"/>
    <mergeCell ref="D70:E70"/>
    <mergeCell ref="D71:E71"/>
    <mergeCell ref="D67:E67"/>
    <mergeCell ref="D64:E64"/>
    <mergeCell ref="H5:H6"/>
    <mergeCell ref="D89:E89"/>
    <mergeCell ref="D110:E110"/>
    <mergeCell ref="D111:E111"/>
    <mergeCell ref="D69:E69"/>
    <mergeCell ref="D88:E88"/>
    <mergeCell ref="D72:E72"/>
    <mergeCell ref="D77:E77"/>
    <mergeCell ref="D73:E73"/>
    <mergeCell ref="D76:E76"/>
    <mergeCell ref="D15:E15"/>
    <mergeCell ref="D13:E13"/>
    <mergeCell ref="D14:E14"/>
    <mergeCell ref="A3:H3"/>
    <mergeCell ref="A4:A6"/>
    <mergeCell ref="B5:B6"/>
    <mergeCell ref="C5:C6"/>
    <mergeCell ref="D5:E6"/>
    <mergeCell ref="F5:G6"/>
    <mergeCell ref="B4:H4"/>
    <mergeCell ref="F95:G95"/>
    <mergeCell ref="F102:G102"/>
    <mergeCell ref="F105:G105"/>
    <mergeCell ref="D52:E52"/>
    <mergeCell ref="D54:E54"/>
    <mergeCell ref="D11:E11"/>
    <mergeCell ref="D24:E24"/>
    <mergeCell ref="D23:E23"/>
    <mergeCell ref="D29:E29"/>
    <mergeCell ref="D12:E12"/>
    <mergeCell ref="D118:E118"/>
    <mergeCell ref="F115:G115"/>
    <mergeCell ref="F116:G116"/>
    <mergeCell ref="F118:G118"/>
    <mergeCell ref="F107:G107"/>
    <mergeCell ref="F108:G108"/>
    <mergeCell ref="F109:G109"/>
    <mergeCell ref="D109:E109"/>
    <mergeCell ref="D9:E9"/>
    <mergeCell ref="D10:E10"/>
    <mergeCell ref="F9:G9"/>
    <mergeCell ref="F10:G10"/>
    <mergeCell ref="D119:E119"/>
    <mergeCell ref="F119:G119"/>
    <mergeCell ref="D114:E114"/>
    <mergeCell ref="F114:G114"/>
    <mergeCell ref="D117:E117"/>
    <mergeCell ref="D116:E116"/>
    <mergeCell ref="F12:G12"/>
    <mergeCell ref="F15:G15"/>
    <mergeCell ref="F27:G27"/>
    <mergeCell ref="F25:G25"/>
    <mergeCell ref="F17:G17"/>
    <mergeCell ref="F21:G21"/>
    <mergeCell ref="F22:G22"/>
    <mergeCell ref="D85:E85"/>
    <mergeCell ref="D98:E98"/>
    <mergeCell ref="D100:E100"/>
    <mergeCell ref="D99:E99"/>
    <mergeCell ref="D81:E81"/>
    <mergeCell ref="D92:E92"/>
    <mergeCell ref="F24:G24"/>
    <mergeCell ref="F23:G23"/>
    <mergeCell ref="D49:E49"/>
    <mergeCell ref="D50:E50"/>
    <mergeCell ref="D46:E46"/>
    <mergeCell ref="D48:E48"/>
    <mergeCell ref="D47:E47"/>
    <mergeCell ref="D31:E31"/>
    <mergeCell ref="D32:E32"/>
    <mergeCell ref="D28:E28"/>
    <mergeCell ref="D115:E115"/>
    <mergeCell ref="D108:E108"/>
    <mergeCell ref="D105:E105"/>
    <mergeCell ref="D102:E102"/>
    <mergeCell ref="F92:G92"/>
    <mergeCell ref="F101:G101"/>
    <mergeCell ref="F93:G93"/>
    <mergeCell ref="D93:E93"/>
    <mergeCell ref="D107:E107"/>
    <mergeCell ref="F94:G94"/>
    <mergeCell ref="D94:E94"/>
    <mergeCell ref="D53:E53"/>
    <mergeCell ref="D45:E45"/>
    <mergeCell ref="D44:E44"/>
    <mergeCell ref="D101:E101"/>
    <mergeCell ref="D97:E97"/>
    <mergeCell ref="D96:E96"/>
    <mergeCell ref="D95:E95"/>
    <mergeCell ref="D84:E84"/>
    <mergeCell ref="D68:E68"/>
    <mergeCell ref="D39:E39"/>
    <mergeCell ref="D38:E38"/>
    <mergeCell ref="D37:E37"/>
    <mergeCell ref="D36:E36"/>
    <mergeCell ref="D43:E43"/>
    <mergeCell ref="D42:E42"/>
    <mergeCell ref="D41:E41"/>
    <mergeCell ref="D40:E40"/>
    <mergeCell ref="D21:E21"/>
    <mergeCell ref="D17:E17"/>
    <mergeCell ref="D18:E18"/>
    <mergeCell ref="D27:E27"/>
    <mergeCell ref="D26:E26"/>
    <mergeCell ref="D25:E25"/>
    <mergeCell ref="D22:E22"/>
  </mergeCells>
  <phoneticPr fontId="9" type="noConversion"/>
  <pageMargins left="0.49" right="0.18" top="0.55000000000000004" bottom="0.2" header="0.19685039370078741" footer="0.19685039370078741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162"/>
  <sheetViews>
    <sheetView view="pageBreakPreview" topLeftCell="A70" workbookViewId="0">
      <selection activeCell="D45" sqref="D45:E45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50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20</v>
      </c>
      <c r="E5" s="187"/>
      <c r="F5" s="190">
        <v>238048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</f>
        <v>150</v>
      </c>
      <c r="E12" s="163"/>
      <c r="F12" s="200">
        <v>150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</f>
        <v>242</v>
      </c>
      <c r="E13" s="163"/>
      <c r="F13" s="162">
        <v>242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</f>
        <v>309</v>
      </c>
      <c r="E14" s="163"/>
      <c r="F14" s="162">
        <v>309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</f>
        <v>180</v>
      </c>
      <c r="E15" s="163"/>
      <c r="F15" s="162">
        <v>180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</f>
        <v>654</v>
      </c>
      <c r="E16" s="77">
        <f>ตค51!G16</f>
        <v>963</v>
      </c>
      <c r="F16" s="76">
        <v>654</v>
      </c>
      <c r="G16" s="77">
        <v>963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</f>
        <v>0</v>
      </c>
      <c r="E18" s="77">
        <f>ตค51!G18</f>
        <v>0</v>
      </c>
      <c r="F18" s="76">
        <v>0</v>
      </c>
      <c r="G18" s="77">
        <v>0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</f>
        <v>0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</f>
        <v>22</v>
      </c>
      <c r="E21" s="163"/>
      <c r="F21" s="162">
        <v>22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</f>
        <v>19</v>
      </c>
      <c r="E23" s="163"/>
      <c r="F23" s="162">
        <v>19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</f>
        <v>1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</f>
        <v>2</v>
      </c>
      <c r="E25" s="163"/>
      <c r="F25" s="162">
        <v>2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</f>
        <v>1</v>
      </c>
      <c r="E26" s="163"/>
      <c r="F26" s="162">
        <v>1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</f>
        <v>60</v>
      </c>
      <c r="E27" s="163"/>
      <c r="F27" s="202">
        <f>F28</f>
        <v>60</v>
      </c>
      <c r="G27" s="203"/>
      <c r="H27" s="6"/>
    </row>
    <row r="28" spans="1:8">
      <c r="A28" s="53" t="s">
        <v>2</v>
      </c>
      <c r="B28" s="73"/>
      <c r="C28" s="69"/>
      <c r="D28" s="162">
        <f>ตค51!F28</f>
        <v>60</v>
      </c>
      <c r="E28" s="163"/>
      <c r="F28" s="162">
        <v>60</v>
      </c>
      <c r="G28" s="163"/>
      <c r="H28" s="6"/>
    </row>
    <row r="29" spans="1:8">
      <c r="A29" s="55" t="s">
        <v>3</v>
      </c>
      <c r="B29" s="73"/>
      <c r="C29" s="69"/>
      <c r="D29" s="162">
        <f>ตค51!F29</f>
        <v>8</v>
      </c>
      <c r="E29" s="163"/>
      <c r="F29" s="162">
        <f>F30+F31</f>
        <v>8</v>
      </c>
      <c r="G29" s="163"/>
      <c r="H29" s="6"/>
    </row>
    <row r="30" spans="1:8">
      <c r="A30" s="53" t="s">
        <v>4</v>
      </c>
      <c r="B30" s="73"/>
      <c r="C30" s="69"/>
      <c r="D30" s="162">
        <f>ตค51!F30</f>
        <v>7</v>
      </c>
      <c r="E30" s="163"/>
      <c r="F30" s="162">
        <v>7</v>
      </c>
      <c r="G30" s="163"/>
      <c r="H30" s="6"/>
    </row>
    <row r="31" spans="1:8">
      <c r="A31" s="53" t="s">
        <v>5</v>
      </c>
      <c r="B31" s="73"/>
      <c r="C31" s="69"/>
      <c r="D31" s="162">
        <f>ตค51!F31</f>
        <v>1</v>
      </c>
      <c r="E31" s="163"/>
      <c r="F31" s="162">
        <v>1</v>
      </c>
      <c r="G31" s="163"/>
      <c r="H31" s="6"/>
    </row>
    <row r="32" spans="1:8">
      <c r="A32" s="53" t="s">
        <v>6</v>
      </c>
      <c r="B32" s="73"/>
      <c r="C32" s="69"/>
      <c r="D32" s="162">
        <f>ตค51!F32</f>
        <v>0</v>
      </c>
      <c r="E32" s="163"/>
      <c r="F32" s="162">
        <f>F33+F34</f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</f>
        <v>0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</f>
        <v>16</v>
      </c>
      <c r="E35" s="163"/>
      <c r="F35" s="162">
        <v>16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</f>
        <v>21</v>
      </c>
      <c r="E36" s="163"/>
      <c r="F36" s="162">
        <v>21</v>
      </c>
      <c r="G36" s="163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</f>
        <v>0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</f>
        <v>1</v>
      </c>
      <c r="E41" s="172"/>
      <c r="F41" s="171">
        <v>1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</f>
        <v>5</v>
      </c>
      <c r="E46" s="163"/>
      <c r="F46" s="162">
        <v>5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</f>
        <v>242</v>
      </c>
      <c r="E52" s="163"/>
      <c r="F52" s="162">
        <v>242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</f>
        <v>0</v>
      </c>
      <c r="E53" s="163"/>
      <c r="F53" s="162">
        <v>0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</f>
        <v>0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</f>
        <v>0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</f>
        <v>0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</f>
        <v>0</v>
      </c>
      <c r="E60" s="77">
        <f>ตค51!G60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ตค51!F61</f>
        <v>0</v>
      </c>
      <c r="E61" s="163"/>
      <c r="F61" s="162"/>
      <c r="G61" s="163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</f>
        <v>0</v>
      </c>
      <c r="E62" s="77">
        <f>ตค51!G62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</f>
        <v>21</v>
      </c>
      <c r="E63" s="163"/>
      <c r="F63" s="162">
        <v>21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</f>
        <v>1</v>
      </c>
      <c r="E64" s="163"/>
      <c r="F64" s="162">
        <v>1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</f>
        <v>1</v>
      </c>
      <c r="E66" s="163"/>
      <c r="F66" s="162">
        <v>1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</f>
        <v>0</v>
      </c>
      <c r="E70" s="163"/>
      <c r="F70" s="162">
        <v>0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</f>
        <v>0</v>
      </c>
      <c r="E72" s="163"/>
      <c r="F72" s="162">
        <v>0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</f>
        <v>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200">
        <f>ตค51!F92</f>
        <v>143</v>
      </c>
      <c r="E92" s="201"/>
      <c r="F92" s="200">
        <v>143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</f>
        <v>58</v>
      </c>
      <c r="E93" s="163"/>
      <c r="F93" s="162">
        <v>58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</f>
        <v>2</v>
      </c>
      <c r="E94" s="163"/>
      <c r="F94" s="162">
        <v>2</v>
      </c>
      <c r="G94" s="163"/>
      <c r="H94" s="10"/>
    </row>
    <row r="95" spans="1:9">
      <c r="A95" s="53" t="s">
        <v>34</v>
      </c>
      <c r="B95" s="68"/>
      <c r="C95" s="69"/>
      <c r="D95" s="162">
        <f>ตค51!F95</f>
        <v>20</v>
      </c>
      <c r="E95" s="163"/>
      <c r="F95" s="162">
        <v>20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</f>
        <v>40</v>
      </c>
      <c r="E96" s="163"/>
      <c r="F96" s="162">
        <v>40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</f>
        <v>1</v>
      </c>
      <c r="E97" s="163"/>
      <c r="F97" s="162">
        <v>1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</f>
        <v>34</v>
      </c>
      <c r="E98" s="163"/>
      <c r="F98" s="162">
        <v>34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</f>
        <v>48</v>
      </c>
      <c r="E99" s="163"/>
      <c r="F99" s="162">
        <v>48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</f>
        <v>70550</v>
      </c>
      <c r="E100" s="163"/>
      <c r="F100" s="162">
        <v>70550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</f>
        <v>143</v>
      </c>
      <c r="E101" s="163"/>
      <c r="F101" s="162">
        <v>143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</f>
        <v>200</v>
      </c>
      <c r="E104" s="111">
        <f>ตค51!G104</f>
        <v>62</v>
      </c>
      <c r="F104" s="59">
        <v>200</v>
      </c>
      <c r="G104" s="77">
        <v>62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</f>
        <v>4</v>
      </c>
      <c r="E106" s="111">
        <f>ตค51!G106</f>
        <v>57</v>
      </c>
      <c r="F106" s="57">
        <v>4</v>
      </c>
      <c r="G106" s="77">
        <v>57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2">
    <mergeCell ref="D36:E36"/>
    <mergeCell ref="F36:G36"/>
    <mergeCell ref="F45:G45"/>
    <mergeCell ref="F46:G46"/>
    <mergeCell ref="D37:E37"/>
    <mergeCell ref="D42:E42"/>
    <mergeCell ref="D44:E44"/>
    <mergeCell ref="D117:E117"/>
    <mergeCell ref="F96:G96"/>
    <mergeCell ref="F97:G97"/>
    <mergeCell ref="F98:G98"/>
    <mergeCell ref="F99:G99"/>
    <mergeCell ref="D115:E115"/>
    <mergeCell ref="F112:G112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4:G54"/>
    <mergeCell ref="F58:G58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26:G26"/>
    <mergeCell ref="F28:G28"/>
    <mergeCell ref="F29:G29"/>
    <mergeCell ref="F30:G30"/>
    <mergeCell ref="F31:G31"/>
    <mergeCell ref="D63:E63"/>
    <mergeCell ref="F63:G63"/>
    <mergeCell ref="D51:E51"/>
    <mergeCell ref="F52:G52"/>
    <mergeCell ref="D53:E53"/>
    <mergeCell ref="D55:E55"/>
    <mergeCell ref="D56:E56"/>
    <mergeCell ref="D64:E64"/>
    <mergeCell ref="D61:E61"/>
    <mergeCell ref="D88:E88"/>
    <mergeCell ref="F35:G35"/>
    <mergeCell ref="F75:G75"/>
    <mergeCell ref="D65:E65"/>
    <mergeCell ref="F43:G43"/>
    <mergeCell ref="F38:G38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F40:G40"/>
    <mergeCell ref="F41:G41"/>
    <mergeCell ref="F50:G50"/>
    <mergeCell ref="F47:G47"/>
    <mergeCell ref="F44:G44"/>
    <mergeCell ref="F65:G65"/>
    <mergeCell ref="F66:G66"/>
    <mergeCell ref="F69:G69"/>
    <mergeCell ref="F67:G67"/>
    <mergeCell ref="F64:G64"/>
    <mergeCell ref="F55:G55"/>
    <mergeCell ref="F56:G56"/>
    <mergeCell ref="F57:G57"/>
    <mergeCell ref="F59:G59"/>
    <mergeCell ref="F61:G61"/>
    <mergeCell ref="F68:G68"/>
    <mergeCell ref="F90:G90"/>
    <mergeCell ref="F88:G88"/>
    <mergeCell ref="F81:G81"/>
    <mergeCell ref="F71:G71"/>
    <mergeCell ref="F72:G72"/>
    <mergeCell ref="F77:G77"/>
    <mergeCell ref="F80:G80"/>
    <mergeCell ref="F83:G83"/>
    <mergeCell ref="F84:G84"/>
    <mergeCell ref="F89:G89"/>
    <mergeCell ref="F78:G78"/>
    <mergeCell ref="F74:G74"/>
    <mergeCell ref="F70:G70"/>
    <mergeCell ref="F73:G73"/>
    <mergeCell ref="F76:G76"/>
    <mergeCell ref="F79:G79"/>
    <mergeCell ref="D31:E31"/>
    <mergeCell ref="D32:E32"/>
    <mergeCell ref="D28:E28"/>
    <mergeCell ref="D34:E34"/>
    <mergeCell ref="D33:E33"/>
    <mergeCell ref="D35:E35"/>
    <mergeCell ref="D57:E57"/>
    <mergeCell ref="D69:E69"/>
    <mergeCell ref="D58:E58"/>
    <mergeCell ref="D59:E59"/>
    <mergeCell ref="D82:E82"/>
    <mergeCell ref="D79:E79"/>
    <mergeCell ref="D78:E78"/>
    <mergeCell ref="D74:E74"/>
    <mergeCell ref="D75:E75"/>
    <mergeCell ref="D67:E67"/>
    <mergeCell ref="D89:E89"/>
    <mergeCell ref="D113:E113"/>
    <mergeCell ref="D110:E110"/>
    <mergeCell ref="D111:E111"/>
    <mergeCell ref="D112:E112"/>
    <mergeCell ref="D83:E83"/>
    <mergeCell ref="A2:H2"/>
    <mergeCell ref="A3:H3"/>
    <mergeCell ref="A4:A6"/>
    <mergeCell ref="B5:B6"/>
    <mergeCell ref="C5:C6"/>
    <mergeCell ref="D5:E6"/>
    <mergeCell ref="F5:G6"/>
    <mergeCell ref="B4:H4"/>
    <mergeCell ref="D70:E70"/>
    <mergeCell ref="D71:E71"/>
    <mergeCell ref="D72:E72"/>
    <mergeCell ref="D77:E77"/>
    <mergeCell ref="D73:E73"/>
    <mergeCell ref="D76:E7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20:E120"/>
    <mergeCell ref="F117:G117"/>
    <mergeCell ref="F118:G118"/>
    <mergeCell ref="F120:G120"/>
    <mergeCell ref="F107:G107"/>
    <mergeCell ref="D102:E102"/>
    <mergeCell ref="F108:G108"/>
    <mergeCell ref="D108:E108"/>
    <mergeCell ref="F109:G109"/>
    <mergeCell ref="F115:G115"/>
    <mergeCell ref="D9:E9"/>
    <mergeCell ref="D10:E10"/>
    <mergeCell ref="F9:G9"/>
    <mergeCell ref="F10:G10"/>
    <mergeCell ref="D121:E121"/>
    <mergeCell ref="F121:G121"/>
    <mergeCell ref="D116:E116"/>
    <mergeCell ref="F116:G116"/>
    <mergeCell ref="D119:E119"/>
    <mergeCell ref="D118:E118"/>
    <mergeCell ref="D81:E81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47:E47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F23:G23"/>
    <mergeCell ref="D45:E45"/>
    <mergeCell ref="D30:E30"/>
    <mergeCell ref="D43:E43"/>
    <mergeCell ref="D39:E39"/>
    <mergeCell ref="D40:E40"/>
    <mergeCell ref="D41:E41"/>
    <mergeCell ref="D26:E26"/>
    <mergeCell ref="D38:E38"/>
    <mergeCell ref="D25:E25"/>
    <mergeCell ref="D92:E92"/>
    <mergeCell ref="F92:G92"/>
    <mergeCell ref="D101:E101"/>
    <mergeCell ref="F101:G101"/>
    <mergeCell ref="F93:G93"/>
    <mergeCell ref="F24:G24"/>
    <mergeCell ref="D49:E49"/>
    <mergeCell ref="D50:E50"/>
    <mergeCell ref="D46:E46"/>
    <mergeCell ref="D48:E48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2"/>
  </sheetPr>
  <dimension ref="A1:I162"/>
  <sheetViews>
    <sheetView view="pageBreakPreview" topLeftCell="A25" workbookViewId="0">
      <selection activeCell="F31" sqref="F31:G31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129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130</v>
      </c>
      <c r="E5" s="187"/>
      <c r="F5" s="190">
        <v>238079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</f>
        <v>213</v>
      </c>
      <c r="E12" s="163"/>
      <c r="F12" s="200">
        <v>63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</f>
        <v>561</v>
      </c>
      <c r="E13" s="163"/>
      <c r="F13" s="162">
        <v>319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</f>
        <v>831</v>
      </c>
      <c r="E14" s="163"/>
      <c r="F14" s="162">
        <v>522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</f>
        <v>453</v>
      </c>
      <c r="E15" s="163"/>
      <c r="F15" s="162">
        <v>273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</f>
        <v>1474</v>
      </c>
      <c r="E16" s="77">
        <f>ตค51!G16+พย51!G16</f>
        <v>2125</v>
      </c>
      <c r="F16" s="76">
        <v>820</v>
      </c>
      <c r="G16" s="77">
        <v>1162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</f>
        <v>45</v>
      </c>
      <c r="E18" s="77">
        <f>ตค51!G18+พย51!G18</f>
        <v>2</v>
      </c>
      <c r="F18" s="76">
        <v>45</v>
      </c>
      <c r="G18" s="77">
        <v>2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</f>
        <v>3</v>
      </c>
      <c r="E20" s="163"/>
      <c r="F20" s="162">
        <v>3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</f>
        <v>65</v>
      </c>
      <c r="E21" s="163"/>
      <c r="F21" s="162">
        <v>43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</f>
        <v>42</v>
      </c>
      <c r="E23" s="163"/>
      <c r="F23" s="162">
        <v>23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</f>
        <v>14</v>
      </c>
      <c r="E24" s="163"/>
      <c r="F24" s="162">
        <v>13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</f>
        <v>3</v>
      </c>
      <c r="E25" s="163"/>
      <c r="F25" s="162">
        <v>1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</f>
        <v>101</v>
      </c>
      <c r="E27" s="163"/>
      <c r="F27" s="202">
        <f>F28</f>
        <v>41</v>
      </c>
      <c r="G27" s="203"/>
      <c r="H27" s="6"/>
    </row>
    <row r="28" spans="1:8">
      <c r="A28" s="53" t="s">
        <v>2</v>
      </c>
      <c r="B28" s="73"/>
      <c r="C28" s="69"/>
      <c r="D28" s="162">
        <f>ตค51!F28+พย51!F28</f>
        <v>101</v>
      </c>
      <c r="E28" s="163"/>
      <c r="F28" s="162">
        <v>41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</f>
        <v>19</v>
      </c>
      <c r="E29" s="163"/>
      <c r="F29" s="162">
        <f>F30+F31</f>
        <v>11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</f>
        <v>14</v>
      </c>
      <c r="E30" s="163"/>
      <c r="F30" s="162">
        <v>7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</f>
        <v>5</v>
      </c>
      <c r="E31" s="163"/>
      <c r="F31" s="162">
        <v>4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</f>
        <v>0</v>
      </c>
      <c r="E32" s="163"/>
      <c r="F32" s="162">
        <f>F33+F34</f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</f>
        <v>0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</f>
        <v>58</v>
      </c>
      <c r="E35" s="163"/>
      <c r="F35" s="162">
        <v>42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</f>
        <v>274</v>
      </c>
      <c r="E36" s="163"/>
      <c r="F36" s="162">
        <v>253</v>
      </c>
      <c r="G36" s="163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</f>
        <v>0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</f>
        <v>1</v>
      </c>
      <c r="E41" s="172"/>
      <c r="F41" s="171">
        <v>0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</f>
        <v>8</v>
      </c>
      <c r="E46" s="163"/>
      <c r="F46" s="162">
        <v>3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</f>
        <v>568</v>
      </c>
      <c r="E52" s="163"/>
      <c r="F52" s="162">
        <v>326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</f>
        <v>426</v>
      </c>
      <c r="E53" s="163"/>
      <c r="F53" s="162">
        <v>426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</f>
        <v>0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</f>
        <v>0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</f>
        <v>0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</f>
        <v>0</v>
      </c>
      <c r="E60" s="77">
        <f>ตค51!G60+พย51!G60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ตค51!F61+พย51!F61</f>
        <v>0</v>
      </c>
      <c r="E61" s="163"/>
      <c r="F61" s="162">
        <v>0</v>
      </c>
      <c r="G61" s="163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</f>
        <v>0</v>
      </c>
      <c r="E62" s="77">
        <f>ตค51!G62+พย51!G62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</f>
        <v>29</v>
      </c>
      <c r="E63" s="163"/>
      <c r="F63" s="162">
        <v>8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</f>
        <v>426</v>
      </c>
      <c r="E70" s="163"/>
      <c r="F70" s="162">
        <v>426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</f>
        <v>3</v>
      </c>
      <c r="E72" s="163"/>
      <c r="F72" s="162">
        <v>3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</f>
        <v>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200">
        <f>ตค51!F92+พย51!F92</f>
        <v>289</v>
      </c>
      <c r="E92" s="201"/>
      <c r="F92" s="200">
        <v>146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</f>
        <v>91</v>
      </c>
      <c r="E93" s="163"/>
      <c r="F93" s="162">
        <v>33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</f>
        <v>44</v>
      </c>
      <c r="E94" s="163"/>
      <c r="F94" s="162">
        <v>42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</f>
        <v>43</v>
      </c>
      <c r="E95" s="163"/>
      <c r="F95" s="162">
        <v>23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</f>
        <v>60</v>
      </c>
      <c r="E96" s="163"/>
      <c r="F96" s="162">
        <v>20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</f>
        <v>76</v>
      </c>
      <c r="E98" s="163"/>
      <c r="F98" s="162">
        <v>42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</f>
        <v>109</v>
      </c>
      <c r="E99" s="163"/>
      <c r="F99" s="162">
        <v>61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</f>
        <v>153450</v>
      </c>
      <c r="E100" s="163"/>
      <c r="F100" s="162">
        <v>82900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</f>
        <v>289</v>
      </c>
      <c r="E101" s="163"/>
      <c r="F101" s="162">
        <v>146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</f>
        <v>460</v>
      </c>
      <c r="E104" s="77">
        <f>ตค51!G104+พย51!G104</f>
        <v>103</v>
      </c>
      <c r="F104" s="59">
        <v>260</v>
      </c>
      <c r="G104" s="77">
        <v>41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</f>
        <v>118</v>
      </c>
      <c r="E106" s="77">
        <f>ตค51!G106+พย51!G106</f>
        <v>65</v>
      </c>
      <c r="F106" s="57">
        <v>114</v>
      </c>
      <c r="G106" s="77">
        <v>8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2">
    <mergeCell ref="D40:E40"/>
    <mergeCell ref="D41:E41"/>
    <mergeCell ref="D26:E26"/>
    <mergeCell ref="D38:E38"/>
    <mergeCell ref="D49:E49"/>
    <mergeCell ref="D50:E50"/>
    <mergeCell ref="D46:E46"/>
    <mergeCell ref="D48:E48"/>
    <mergeCell ref="D47:E47"/>
    <mergeCell ref="F24:G24"/>
    <mergeCell ref="D45:E45"/>
    <mergeCell ref="D30:E30"/>
    <mergeCell ref="D43:E43"/>
    <mergeCell ref="D39:E39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F25:G25"/>
    <mergeCell ref="D17:E17"/>
    <mergeCell ref="F17:G17"/>
    <mergeCell ref="F21:G21"/>
    <mergeCell ref="F22:G22"/>
    <mergeCell ref="D25:E25"/>
    <mergeCell ref="F23:G23"/>
    <mergeCell ref="D120:E120"/>
    <mergeCell ref="F117:G117"/>
    <mergeCell ref="F118:G118"/>
    <mergeCell ref="F120:G120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21:E121"/>
    <mergeCell ref="F121:G121"/>
    <mergeCell ref="D116:E116"/>
    <mergeCell ref="F116:G116"/>
    <mergeCell ref="D119:E119"/>
    <mergeCell ref="D118:E118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70:E70"/>
    <mergeCell ref="D71:E71"/>
    <mergeCell ref="D72:E72"/>
    <mergeCell ref="D77:E77"/>
    <mergeCell ref="D73:E73"/>
    <mergeCell ref="D76:E76"/>
    <mergeCell ref="A2:H2"/>
    <mergeCell ref="A3:H3"/>
    <mergeCell ref="A4:A6"/>
    <mergeCell ref="B5:B6"/>
    <mergeCell ref="C5:C6"/>
    <mergeCell ref="D5:E6"/>
    <mergeCell ref="F5:G6"/>
    <mergeCell ref="B4:H4"/>
    <mergeCell ref="D75:E75"/>
    <mergeCell ref="D113:E113"/>
    <mergeCell ref="D110:E110"/>
    <mergeCell ref="D111:E111"/>
    <mergeCell ref="D112:E112"/>
    <mergeCell ref="F115:G115"/>
    <mergeCell ref="D89:E89"/>
    <mergeCell ref="F109:G109"/>
    <mergeCell ref="D94:E94"/>
    <mergeCell ref="F94:G94"/>
    <mergeCell ref="D31:E31"/>
    <mergeCell ref="D32:E32"/>
    <mergeCell ref="D28:E28"/>
    <mergeCell ref="D34:E34"/>
    <mergeCell ref="D33:E33"/>
    <mergeCell ref="D83:E83"/>
    <mergeCell ref="D57:E57"/>
    <mergeCell ref="D69:E69"/>
    <mergeCell ref="D58:E58"/>
    <mergeCell ref="D59:E59"/>
    <mergeCell ref="F89:G89"/>
    <mergeCell ref="F78:G78"/>
    <mergeCell ref="F74:G74"/>
    <mergeCell ref="F70:G70"/>
    <mergeCell ref="F59:G59"/>
    <mergeCell ref="F61:G61"/>
    <mergeCell ref="F68:G68"/>
    <mergeCell ref="F73:G73"/>
    <mergeCell ref="F76:G76"/>
    <mergeCell ref="F79:G79"/>
    <mergeCell ref="D35:E35"/>
    <mergeCell ref="F83:G83"/>
    <mergeCell ref="F84:G84"/>
    <mergeCell ref="D82:E82"/>
    <mergeCell ref="D79:E79"/>
    <mergeCell ref="D78:E78"/>
    <mergeCell ref="D74:E74"/>
    <mergeCell ref="F66:G66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40:G40"/>
    <mergeCell ref="F41:G41"/>
    <mergeCell ref="F50:G50"/>
    <mergeCell ref="F47:G47"/>
    <mergeCell ref="F44:G44"/>
    <mergeCell ref="F64:G64"/>
    <mergeCell ref="F55:G55"/>
    <mergeCell ref="F56:G56"/>
    <mergeCell ref="F57:G57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D51:E51"/>
    <mergeCell ref="D67:E67"/>
    <mergeCell ref="D55:E55"/>
    <mergeCell ref="D56:E56"/>
    <mergeCell ref="D64:E64"/>
    <mergeCell ref="D61:E61"/>
    <mergeCell ref="D52:E52"/>
    <mergeCell ref="D54:E54"/>
    <mergeCell ref="F35:G35"/>
    <mergeCell ref="F26:G26"/>
    <mergeCell ref="F28:G28"/>
    <mergeCell ref="F29:G29"/>
    <mergeCell ref="F30:G30"/>
    <mergeCell ref="F31:G31"/>
    <mergeCell ref="F27:G27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63:G63"/>
    <mergeCell ref="F65:G65"/>
    <mergeCell ref="F52:G52"/>
    <mergeCell ref="F54:G54"/>
    <mergeCell ref="F58:G58"/>
    <mergeCell ref="D117:E117"/>
    <mergeCell ref="F96:G96"/>
    <mergeCell ref="F97:G97"/>
    <mergeCell ref="F98:G98"/>
    <mergeCell ref="F99:G99"/>
    <mergeCell ref="D115:E115"/>
    <mergeCell ref="F112:G112"/>
    <mergeCell ref="F43:G43"/>
    <mergeCell ref="F38:G38"/>
    <mergeCell ref="D36:E36"/>
    <mergeCell ref="F36:G36"/>
    <mergeCell ref="F45:G45"/>
    <mergeCell ref="F46:G46"/>
    <mergeCell ref="D37:E37"/>
    <mergeCell ref="D42:E42"/>
    <mergeCell ref="D44:E44"/>
    <mergeCell ref="F39:G39"/>
    <mergeCell ref="D92:E92"/>
    <mergeCell ref="F92:G92"/>
    <mergeCell ref="D101:E101"/>
    <mergeCell ref="F101:G101"/>
    <mergeCell ref="F93:G93"/>
    <mergeCell ref="D53:E53"/>
    <mergeCell ref="F75:G75"/>
    <mergeCell ref="D65:E65"/>
    <mergeCell ref="D88:E88"/>
    <mergeCell ref="D63:E63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2"/>
  <sheetViews>
    <sheetView view="pageBreakPreview" topLeftCell="A61" workbookViewId="0">
      <selection activeCell="D70" sqref="D70:E70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131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132</v>
      </c>
      <c r="E5" s="187"/>
      <c r="F5" s="190">
        <v>238109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</f>
        <v>324</v>
      </c>
      <c r="E12" s="163"/>
      <c r="F12" s="200">
        <v>111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</f>
        <v>984</v>
      </c>
      <c r="E13" s="163"/>
      <c r="F13" s="162">
        <v>423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</f>
        <v>1341</v>
      </c>
      <c r="E14" s="163"/>
      <c r="F14" s="162">
        <v>510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</f>
        <v>718</v>
      </c>
      <c r="E15" s="163"/>
      <c r="F15" s="162">
        <v>265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</f>
        <v>2398</v>
      </c>
      <c r="E16" s="77">
        <f>ตค51!G16+พย51!G16+ธค51!G16</f>
        <v>3453</v>
      </c>
      <c r="F16" s="76">
        <v>924</v>
      </c>
      <c r="G16" s="77">
        <v>1328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</f>
        <v>98</v>
      </c>
      <c r="E18" s="77">
        <f>ตค51!G18+พย51!G18+ธค51!G18</f>
        <v>3</v>
      </c>
      <c r="F18" s="76">
        <v>53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</f>
        <v>9</v>
      </c>
      <c r="E20" s="163"/>
      <c r="F20" s="162">
        <v>6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</f>
        <v>89</v>
      </c>
      <c r="E21" s="163"/>
      <c r="F21" s="162">
        <v>24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</f>
        <v>58</v>
      </c>
      <c r="E23" s="163"/>
      <c r="F23" s="162">
        <v>16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</f>
        <v>15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</f>
        <v>31</v>
      </c>
      <c r="E25" s="163"/>
      <c r="F25" s="162">
        <v>28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</f>
        <v>231</v>
      </c>
      <c r="E27" s="163"/>
      <c r="F27" s="202">
        <v>130</v>
      </c>
      <c r="G27" s="203"/>
      <c r="H27" s="6"/>
    </row>
    <row r="28" spans="1:8">
      <c r="A28" s="53" t="s">
        <v>2</v>
      </c>
      <c r="B28" s="73"/>
      <c r="C28" s="69"/>
      <c r="D28" s="162">
        <f>ตค51!F28+พย51!F28+ธค51!F28</f>
        <v>231</v>
      </c>
      <c r="E28" s="163"/>
      <c r="F28" s="162">
        <v>130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</f>
        <v>35</v>
      </c>
      <c r="E29" s="163"/>
      <c r="F29" s="162">
        <f>F30+F31</f>
        <v>16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</f>
        <v>29</v>
      </c>
      <c r="E30" s="163"/>
      <c r="F30" s="162">
        <v>15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</f>
        <v>6</v>
      </c>
      <c r="E31" s="163"/>
      <c r="F31" s="162">
        <v>1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</f>
        <v>86</v>
      </c>
      <c r="E32" s="163"/>
      <c r="F32" s="162">
        <f>F33+F34</f>
        <v>86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</f>
        <v>86</v>
      </c>
      <c r="E34" s="163"/>
      <c r="F34" s="162">
        <v>86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</f>
        <v>87</v>
      </c>
      <c r="E35" s="163"/>
      <c r="F35" s="162">
        <v>29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</f>
        <v>493</v>
      </c>
      <c r="E36" s="163"/>
      <c r="F36" s="162">
        <v>219</v>
      </c>
      <c r="G36" s="163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</f>
        <v>0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</f>
        <v>1</v>
      </c>
      <c r="E41" s="172"/>
      <c r="F41" s="171">
        <v>0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</f>
        <v>14</v>
      </c>
      <c r="E46" s="163"/>
      <c r="F46" s="162">
        <v>6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</f>
        <v>1713</v>
      </c>
      <c r="E52" s="163"/>
      <c r="F52" s="162">
        <v>1145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</f>
        <v>930</v>
      </c>
      <c r="E53" s="163"/>
      <c r="F53" s="162">
        <v>504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</f>
        <v>964</v>
      </c>
      <c r="E54" s="163"/>
      <c r="F54" s="162">
        <v>964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</f>
        <v>0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</f>
        <v>0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</f>
        <v>0</v>
      </c>
      <c r="E60" s="77">
        <f>ตค51!G60+พย51!G60+ธค51!G60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ตค51!F61+พย51!F61+ธค51!F61</f>
        <v>0</v>
      </c>
      <c r="E61" s="163"/>
      <c r="F61" s="162">
        <v>0</v>
      </c>
      <c r="G61" s="163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</f>
        <v>0</v>
      </c>
      <c r="E62" s="77">
        <f>ตค51!G62+พย51!G62+ธค51!G62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</f>
        <v>40</v>
      </c>
      <c r="E63" s="163"/>
      <c r="F63" s="162">
        <v>11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</f>
        <v>1133</v>
      </c>
      <c r="E70" s="163"/>
      <c r="F70" s="162">
        <v>707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</f>
        <v>13</v>
      </c>
      <c r="E72" s="163"/>
      <c r="F72" s="162">
        <v>10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</f>
        <v>0</v>
      </c>
      <c r="E73" s="163"/>
      <c r="F73" s="162">
        <v>0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200">
        <f>ตค51!F92+พย51!F92+ธค51!F92</f>
        <v>677</v>
      </c>
      <c r="E92" s="201"/>
      <c r="F92" s="200">
        <v>388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</f>
        <v>230</v>
      </c>
      <c r="E93" s="163"/>
      <c r="F93" s="162">
        <v>139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</f>
        <v>80</v>
      </c>
      <c r="E94" s="163"/>
      <c r="F94" s="162">
        <v>36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</f>
        <v>277</v>
      </c>
      <c r="E95" s="163"/>
      <c r="F95" s="162">
        <v>234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</f>
        <v>103</v>
      </c>
      <c r="E96" s="163"/>
      <c r="F96" s="162">
        <v>43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</f>
        <v>155</v>
      </c>
      <c r="E98" s="163"/>
      <c r="F98" s="162">
        <v>79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</f>
        <v>184</v>
      </c>
      <c r="E99" s="163"/>
      <c r="F99" s="162">
        <v>75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</f>
        <v>428850</v>
      </c>
      <c r="E100" s="163"/>
      <c r="F100" s="162">
        <v>275400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</f>
        <v>677</v>
      </c>
      <c r="E101" s="163"/>
      <c r="F101" s="162">
        <v>388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</f>
        <v>877</v>
      </c>
      <c r="E104" s="77">
        <f>ตค51!G104+พย51!G104+ธค51!G104</f>
        <v>250</v>
      </c>
      <c r="F104" s="59">
        <v>417</v>
      </c>
      <c r="G104" s="77">
        <v>147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</f>
        <v>147</v>
      </c>
      <c r="E106" s="77">
        <f>ตค51!G106+พย51!G106+ธค51!G106</f>
        <v>73</v>
      </c>
      <c r="F106" s="57">
        <v>29</v>
      </c>
      <c r="G106" s="77">
        <v>8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2">
    <mergeCell ref="D36:E36"/>
    <mergeCell ref="F36:G36"/>
    <mergeCell ref="F45:G45"/>
    <mergeCell ref="F46:G46"/>
    <mergeCell ref="D37:E37"/>
    <mergeCell ref="D42:E42"/>
    <mergeCell ref="D44:E44"/>
    <mergeCell ref="D117:E117"/>
    <mergeCell ref="F96:G96"/>
    <mergeCell ref="F97:G97"/>
    <mergeCell ref="F98:G98"/>
    <mergeCell ref="F99:G99"/>
    <mergeCell ref="D115:E115"/>
    <mergeCell ref="F112:G112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4:G54"/>
    <mergeCell ref="F58:G58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26:G26"/>
    <mergeCell ref="F28:G28"/>
    <mergeCell ref="F29:G29"/>
    <mergeCell ref="F30:G30"/>
    <mergeCell ref="F31:G31"/>
    <mergeCell ref="D63:E63"/>
    <mergeCell ref="F63:G63"/>
    <mergeCell ref="D51:E51"/>
    <mergeCell ref="F52:G52"/>
    <mergeCell ref="D53:E53"/>
    <mergeCell ref="D55:E55"/>
    <mergeCell ref="D56:E56"/>
    <mergeCell ref="D64:E64"/>
    <mergeCell ref="D61:E61"/>
    <mergeCell ref="D88:E88"/>
    <mergeCell ref="F35:G35"/>
    <mergeCell ref="F75:G75"/>
    <mergeCell ref="D65:E65"/>
    <mergeCell ref="F43:G43"/>
    <mergeCell ref="F38:G38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F40:G40"/>
    <mergeCell ref="F41:G41"/>
    <mergeCell ref="F50:G50"/>
    <mergeCell ref="F47:G47"/>
    <mergeCell ref="F44:G44"/>
    <mergeCell ref="F65:G65"/>
    <mergeCell ref="F66:G66"/>
    <mergeCell ref="F69:G69"/>
    <mergeCell ref="F67:G67"/>
    <mergeCell ref="F64:G64"/>
    <mergeCell ref="F55:G55"/>
    <mergeCell ref="F56:G56"/>
    <mergeCell ref="F57:G57"/>
    <mergeCell ref="F59:G59"/>
    <mergeCell ref="F61:G61"/>
    <mergeCell ref="F68:G68"/>
    <mergeCell ref="F90:G90"/>
    <mergeCell ref="F88:G88"/>
    <mergeCell ref="F81:G81"/>
    <mergeCell ref="F71:G71"/>
    <mergeCell ref="F72:G72"/>
    <mergeCell ref="F77:G77"/>
    <mergeCell ref="F80:G80"/>
    <mergeCell ref="F83:G83"/>
    <mergeCell ref="F84:G84"/>
    <mergeCell ref="F89:G89"/>
    <mergeCell ref="F78:G78"/>
    <mergeCell ref="F74:G74"/>
    <mergeCell ref="F70:G70"/>
    <mergeCell ref="F73:G73"/>
    <mergeCell ref="F76:G76"/>
    <mergeCell ref="F79:G79"/>
    <mergeCell ref="D31:E31"/>
    <mergeCell ref="D32:E32"/>
    <mergeCell ref="D28:E28"/>
    <mergeCell ref="D34:E34"/>
    <mergeCell ref="D33:E33"/>
    <mergeCell ref="D35:E35"/>
    <mergeCell ref="D57:E57"/>
    <mergeCell ref="D69:E69"/>
    <mergeCell ref="D58:E58"/>
    <mergeCell ref="D59:E59"/>
    <mergeCell ref="D82:E82"/>
    <mergeCell ref="D79:E79"/>
    <mergeCell ref="D78:E78"/>
    <mergeCell ref="D74:E74"/>
    <mergeCell ref="D75:E75"/>
    <mergeCell ref="D67:E67"/>
    <mergeCell ref="D89:E89"/>
    <mergeCell ref="D113:E113"/>
    <mergeCell ref="D110:E110"/>
    <mergeCell ref="D111:E111"/>
    <mergeCell ref="D112:E112"/>
    <mergeCell ref="D83:E83"/>
    <mergeCell ref="A2:H2"/>
    <mergeCell ref="A3:H3"/>
    <mergeCell ref="A4:A6"/>
    <mergeCell ref="B5:B6"/>
    <mergeCell ref="C5:C6"/>
    <mergeCell ref="D5:E6"/>
    <mergeCell ref="F5:G6"/>
    <mergeCell ref="B4:H4"/>
    <mergeCell ref="D70:E70"/>
    <mergeCell ref="D71:E71"/>
    <mergeCell ref="D72:E72"/>
    <mergeCell ref="D77:E77"/>
    <mergeCell ref="D73:E73"/>
    <mergeCell ref="D76:E7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20:E120"/>
    <mergeCell ref="F117:G117"/>
    <mergeCell ref="F118:G118"/>
    <mergeCell ref="F120:G120"/>
    <mergeCell ref="F107:G107"/>
    <mergeCell ref="D102:E102"/>
    <mergeCell ref="F108:G108"/>
    <mergeCell ref="D108:E108"/>
    <mergeCell ref="F109:G109"/>
    <mergeCell ref="F115:G115"/>
    <mergeCell ref="D9:E9"/>
    <mergeCell ref="D10:E10"/>
    <mergeCell ref="F9:G9"/>
    <mergeCell ref="F10:G10"/>
    <mergeCell ref="D121:E121"/>
    <mergeCell ref="F121:G121"/>
    <mergeCell ref="D116:E116"/>
    <mergeCell ref="F116:G116"/>
    <mergeCell ref="D119:E119"/>
    <mergeCell ref="D118:E118"/>
    <mergeCell ref="D81:E81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47:E47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F23:G23"/>
    <mergeCell ref="D45:E45"/>
    <mergeCell ref="D30:E30"/>
    <mergeCell ref="D43:E43"/>
    <mergeCell ref="D39:E39"/>
    <mergeCell ref="D40:E40"/>
    <mergeCell ref="D41:E41"/>
    <mergeCell ref="D26:E26"/>
    <mergeCell ref="D38:E38"/>
    <mergeCell ref="D25:E25"/>
    <mergeCell ref="D92:E92"/>
    <mergeCell ref="F92:G92"/>
    <mergeCell ref="D101:E101"/>
    <mergeCell ref="F101:G101"/>
    <mergeCell ref="F93:G93"/>
    <mergeCell ref="F24:G24"/>
    <mergeCell ref="D49:E49"/>
    <mergeCell ref="D50:E50"/>
    <mergeCell ref="D46:E46"/>
    <mergeCell ref="D48:E48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I162"/>
  <sheetViews>
    <sheetView view="pageBreakPreview" topLeftCell="A61" workbookViewId="0">
      <selection activeCell="D70" sqref="D70:E70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135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136</v>
      </c>
      <c r="E5" s="187"/>
      <c r="F5" s="190">
        <v>238140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</f>
        <v>394</v>
      </c>
      <c r="E12" s="163"/>
      <c r="F12" s="200">
        <v>70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</f>
        <v>1331</v>
      </c>
      <c r="E13" s="163"/>
      <c r="F13" s="162">
        <v>347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</f>
        <v>1879</v>
      </c>
      <c r="E14" s="163"/>
      <c r="F14" s="162">
        <v>538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</f>
        <v>1014</v>
      </c>
      <c r="E15" s="163"/>
      <c r="F15" s="162">
        <v>296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</f>
        <v>3336</v>
      </c>
      <c r="E16" s="77">
        <f>ตค51!G16+พย51!G16+ธค51!G16+มค52!G16</f>
        <v>4799</v>
      </c>
      <c r="F16" s="76">
        <v>938</v>
      </c>
      <c r="G16" s="77">
        <v>1346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</f>
        <v>178</v>
      </c>
      <c r="E18" s="77">
        <f>ตค51!G18+พย51!G18+ธค51!G18+มค52!G18</f>
        <v>4</v>
      </c>
      <c r="F18" s="76">
        <v>80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</f>
        <v>12</v>
      </c>
      <c r="E20" s="163"/>
      <c r="F20" s="162">
        <v>3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</f>
        <v>104</v>
      </c>
      <c r="E21" s="163"/>
      <c r="F21" s="162">
        <v>15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</f>
        <v>85</v>
      </c>
      <c r="E23" s="163"/>
      <c r="F23" s="162">
        <v>27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</f>
        <v>16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</f>
        <v>57</v>
      </c>
      <c r="E25" s="163"/>
      <c r="F25" s="162">
        <v>26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</f>
        <v>298</v>
      </c>
      <c r="E27" s="163"/>
      <c r="F27" s="202">
        <v>67</v>
      </c>
      <c r="G27" s="203"/>
      <c r="H27" s="6"/>
    </row>
    <row r="28" spans="1:8">
      <c r="A28" s="53" t="s">
        <v>2</v>
      </c>
      <c r="B28" s="73"/>
      <c r="C28" s="69"/>
      <c r="D28" s="162">
        <f>ตค51!F28+พย51!F28+ธค51!F28+มค52!F28</f>
        <v>298</v>
      </c>
      <c r="E28" s="163"/>
      <c r="F28" s="162">
        <v>67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</f>
        <v>67</v>
      </c>
      <c r="E29" s="163"/>
      <c r="F29" s="162">
        <f>F30+F31</f>
        <v>32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</f>
        <v>58</v>
      </c>
      <c r="E30" s="163"/>
      <c r="F30" s="162">
        <v>29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</f>
        <v>9</v>
      </c>
      <c r="E31" s="163"/>
      <c r="F31" s="162">
        <v>3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</f>
        <v>87</v>
      </c>
      <c r="E32" s="163"/>
      <c r="F32" s="162">
        <v>1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</f>
        <v>87</v>
      </c>
      <c r="E34" s="163"/>
      <c r="F34" s="162">
        <v>1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</f>
        <v>129</v>
      </c>
      <c r="E35" s="163"/>
      <c r="F35" s="162">
        <v>42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</f>
        <v>725</v>
      </c>
      <c r="E36" s="163"/>
      <c r="F36" s="162">
        <v>232</v>
      </c>
      <c r="G36" s="163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ตค51!F40+พย51!F40+ธค51!F40+มค52!F40</f>
        <v>111</v>
      </c>
      <c r="E40" s="163"/>
      <c r="F40" s="162">
        <v>111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62">
        <f>ตค51!F41+พย51!F41+ธค51!F41+มค52!F41</f>
        <v>1</v>
      </c>
      <c r="E41" s="163"/>
      <c r="F41" s="171">
        <v>0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</f>
        <v>19</v>
      </c>
      <c r="E46" s="163"/>
      <c r="F46" s="162">
        <v>5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</f>
        <v>3131</v>
      </c>
      <c r="E52" s="163"/>
      <c r="F52" s="162">
        <v>1418</v>
      </c>
      <c r="G52" s="163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</f>
        <v>1479</v>
      </c>
      <c r="E53" s="163"/>
      <c r="F53" s="162">
        <v>549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</f>
        <v>964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</f>
        <v>0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</f>
        <v>0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</f>
        <v>0</v>
      </c>
      <c r="E60" s="77">
        <f>ตค51!G60+พย51!G60+ธค51!G60+มค52!G60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ตค51!F61+พย51!F61+ธค51!F61+มค52!F61</f>
        <v>0</v>
      </c>
      <c r="E61" s="163"/>
      <c r="F61" s="162">
        <v>0</v>
      </c>
      <c r="G61" s="163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</f>
        <v>0</v>
      </c>
      <c r="E62" s="77">
        <f>ตค51!G62+พย51!G62+ธค51!G62+มค52!G62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</f>
        <v>43</v>
      </c>
      <c r="E63" s="163"/>
      <c r="F63" s="162">
        <v>3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</f>
        <v>1867</v>
      </c>
      <c r="E70" s="163"/>
      <c r="F70" s="162">
        <v>734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</f>
        <v>28</v>
      </c>
      <c r="E72" s="163"/>
      <c r="F72" s="162">
        <v>15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</f>
        <v>102</v>
      </c>
      <c r="E73" s="163"/>
      <c r="F73" s="162">
        <v>102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</f>
        <v>2142</v>
      </c>
      <c r="E92" s="163"/>
      <c r="F92" s="200">
        <v>1465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</f>
        <v>909</v>
      </c>
      <c r="E93" s="163"/>
      <c r="F93" s="162">
        <v>679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</f>
        <v>129</v>
      </c>
      <c r="E94" s="163"/>
      <c r="F94" s="162">
        <v>49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</f>
        <v>1268</v>
      </c>
      <c r="E95" s="163"/>
      <c r="F95" s="162">
        <v>991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</f>
        <v>288</v>
      </c>
      <c r="E96" s="163"/>
      <c r="F96" s="162">
        <v>185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</f>
        <v>387</v>
      </c>
      <c r="E98" s="163"/>
      <c r="F98" s="162">
        <v>232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</f>
        <v>424</v>
      </c>
      <c r="E99" s="163"/>
      <c r="F99" s="162">
        <v>240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</f>
        <v>1856800</v>
      </c>
      <c r="E100" s="163"/>
      <c r="F100" s="162">
        <v>1427950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</f>
        <v>2142</v>
      </c>
      <c r="E101" s="163"/>
      <c r="F101" s="162">
        <v>1465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</f>
        <v>2462</v>
      </c>
      <c r="E104" s="77">
        <f>ตค51!G104+พย51!G104+ธค51!G104+มค52!G104</f>
        <v>944</v>
      </c>
      <c r="F104" s="59">
        <v>1585</v>
      </c>
      <c r="G104" s="77">
        <v>694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</f>
        <v>267</v>
      </c>
      <c r="E106" s="77">
        <f>ตค51!G106+พย51!G106+ธค51!G106+มค52!G106</f>
        <v>88</v>
      </c>
      <c r="F106" s="57">
        <v>120</v>
      </c>
      <c r="G106" s="77">
        <v>15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2">
    <mergeCell ref="D41:E41"/>
    <mergeCell ref="D26:E26"/>
    <mergeCell ref="D38:E38"/>
    <mergeCell ref="D92:E92"/>
    <mergeCell ref="F92:G92"/>
    <mergeCell ref="D101:E101"/>
    <mergeCell ref="F101:G101"/>
    <mergeCell ref="F93:G93"/>
    <mergeCell ref="D46:E46"/>
    <mergeCell ref="D48:E48"/>
    <mergeCell ref="D47:E47"/>
    <mergeCell ref="F24:G24"/>
    <mergeCell ref="F23:G23"/>
    <mergeCell ref="D45:E45"/>
    <mergeCell ref="D30:E30"/>
    <mergeCell ref="D43:E43"/>
    <mergeCell ref="D39:E39"/>
    <mergeCell ref="D40:E40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F27:G27"/>
    <mergeCell ref="F25:G25"/>
    <mergeCell ref="D17:E17"/>
    <mergeCell ref="F17:G17"/>
    <mergeCell ref="F21:G21"/>
    <mergeCell ref="F22:G22"/>
    <mergeCell ref="D25:E25"/>
    <mergeCell ref="D120:E120"/>
    <mergeCell ref="F117:G117"/>
    <mergeCell ref="F118:G118"/>
    <mergeCell ref="F120:G120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21:E121"/>
    <mergeCell ref="F121:G121"/>
    <mergeCell ref="D116:E116"/>
    <mergeCell ref="F116:G116"/>
    <mergeCell ref="D119:E119"/>
    <mergeCell ref="D118:E118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5:E6"/>
    <mergeCell ref="F5:G6"/>
    <mergeCell ref="B4:H4"/>
    <mergeCell ref="D89:E89"/>
    <mergeCell ref="D70:E70"/>
    <mergeCell ref="D71:E71"/>
    <mergeCell ref="D72:E72"/>
    <mergeCell ref="D77:E77"/>
    <mergeCell ref="D73:E73"/>
    <mergeCell ref="D76:E76"/>
    <mergeCell ref="D113:E113"/>
    <mergeCell ref="D110:E110"/>
    <mergeCell ref="D111:E111"/>
    <mergeCell ref="D112:E112"/>
    <mergeCell ref="F115:G115"/>
    <mergeCell ref="A2:H2"/>
    <mergeCell ref="A3:H3"/>
    <mergeCell ref="A4:A6"/>
    <mergeCell ref="B5:B6"/>
    <mergeCell ref="C5:C6"/>
    <mergeCell ref="D83:E83"/>
    <mergeCell ref="D57:E57"/>
    <mergeCell ref="D69:E69"/>
    <mergeCell ref="D58:E58"/>
    <mergeCell ref="D59:E59"/>
    <mergeCell ref="D82:E82"/>
    <mergeCell ref="D79:E79"/>
    <mergeCell ref="D78:E78"/>
    <mergeCell ref="D74:E74"/>
    <mergeCell ref="D75:E75"/>
    <mergeCell ref="F68:G68"/>
    <mergeCell ref="D31:E31"/>
    <mergeCell ref="D32:E32"/>
    <mergeCell ref="D28:E28"/>
    <mergeCell ref="D34:E34"/>
    <mergeCell ref="D33:E33"/>
    <mergeCell ref="D52:E52"/>
    <mergeCell ref="D54:E54"/>
    <mergeCell ref="D49:E49"/>
    <mergeCell ref="D50:E50"/>
    <mergeCell ref="F76:G76"/>
    <mergeCell ref="F79:G79"/>
    <mergeCell ref="D35:E35"/>
    <mergeCell ref="F83:G83"/>
    <mergeCell ref="F84:G84"/>
    <mergeCell ref="F89:G89"/>
    <mergeCell ref="F78:G78"/>
    <mergeCell ref="F74:G74"/>
    <mergeCell ref="F70:G70"/>
    <mergeCell ref="F59:G59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73:G73"/>
    <mergeCell ref="F40:G40"/>
    <mergeCell ref="F41:G41"/>
    <mergeCell ref="F50:G50"/>
    <mergeCell ref="F47:G47"/>
    <mergeCell ref="F44:G44"/>
    <mergeCell ref="F64:G64"/>
    <mergeCell ref="F55:G55"/>
    <mergeCell ref="F56:G56"/>
    <mergeCell ref="F57:G57"/>
    <mergeCell ref="F61:G6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67:E67"/>
    <mergeCell ref="D55:E55"/>
    <mergeCell ref="D56:E56"/>
    <mergeCell ref="D64:E64"/>
    <mergeCell ref="D61:E61"/>
    <mergeCell ref="F51:G51"/>
    <mergeCell ref="F65:G65"/>
    <mergeCell ref="F66:G66"/>
    <mergeCell ref="D88:E88"/>
    <mergeCell ref="F35:G35"/>
    <mergeCell ref="F26:G26"/>
    <mergeCell ref="F28:G28"/>
    <mergeCell ref="F29:G29"/>
    <mergeCell ref="F30:G30"/>
    <mergeCell ref="F31:G31"/>
    <mergeCell ref="D63:E63"/>
    <mergeCell ref="F63:G63"/>
    <mergeCell ref="D51:E51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75:G75"/>
    <mergeCell ref="D65:E65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2:G52"/>
    <mergeCell ref="F54:G54"/>
    <mergeCell ref="F58:G58"/>
    <mergeCell ref="D117:E117"/>
    <mergeCell ref="F96:G96"/>
    <mergeCell ref="F97:G97"/>
    <mergeCell ref="F98:G98"/>
    <mergeCell ref="F99:G99"/>
    <mergeCell ref="D115:E115"/>
    <mergeCell ref="F112:G112"/>
    <mergeCell ref="D53:E53"/>
    <mergeCell ref="F43:G43"/>
    <mergeCell ref="F38:G38"/>
    <mergeCell ref="D36:E36"/>
    <mergeCell ref="F36:G36"/>
    <mergeCell ref="F45:G45"/>
    <mergeCell ref="F46:G46"/>
    <mergeCell ref="D37:E37"/>
    <mergeCell ref="D42:E42"/>
    <mergeCell ref="D44:E44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I162"/>
  <sheetViews>
    <sheetView view="pageBreakPreview" topLeftCell="A58" workbookViewId="0">
      <selection activeCell="D70" sqref="D70:E70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45" customWidth="1"/>
    <col min="7" max="7" width="5.7109375" style="145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137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138</v>
      </c>
      <c r="E5" s="187"/>
      <c r="F5" s="216">
        <v>238171</v>
      </c>
      <c r="G5" s="217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218"/>
      <c r="G6" s="219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130"/>
      <c r="G7" s="131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130"/>
      <c r="G8" s="131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4"/>
      <c r="G9" s="205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210"/>
      <c r="G10" s="211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130"/>
      <c r="G11" s="131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</f>
        <v>571</v>
      </c>
      <c r="E12" s="163"/>
      <c r="F12" s="204">
        <v>177</v>
      </c>
      <c r="G12" s="205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</f>
        <v>1797</v>
      </c>
      <c r="E13" s="163"/>
      <c r="F13" s="206">
        <v>466</v>
      </c>
      <c r="G13" s="207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</f>
        <v>2461</v>
      </c>
      <c r="E14" s="163"/>
      <c r="F14" s="206">
        <v>582</v>
      </c>
      <c r="G14" s="207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</f>
        <v>1343</v>
      </c>
      <c r="E15" s="163"/>
      <c r="F15" s="206">
        <v>329</v>
      </c>
      <c r="G15" s="207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</f>
        <v>4468</v>
      </c>
      <c r="E16" s="77">
        <f>ตค51!G16+พย51!G16+ธค51!G16+มค52!G16+กพ52!G16</f>
        <v>6453</v>
      </c>
      <c r="F16" s="134">
        <v>1132</v>
      </c>
      <c r="G16" s="135">
        <v>1654</v>
      </c>
      <c r="H16" s="6"/>
    </row>
    <row r="17" spans="1:8" ht="4.5" customHeight="1">
      <c r="A17" s="57"/>
      <c r="B17" s="6"/>
      <c r="C17" s="119"/>
      <c r="D17" s="162"/>
      <c r="E17" s="163"/>
      <c r="F17" s="206"/>
      <c r="G17" s="207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</f>
        <v>400</v>
      </c>
      <c r="E18" s="77">
        <f>ตค51!G18+พย51!G18+ธค51!G18+มค52!G18+กพ52!G18</f>
        <v>5</v>
      </c>
      <c r="F18" s="134">
        <v>222</v>
      </c>
      <c r="G18" s="135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</f>
        <v>0</v>
      </c>
      <c r="E19" s="163"/>
      <c r="F19" s="206">
        <v>0</v>
      </c>
      <c r="G19" s="207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</f>
        <v>14</v>
      </c>
      <c r="E20" s="163"/>
      <c r="F20" s="206">
        <v>2</v>
      </c>
      <c r="G20" s="207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</f>
        <v>115</v>
      </c>
      <c r="E21" s="163"/>
      <c r="F21" s="206">
        <v>11</v>
      </c>
      <c r="G21" s="207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</f>
        <v>0</v>
      </c>
      <c r="E22" s="163"/>
      <c r="F22" s="206">
        <v>0</v>
      </c>
      <c r="G22" s="207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</f>
        <v>102</v>
      </c>
      <c r="E23" s="163"/>
      <c r="F23" s="206">
        <v>17</v>
      </c>
      <c r="G23" s="207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</f>
        <v>16</v>
      </c>
      <c r="E24" s="163"/>
      <c r="F24" s="206">
        <v>0</v>
      </c>
      <c r="G24" s="207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</f>
        <v>61</v>
      </c>
      <c r="E25" s="163"/>
      <c r="F25" s="206">
        <v>4</v>
      </c>
      <c r="G25" s="207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</f>
        <v>1</v>
      </c>
      <c r="E26" s="163"/>
      <c r="F26" s="206">
        <v>0</v>
      </c>
      <c r="G26" s="207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</f>
        <v>404</v>
      </c>
      <c r="E27" s="163"/>
      <c r="F27" s="208">
        <v>106</v>
      </c>
      <c r="G27" s="209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</f>
        <v>404</v>
      </c>
      <c r="E28" s="163"/>
      <c r="F28" s="206">
        <v>106</v>
      </c>
      <c r="G28" s="207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</f>
        <v>85</v>
      </c>
      <c r="E29" s="163"/>
      <c r="F29" s="162">
        <f>F30+F31</f>
        <v>18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</f>
        <v>75</v>
      </c>
      <c r="E30" s="163"/>
      <c r="F30" s="206">
        <v>17</v>
      </c>
      <c r="G30" s="207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</f>
        <v>10</v>
      </c>
      <c r="E31" s="163"/>
      <c r="F31" s="206">
        <v>1</v>
      </c>
      <c r="G31" s="207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</f>
        <v>87</v>
      </c>
      <c r="E32" s="163"/>
      <c r="F32" s="206">
        <v>0</v>
      </c>
      <c r="G32" s="207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</f>
        <v>0</v>
      </c>
      <c r="E33" s="163"/>
      <c r="F33" s="206">
        <v>0</v>
      </c>
      <c r="G33" s="207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</f>
        <v>87</v>
      </c>
      <c r="E34" s="163"/>
      <c r="F34" s="206">
        <v>0</v>
      </c>
      <c r="G34" s="213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</f>
        <v>192</v>
      </c>
      <c r="E35" s="163"/>
      <c r="F35" s="206">
        <v>63</v>
      </c>
      <c r="G35" s="213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</f>
        <v>970</v>
      </c>
      <c r="E36" s="163"/>
      <c r="F36" s="206">
        <v>245</v>
      </c>
      <c r="G36" s="207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</f>
        <v>0</v>
      </c>
      <c r="E37" s="163"/>
      <c r="F37" s="206">
        <v>0</v>
      </c>
      <c r="G37" s="207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</f>
        <v>0</v>
      </c>
      <c r="E38" s="163"/>
      <c r="F38" s="206">
        <v>0</v>
      </c>
      <c r="G38" s="207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</f>
        <v>0</v>
      </c>
      <c r="E39" s="163"/>
      <c r="F39" s="206">
        <v>0</v>
      </c>
      <c r="G39" s="207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ตค51!F40+พย51!F40+ธค51!F40+มค52!F40+กพ52!F40</f>
        <v>111</v>
      </c>
      <c r="E40" s="163"/>
      <c r="F40" s="206">
        <v>0</v>
      </c>
      <c r="G40" s="207"/>
      <c r="H40" s="10"/>
    </row>
    <row r="41" spans="1:8">
      <c r="A41" s="58" t="s">
        <v>60</v>
      </c>
      <c r="B41" s="86">
        <v>95280</v>
      </c>
      <c r="C41" s="87" t="s">
        <v>17</v>
      </c>
      <c r="D41" s="162">
        <f>ตค51!F41+พย51!F41+ธค51!F41+มค52!F41+กพ52!F41</f>
        <v>1</v>
      </c>
      <c r="E41" s="163"/>
      <c r="F41" s="210">
        <v>0</v>
      </c>
      <c r="G41" s="211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206"/>
      <c r="G42" s="207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220"/>
      <c r="G43" s="221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</f>
        <v>0</v>
      </c>
      <c r="E44" s="163"/>
      <c r="F44" s="206">
        <v>0</v>
      </c>
      <c r="G44" s="207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</f>
        <v>0</v>
      </c>
      <c r="E45" s="163"/>
      <c r="F45" s="206">
        <v>0</v>
      </c>
      <c r="G45" s="207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</f>
        <v>23</v>
      </c>
      <c r="E46" s="163"/>
      <c r="F46" s="206">
        <v>4</v>
      </c>
      <c r="G46" s="207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</f>
        <v>0</v>
      </c>
      <c r="E47" s="163"/>
      <c r="F47" s="206">
        <v>0</v>
      </c>
      <c r="G47" s="207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</f>
        <v>0</v>
      </c>
      <c r="E48" s="163"/>
      <c r="F48" s="206">
        <v>0</v>
      </c>
      <c r="G48" s="207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</f>
        <v>0</v>
      </c>
      <c r="E49" s="163"/>
      <c r="F49" s="206">
        <v>0</v>
      </c>
      <c r="G49" s="207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206"/>
      <c r="G50" s="207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220"/>
      <c r="G51" s="221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</f>
        <v>4609</v>
      </c>
      <c r="E52" s="163"/>
      <c r="F52" s="206">
        <v>1478</v>
      </c>
      <c r="G52" s="207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</f>
        <v>2185</v>
      </c>
      <c r="E53" s="163"/>
      <c r="F53" s="206">
        <v>706</v>
      </c>
      <c r="G53" s="207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</f>
        <v>1177</v>
      </c>
      <c r="E54" s="163"/>
      <c r="F54" s="206">
        <v>213</v>
      </c>
      <c r="G54" s="207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</f>
        <v>2302</v>
      </c>
      <c r="E55" s="163"/>
      <c r="F55" s="206">
        <v>2302</v>
      </c>
      <c r="G55" s="207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</f>
        <v>59</v>
      </c>
      <c r="E56" s="163"/>
      <c r="F56" s="206">
        <v>59</v>
      </c>
      <c r="G56" s="207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</f>
        <v>0</v>
      </c>
      <c r="E57" s="163"/>
      <c r="F57" s="206">
        <v>0</v>
      </c>
      <c r="G57" s="207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</f>
        <v>0</v>
      </c>
      <c r="E58" s="163"/>
      <c r="F58" s="206">
        <v>0</v>
      </c>
      <c r="G58" s="207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</f>
        <v>0</v>
      </c>
      <c r="E59" s="163"/>
      <c r="F59" s="206">
        <v>0</v>
      </c>
      <c r="G59" s="207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</f>
        <v>0</v>
      </c>
      <c r="E60" s="77">
        <f>ตค51!G60+พย51!G60+ธค51!G60+มค52!G60+กพ52!G60</f>
        <v>0</v>
      </c>
      <c r="F60" s="134">
        <v>0</v>
      </c>
      <c r="G60" s="135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162">
        <f>ตค51!F61+พย51!F61+ธค51!F61+มค52!F61+กพ52!F61</f>
        <v>0</v>
      </c>
      <c r="E61" s="163"/>
      <c r="F61" s="206">
        <v>0</v>
      </c>
      <c r="G61" s="207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</f>
        <v>0</v>
      </c>
      <c r="E62" s="77">
        <f>ตค51!G62+พย51!G62+ธค51!G62+มค52!G62+กพ52!G62</f>
        <v>0</v>
      </c>
      <c r="F62" s="134">
        <v>0</v>
      </c>
      <c r="G62" s="135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</f>
        <v>59</v>
      </c>
      <c r="E63" s="163"/>
      <c r="F63" s="206">
        <v>16</v>
      </c>
      <c r="G63" s="207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</f>
        <v>1</v>
      </c>
      <c r="E64" s="163"/>
      <c r="F64" s="206">
        <v>0</v>
      </c>
      <c r="G64" s="207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</f>
        <v>0</v>
      </c>
      <c r="E65" s="163"/>
      <c r="F65" s="206">
        <v>0</v>
      </c>
      <c r="G65" s="207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</f>
        <v>1</v>
      </c>
      <c r="E66" s="163"/>
      <c r="F66" s="206">
        <v>0</v>
      </c>
      <c r="G66" s="207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206"/>
      <c r="G67" s="207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206"/>
      <c r="G68" s="207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220"/>
      <c r="G69" s="221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</f>
        <v>2443</v>
      </c>
      <c r="E70" s="163"/>
      <c r="F70" s="206">
        <v>576</v>
      </c>
      <c r="G70" s="207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</f>
        <v>0</v>
      </c>
      <c r="E71" s="163"/>
      <c r="F71" s="206">
        <v>0</v>
      </c>
      <c r="G71" s="207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</f>
        <v>41</v>
      </c>
      <c r="E72" s="163"/>
      <c r="F72" s="206">
        <v>13</v>
      </c>
      <c r="G72" s="207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</f>
        <v>102</v>
      </c>
      <c r="E73" s="163"/>
      <c r="F73" s="206">
        <v>0</v>
      </c>
      <c r="G73" s="207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</f>
        <v>0</v>
      </c>
      <c r="E74" s="163"/>
      <c r="F74" s="206">
        <v>0</v>
      </c>
      <c r="G74" s="207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</f>
        <v>0</v>
      </c>
      <c r="E75" s="163"/>
      <c r="F75" s="206">
        <v>0</v>
      </c>
      <c r="G75" s="207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</f>
        <v>0</v>
      </c>
      <c r="E76" s="163"/>
      <c r="F76" s="206">
        <v>0</v>
      </c>
      <c r="G76" s="207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</f>
        <v>0</v>
      </c>
      <c r="E77" s="163"/>
      <c r="F77" s="206">
        <v>0</v>
      </c>
      <c r="G77" s="207"/>
      <c r="H77" s="6"/>
    </row>
    <row r="78" spans="1:8">
      <c r="A78" s="63"/>
      <c r="B78" s="101"/>
      <c r="C78" s="102"/>
      <c r="D78" s="171"/>
      <c r="E78" s="172"/>
      <c r="F78" s="210"/>
      <c r="G78" s="211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222"/>
      <c r="G79" s="223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220"/>
      <c r="G80" s="221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</f>
        <v>0</v>
      </c>
      <c r="E81" s="163"/>
      <c r="F81" s="206">
        <v>0</v>
      </c>
      <c r="G81" s="207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</f>
        <v>0</v>
      </c>
      <c r="E82" s="163"/>
      <c r="F82" s="206">
        <v>0</v>
      </c>
      <c r="G82" s="207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</f>
        <v>0</v>
      </c>
      <c r="E83" s="163"/>
      <c r="F83" s="206">
        <v>0</v>
      </c>
      <c r="G83" s="207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</f>
        <v>0</v>
      </c>
      <c r="E84" s="163"/>
      <c r="F84" s="206">
        <v>0</v>
      </c>
      <c r="G84" s="207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</f>
        <v>0</v>
      </c>
      <c r="E85" s="163"/>
      <c r="F85" s="206">
        <v>0</v>
      </c>
      <c r="G85" s="207"/>
      <c r="H85" s="6"/>
    </row>
    <row r="86" spans="1:9" ht="23.1" hidden="1" customHeight="1">
      <c r="A86" s="9"/>
      <c r="B86" s="68"/>
      <c r="C86" s="69"/>
      <c r="D86" s="74"/>
      <c r="E86" s="75"/>
      <c r="F86" s="132"/>
      <c r="G86" s="133"/>
      <c r="H86" s="6"/>
    </row>
    <row r="87" spans="1:9" ht="23.1" hidden="1" customHeight="1">
      <c r="A87" s="9"/>
      <c r="B87" s="73"/>
      <c r="C87" s="69"/>
      <c r="D87" s="74"/>
      <c r="E87" s="75"/>
      <c r="F87" s="132"/>
      <c r="G87" s="133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220"/>
      <c r="G88" s="221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206"/>
      <c r="G89" s="207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206"/>
      <c r="G90" s="207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137"/>
      <c r="G91" s="138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</f>
        <v>3047</v>
      </c>
      <c r="E92" s="163"/>
      <c r="F92" s="204">
        <v>905</v>
      </c>
      <c r="G92" s="205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</f>
        <v>1355</v>
      </c>
      <c r="E93" s="163"/>
      <c r="F93" s="206">
        <v>446</v>
      </c>
      <c r="G93" s="207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</f>
        <v>184</v>
      </c>
      <c r="E94" s="163"/>
      <c r="F94" s="206">
        <v>55</v>
      </c>
      <c r="G94" s="207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</f>
        <v>1862</v>
      </c>
      <c r="E95" s="163"/>
      <c r="F95" s="206">
        <v>594</v>
      </c>
      <c r="G95" s="207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</f>
        <v>426</v>
      </c>
      <c r="E96" s="163"/>
      <c r="F96" s="206">
        <v>138</v>
      </c>
      <c r="G96" s="207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</f>
        <v>1</v>
      </c>
      <c r="E97" s="163"/>
      <c r="F97" s="206">
        <v>0</v>
      </c>
      <c r="G97" s="207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</f>
        <v>568</v>
      </c>
      <c r="E98" s="163"/>
      <c r="F98" s="206">
        <v>181</v>
      </c>
      <c r="G98" s="207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</f>
        <v>542</v>
      </c>
      <c r="E99" s="163"/>
      <c r="F99" s="206">
        <v>118</v>
      </c>
      <c r="G99" s="207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</f>
        <v>3549450</v>
      </c>
      <c r="E100" s="163"/>
      <c r="F100" s="206">
        <v>1692650</v>
      </c>
      <c r="G100" s="207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</f>
        <v>3047</v>
      </c>
      <c r="E101" s="163"/>
      <c r="F101" s="206">
        <v>905</v>
      </c>
      <c r="G101" s="207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210"/>
      <c r="G102" s="211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137"/>
      <c r="G103" s="138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</f>
        <v>3494</v>
      </c>
      <c r="E104" s="77">
        <f>ตค51!G104+พย51!G104+ธค51!G104+มค52!G104+กพ52!G104</f>
        <v>1401</v>
      </c>
      <c r="F104" s="139">
        <v>1032</v>
      </c>
      <c r="G104" s="135">
        <v>457</v>
      </c>
      <c r="H104" s="6"/>
    </row>
    <row r="105" spans="1:8" ht="12" customHeight="1">
      <c r="A105" s="6"/>
      <c r="B105" s="9"/>
      <c r="C105" s="57"/>
      <c r="D105" s="162"/>
      <c r="E105" s="198"/>
      <c r="F105" s="206"/>
      <c r="G105" s="207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</f>
        <v>394</v>
      </c>
      <c r="E106" s="77">
        <f>ตค51!G106+พย51!G106+ธค51!G106+มค52!G106+กพ52!G106</f>
        <v>99</v>
      </c>
      <c r="F106" s="140">
        <v>127</v>
      </c>
      <c r="G106" s="135">
        <v>11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206"/>
      <c r="G107" s="207"/>
      <c r="H107" s="6"/>
    </row>
    <row r="108" spans="1:8" ht="23.1" customHeight="1">
      <c r="A108" s="10"/>
      <c r="B108" s="9"/>
      <c r="C108" s="57"/>
      <c r="D108" s="162"/>
      <c r="E108" s="163"/>
      <c r="F108" s="206"/>
      <c r="G108" s="207"/>
      <c r="H108" s="6"/>
    </row>
    <row r="109" spans="1:8" ht="23.1" customHeight="1">
      <c r="A109" s="3"/>
      <c r="B109" s="9"/>
      <c r="C109" s="57"/>
      <c r="D109" s="162"/>
      <c r="E109" s="163"/>
      <c r="F109" s="206"/>
      <c r="G109" s="207"/>
      <c r="H109" s="6"/>
    </row>
    <row r="110" spans="1:8" ht="23.1" customHeight="1">
      <c r="A110" s="12"/>
      <c r="B110" s="80"/>
      <c r="C110" s="69"/>
      <c r="D110" s="162"/>
      <c r="E110" s="163"/>
      <c r="F110" s="206"/>
      <c r="G110" s="207"/>
      <c r="H110" s="6"/>
    </row>
    <row r="111" spans="1:8" ht="23.1" customHeight="1">
      <c r="A111" s="29"/>
      <c r="B111" s="101"/>
      <c r="C111" s="87"/>
      <c r="D111" s="171"/>
      <c r="E111" s="172"/>
      <c r="F111" s="210"/>
      <c r="G111" s="211"/>
      <c r="H111" s="7"/>
    </row>
    <row r="112" spans="1:8" ht="23.1" customHeight="1">
      <c r="A112" s="30"/>
      <c r="B112" s="113"/>
      <c r="C112" s="110"/>
      <c r="D112" s="168"/>
      <c r="E112" s="168"/>
      <c r="F112" s="213"/>
      <c r="G112" s="213"/>
      <c r="H112" s="8"/>
    </row>
    <row r="113" spans="1:8" ht="23.1" customHeight="1">
      <c r="A113" s="30"/>
      <c r="B113" s="114"/>
      <c r="C113" s="110"/>
      <c r="D113" s="168"/>
      <c r="E113" s="168"/>
      <c r="F113" s="213"/>
      <c r="G113" s="213"/>
      <c r="H113" s="8"/>
    </row>
    <row r="114" spans="1:8" ht="22.5" hidden="1" customHeight="1">
      <c r="A114" s="32"/>
      <c r="B114" s="115"/>
      <c r="C114" s="110"/>
      <c r="D114" s="116"/>
      <c r="E114" s="116"/>
      <c r="F114" s="136"/>
      <c r="G114" s="136"/>
      <c r="H114" s="8"/>
    </row>
    <row r="115" spans="1:8" ht="23.1" customHeight="1">
      <c r="A115" s="30"/>
      <c r="B115" s="115"/>
      <c r="C115" s="110"/>
      <c r="D115" s="169"/>
      <c r="E115" s="169"/>
      <c r="F115" s="215"/>
      <c r="G115" s="215"/>
      <c r="H115" s="8"/>
    </row>
    <row r="116" spans="1:8" ht="23.1" customHeight="1">
      <c r="A116" s="30"/>
      <c r="B116" s="115"/>
      <c r="C116" s="110"/>
      <c r="D116" s="168"/>
      <c r="E116" s="168"/>
      <c r="F116" s="213"/>
      <c r="G116" s="213"/>
      <c r="H116" s="8"/>
    </row>
    <row r="117" spans="1:8" ht="23.1" customHeight="1">
      <c r="A117" s="36"/>
      <c r="B117" s="117"/>
      <c r="C117" s="118"/>
      <c r="D117" s="168"/>
      <c r="E117" s="168"/>
      <c r="F117" s="213"/>
      <c r="G117" s="213"/>
      <c r="H117" s="8"/>
    </row>
    <row r="118" spans="1:8" ht="23.1" customHeight="1">
      <c r="A118" s="37"/>
      <c r="B118" s="117"/>
      <c r="C118" s="118"/>
      <c r="D118" s="168"/>
      <c r="E118" s="168"/>
      <c r="F118" s="213"/>
      <c r="G118" s="213"/>
      <c r="H118" s="8"/>
    </row>
    <row r="119" spans="1:8">
      <c r="A119" s="30"/>
      <c r="B119" s="33"/>
      <c r="C119" s="35"/>
      <c r="D119" s="170"/>
      <c r="E119" s="170"/>
      <c r="F119" s="214"/>
      <c r="G119" s="214"/>
      <c r="H119" s="8"/>
    </row>
    <row r="120" spans="1:8" ht="19.5" customHeight="1">
      <c r="A120" s="30"/>
      <c r="B120" s="33"/>
      <c r="C120" s="31"/>
      <c r="D120" s="170"/>
      <c r="E120" s="170"/>
      <c r="F120" s="214"/>
      <c r="G120" s="214"/>
      <c r="H120" s="8"/>
    </row>
    <row r="121" spans="1:8" ht="23.25" customHeight="1">
      <c r="A121" s="38"/>
      <c r="B121" s="39"/>
      <c r="C121" s="40"/>
      <c r="D121" s="170"/>
      <c r="E121" s="170"/>
      <c r="F121" s="212"/>
      <c r="G121" s="212"/>
      <c r="H121" s="41"/>
    </row>
    <row r="122" spans="1:8" ht="23.1" customHeight="1">
      <c r="A122" s="30"/>
      <c r="B122" s="50"/>
      <c r="C122" s="31"/>
      <c r="D122" s="14"/>
      <c r="E122" s="14"/>
      <c r="F122" s="141"/>
      <c r="G122" s="141"/>
      <c r="H122" s="8"/>
    </row>
    <row r="123" spans="1:8">
      <c r="A123" s="30"/>
      <c r="B123" s="42"/>
      <c r="C123" s="35"/>
      <c r="D123" s="43"/>
      <c r="E123" s="44"/>
      <c r="F123" s="142"/>
      <c r="G123" s="143"/>
      <c r="H123" s="8"/>
    </row>
    <row r="124" spans="1:8" ht="21" customHeight="1">
      <c r="A124" s="37"/>
      <c r="B124" s="45"/>
      <c r="C124" s="46"/>
      <c r="D124" s="43"/>
      <c r="E124" s="44"/>
      <c r="F124" s="142"/>
      <c r="G124" s="143"/>
      <c r="H124" s="8"/>
    </row>
    <row r="125" spans="1:8" ht="23.1" customHeight="1">
      <c r="A125" s="8"/>
      <c r="B125" s="34"/>
      <c r="C125" s="8"/>
      <c r="D125" s="43"/>
      <c r="E125" s="44"/>
      <c r="F125" s="144"/>
      <c r="G125" s="144"/>
      <c r="H125" s="8"/>
    </row>
    <row r="126" spans="1:8" ht="24.95" customHeight="1">
      <c r="A126" s="8"/>
      <c r="B126" s="34"/>
      <c r="C126" s="8"/>
      <c r="D126" s="8"/>
      <c r="E126" s="8"/>
      <c r="F126" s="144"/>
      <c r="G126" s="144"/>
      <c r="H126" s="8"/>
    </row>
    <row r="127" spans="1:8" ht="24.95" customHeight="1">
      <c r="A127" s="8"/>
      <c r="B127" s="34"/>
      <c r="C127" s="8"/>
      <c r="D127" s="8"/>
      <c r="E127" s="8"/>
      <c r="F127" s="144"/>
      <c r="G127" s="144"/>
      <c r="H127" s="8"/>
    </row>
    <row r="128" spans="1:8" ht="24.95" customHeight="1">
      <c r="A128" s="8"/>
      <c r="B128" s="34"/>
      <c r="C128" s="8"/>
      <c r="D128" s="8"/>
      <c r="E128" s="8"/>
      <c r="F128" s="144"/>
      <c r="G128" s="144"/>
      <c r="H128" s="8"/>
    </row>
    <row r="129" spans="1:8" ht="24.95" customHeight="1">
      <c r="A129" s="8"/>
      <c r="B129" s="34"/>
      <c r="C129" s="8"/>
      <c r="D129" s="8"/>
      <c r="E129" s="8"/>
      <c r="F129" s="144"/>
      <c r="G129" s="144"/>
      <c r="H129" s="8"/>
    </row>
    <row r="130" spans="1:8" ht="24.95" customHeight="1">
      <c r="A130" s="8"/>
      <c r="B130" s="34"/>
      <c r="C130" s="8"/>
      <c r="D130" s="8"/>
      <c r="E130" s="8"/>
      <c r="F130" s="144"/>
      <c r="G130" s="144"/>
      <c r="H130" s="8"/>
    </row>
    <row r="131" spans="1:8" ht="24.95" customHeight="1">
      <c r="A131" s="8"/>
      <c r="B131" s="10"/>
      <c r="C131" s="8"/>
      <c r="D131" s="8"/>
      <c r="E131" s="8"/>
      <c r="F131" s="144"/>
      <c r="G131" s="144"/>
      <c r="H131" s="8"/>
    </row>
    <row r="132" spans="1:8" ht="24.95" customHeight="1">
      <c r="A132" s="8"/>
      <c r="B132" s="6"/>
      <c r="C132" s="8"/>
      <c r="D132" s="8"/>
      <c r="E132" s="8"/>
      <c r="F132" s="144"/>
      <c r="G132" s="144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2">
    <mergeCell ref="D36:E36"/>
    <mergeCell ref="F36:G36"/>
    <mergeCell ref="F45:G45"/>
    <mergeCell ref="F46:G46"/>
    <mergeCell ref="D37:E37"/>
    <mergeCell ref="D42:E42"/>
    <mergeCell ref="D44:E44"/>
    <mergeCell ref="D117:E117"/>
    <mergeCell ref="F96:G96"/>
    <mergeCell ref="F97:G97"/>
    <mergeCell ref="F98:G98"/>
    <mergeCell ref="F99:G99"/>
    <mergeCell ref="D115:E115"/>
    <mergeCell ref="F112:G112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4:G54"/>
    <mergeCell ref="F58:G58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26:G26"/>
    <mergeCell ref="F28:G28"/>
    <mergeCell ref="F29:G29"/>
    <mergeCell ref="F30:G30"/>
    <mergeCell ref="F31:G31"/>
    <mergeCell ref="D63:E63"/>
    <mergeCell ref="F63:G63"/>
    <mergeCell ref="D51:E51"/>
    <mergeCell ref="F52:G52"/>
    <mergeCell ref="D53:E53"/>
    <mergeCell ref="D55:E55"/>
    <mergeCell ref="D56:E56"/>
    <mergeCell ref="D64:E64"/>
    <mergeCell ref="D61:E61"/>
    <mergeCell ref="D88:E88"/>
    <mergeCell ref="F35:G35"/>
    <mergeCell ref="F75:G75"/>
    <mergeCell ref="D65:E65"/>
    <mergeCell ref="F43:G43"/>
    <mergeCell ref="F38:G38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F40:G40"/>
    <mergeCell ref="F41:G41"/>
    <mergeCell ref="F50:G50"/>
    <mergeCell ref="F47:G47"/>
    <mergeCell ref="F44:G44"/>
    <mergeCell ref="F65:G65"/>
    <mergeCell ref="F66:G66"/>
    <mergeCell ref="F69:G69"/>
    <mergeCell ref="F67:G67"/>
    <mergeCell ref="F64:G64"/>
    <mergeCell ref="F55:G55"/>
    <mergeCell ref="F56:G56"/>
    <mergeCell ref="F57:G57"/>
    <mergeCell ref="F59:G59"/>
    <mergeCell ref="F61:G61"/>
    <mergeCell ref="F68:G68"/>
    <mergeCell ref="F90:G90"/>
    <mergeCell ref="F88:G88"/>
    <mergeCell ref="F81:G81"/>
    <mergeCell ref="F71:G71"/>
    <mergeCell ref="F72:G72"/>
    <mergeCell ref="F77:G77"/>
    <mergeCell ref="F80:G80"/>
    <mergeCell ref="F83:G83"/>
    <mergeCell ref="F84:G84"/>
    <mergeCell ref="F89:G89"/>
    <mergeCell ref="F78:G78"/>
    <mergeCell ref="F74:G74"/>
    <mergeCell ref="F70:G70"/>
    <mergeCell ref="F73:G73"/>
    <mergeCell ref="F76:G76"/>
    <mergeCell ref="F79:G79"/>
    <mergeCell ref="D31:E31"/>
    <mergeCell ref="D32:E32"/>
    <mergeCell ref="D28:E28"/>
    <mergeCell ref="D34:E34"/>
    <mergeCell ref="D33:E33"/>
    <mergeCell ref="D35:E35"/>
    <mergeCell ref="D57:E57"/>
    <mergeCell ref="D69:E69"/>
    <mergeCell ref="D58:E58"/>
    <mergeCell ref="D59:E59"/>
    <mergeCell ref="D82:E82"/>
    <mergeCell ref="D79:E79"/>
    <mergeCell ref="D78:E78"/>
    <mergeCell ref="D74:E74"/>
    <mergeCell ref="D75:E75"/>
    <mergeCell ref="D67:E67"/>
    <mergeCell ref="D89:E89"/>
    <mergeCell ref="D113:E113"/>
    <mergeCell ref="D110:E110"/>
    <mergeCell ref="D111:E111"/>
    <mergeCell ref="D112:E112"/>
    <mergeCell ref="D83:E83"/>
    <mergeCell ref="A2:H2"/>
    <mergeCell ref="A3:H3"/>
    <mergeCell ref="A4:A6"/>
    <mergeCell ref="B5:B6"/>
    <mergeCell ref="C5:C6"/>
    <mergeCell ref="D5:E6"/>
    <mergeCell ref="F5:G6"/>
    <mergeCell ref="B4:H4"/>
    <mergeCell ref="D70:E70"/>
    <mergeCell ref="D71:E71"/>
    <mergeCell ref="D72:E72"/>
    <mergeCell ref="D77:E77"/>
    <mergeCell ref="D73:E73"/>
    <mergeCell ref="D76:E7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20:E120"/>
    <mergeCell ref="F117:G117"/>
    <mergeCell ref="F118:G118"/>
    <mergeCell ref="F120:G120"/>
    <mergeCell ref="F107:G107"/>
    <mergeCell ref="D102:E102"/>
    <mergeCell ref="F108:G108"/>
    <mergeCell ref="D108:E108"/>
    <mergeCell ref="F109:G109"/>
    <mergeCell ref="F115:G115"/>
    <mergeCell ref="D9:E9"/>
    <mergeCell ref="D10:E10"/>
    <mergeCell ref="F9:G9"/>
    <mergeCell ref="F10:G10"/>
    <mergeCell ref="D121:E121"/>
    <mergeCell ref="F121:G121"/>
    <mergeCell ref="D116:E116"/>
    <mergeCell ref="F116:G116"/>
    <mergeCell ref="D119:E119"/>
    <mergeCell ref="D118:E118"/>
    <mergeCell ref="D81:E81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47:E47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F23:G23"/>
    <mergeCell ref="D45:E45"/>
    <mergeCell ref="D30:E30"/>
    <mergeCell ref="D43:E43"/>
    <mergeCell ref="D39:E39"/>
    <mergeCell ref="D40:E40"/>
    <mergeCell ref="D41:E41"/>
    <mergeCell ref="D26:E26"/>
    <mergeCell ref="D38:E38"/>
    <mergeCell ref="D25:E25"/>
    <mergeCell ref="D92:E92"/>
    <mergeCell ref="F92:G92"/>
    <mergeCell ref="D101:E101"/>
    <mergeCell ref="F101:G101"/>
    <mergeCell ref="F93:G93"/>
    <mergeCell ref="F24:G24"/>
    <mergeCell ref="D49:E49"/>
    <mergeCell ref="D50:E50"/>
    <mergeCell ref="D46:E46"/>
    <mergeCell ref="D48:E48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I162"/>
  <sheetViews>
    <sheetView view="pageBreakPreview" topLeftCell="A64" workbookViewId="0">
      <selection activeCell="D70" sqref="D70:E70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139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140</v>
      </c>
      <c r="E5" s="187"/>
      <c r="F5" s="190">
        <v>238200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</f>
        <v>731</v>
      </c>
      <c r="E12" s="163"/>
      <c r="F12" s="200">
        <v>160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</f>
        <v>2229</v>
      </c>
      <c r="E13" s="163"/>
      <c r="F13" s="162">
        <v>432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</f>
        <v>3045</v>
      </c>
      <c r="E14" s="163"/>
      <c r="F14" s="162">
        <v>584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</f>
        <v>1682</v>
      </c>
      <c r="E15" s="163"/>
      <c r="F15" s="162">
        <v>339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</f>
        <v>5293</v>
      </c>
      <c r="E16" s="77">
        <f>ตค51!G16+พย51!G16+ธค51!G16+มค52!G16+กพ52!G16+มีค52!G16</f>
        <v>7627</v>
      </c>
      <c r="F16" s="146">
        <v>825</v>
      </c>
      <c r="G16" s="77">
        <v>1174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</f>
        <v>562</v>
      </c>
      <c r="E18" s="77">
        <f>ตค51!G18+พย51!G18+ธค51!G18+มค52!G18+กพ52!G18+มีค52!G18</f>
        <v>6</v>
      </c>
      <c r="F18" s="76">
        <v>162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</f>
        <v>15</v>
      </c>
      <c r="E20" s="163"/>
      <c r="F20" s="162">
        <v>1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</f>
        <v>139</v>
      </c>
      <c r="E21" s="163"/>
      <c r="F21" s="162">
        <v>24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</f>
        <v>119</v>
      </c>
      <c r="E23" s="163"/>
      <c r="F23" s="162">
        <v>17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</f>
        <v>16</v>
      </c>
      <c r="E24" s="163"/>
      <c r="F24" s="162">
        <v>0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</f>
        <v>63</v>
      </c>
      <c r="E25" s="163"/>
      <c r="F25" s="162">
        <v>2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</f>
        <v>471</v>
      </c>
      <c r="E27" s="163"/>
      <c r="F27" s="202">
        <v>67</v>
      </c>
      <c r="G27" s="20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</f>
        <v>471</v>
      </c>
      <c r="E28" s="163"/>
      <c r="F28" s="162">
        <v>67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</f>
        <v>102</v>
      </c>
      <c r="E29" s="163"/>
      <c r="F29" s="162">
        <f>F30+F31</f>
        <v>17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</f>
        <v>90</v>
      </c>
      <c r="E30" s="163"/>
      <c r="F30" s="162">
        <v>15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</f>
        <v>12</v>
      </c>
      <c r="E31" s="163"/>
      <c r="F31" s="162">
        <v>2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</f>
        <v>87</v>
      </c>
      <c r="E32" s="163"/>
      <c r="F32" s="162"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</f>
        <v>87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v>242</v>
      </c>
      <c r="E35" s="163"/>
      <c r="F35" s="162">
        <v>50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</f>
        <v>1196</v>
      </c>
      <c r="E36" s="163"/>
      <c r="F36" s="224">
        <v>226</v>
      </c>
      <c r="G36" s="225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ตค51!F40+พย51!F40+ธค51!F40+มค52!F40+กพ52!F40+มีค52!F40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ตค51!F41+พย51!F41+ธค51!F41+มค52!F41+กพ52!F41+มีค52!F41</f>
        <v>1</v>
      </c>
      <c r="E41" s="172"/>
      <c r="F41" s="171">
        <v>0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</f>
        <v>27</v>
      </c>
      <c r="E46" s="163"/>
      <c r="F46" s="162">
        <v>4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</f>
        <v>5262</v>
      </c>
      <c r="E52" s="163"/>
      <c r="F52" s="206">
        <v>653</v>
      </c>
      <c r="G52" s="207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</f>
        <v>2781</v>
      </c>
      <c r="E53" s="163"/>
      <c r="F53" s="162">
        <v>596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</f>
        <v>0</v>
      </c>
      <c r="E59" s="163"/>
      <c r="F59" s="162">
        <v>0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</f>
        <v>0</v>
      </c>
      <c r="E60" s="77">
        <f>ตค51!G60+พย51!G60+ธค51!G60+มค52!G60+กพ52!G60+มีค52!G60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</f>
        <v>26</v>
      </c>
      <c r="E61" s="77">
        <f>ตค51!G61+พย51!G61+ธค51!G61+มค52!G61+กพ52!G61+มีค52!G61</f>
        <v>1</v>
      </c>
      <c r="F61" s="76">
        <v>26</v>
      </c>
      <c r="G61" s="77">
        <v>1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</f>
        <v>21</v>
      </c>
      <c r="E62" s="77">
        <f>ตค51!G62+พย51!G62+ธค51!G62+มค52!G62+กพ52!G62+มีค52!G62</f>
        <v>1</v>
      </c>
      <c r="F62" s="76">
        <v>21</v>
      </c>
      <c r="G62" s="77">
        <v>1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</f>
        <v>68</v>
      </c>
      <c r="E63" s="163"/>
      <c r="F63" s="162">
        <v>9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</f>
        <v>2738</v>
      </c>
      <c r="E70" s="163"/>
      <c r="F70" s="162">
        <v>295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</f>
        <v>53</v>
      </c>
      <c r="E72" s="163"/>
      <c r="F72" s="162">
        <v>12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</f>
        <v>257</v>
      </c>
      <c r="E73" s="163"/>
      <c r="F73" s="162">
        <v>155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ตค51!F77+พย51!F77+ธค51!F77+มค52!F77+กพ52!F77+มีค52!F77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</f>
        <v>3437</v>
      </c>
      <c r="E92" s="163"/>
      <c r="F92" s="200">
        <v>390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</f>
        <v>1522</v>
      </c>
      <c r="E93" s="163"/>
      <c r="F93" s="162">
        <v>167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</f>
        <v>211</v>
      </c>
      <c r="E94" s="163"/>
      <c r="F94" s="162">
        <v>27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</f>
        <v>2000</v>
      </c>
      <c r="E95" s="163"/>
      <c r="F95" s="162">
        <v>138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</f>
        <v>459</v>
      </c>
      <c r="E96" s="163"/>
      <c r="F96" s="162">
        <v>33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</f>
        <v>618</v>
      </c>
      <c r="E98" s="163"/>
      <c r="F98" s="162">
        <v>50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</f>
        <v>684</v>
      </c>
      <c r="E99" s="163"/>
      <c r="F99" s="162">
        <v>142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</f>
        <v>4015250</v>
      </c>
      <c r="E100" s="163"/>
      <c r="F100" s="162">
        <v>465800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</f>
        <v>3437</v>
      </c>
      <c r="E101" s="163"/>
      <c r="F101" s="162">
        <v>390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</f>
        <v>4001</v>
      </c>
      <c r="E104" s="77">
        <f>ตค51!G104+พย51!G104+ธค51!G104+มค52!G104+กพ52!G104+มีค52!G104</f>
        <v>1575</v>
      </c>
      <c r="F104" s="59">
        <v>507</v>
      </c>
      <c r="G104" s="77">
        <v>174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</f>
        <v>511</v>
      </c>
      <c r="E106" s="77">
        <f>ตค51!G106+พย51!G106+ธค51!G106+มค52!G106+กพ52!G106+มีค52!G106</f>
        <v>106</v>
      </c>
      <c r="F106" s="57">
        <v>117</v>
      </c>
      <c r="G106" s="77">
        <v>7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0">
    <mergeCell ref="D101:E101"/>
    <mergeCell ref="F101:G101"/>
    <mergeCell ref="F93:G93"/>
    <mergeCell ref="D40:E40"/>
    <mergeCell ref="D41:E41"/>
    <mergeCell ref="D26:E26"/>
    <mergeCell ref="D38:E38"/>
    <mergeCell ref="D92:E92"/>
    <mergeCell ref="F92:G92"/>
    <mergeCell ref="D49:E49"/>
    <mergeCell ref="D50:E50"/>
    <mergeCell ref="D46:E46"/>
    <mergeCell ref="D48:E48"/>
    <mergeCell ref="D47:E47"/>
    <mergeCell ref="F24:G24"/>
    <mergeCell ref="D45:E45"/>
    <mergeCell ref="D30:E30"/>
    <mergeCell ref="D43:E43"/>
    <mergeCell ref="D39:E39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F27:G27"/>
    <mergeCell ref="F25:G25"/>
    <mergeCell ref="D17:E17"/>
    <mergeCell ref="F17:G17"/>
    <mergeCell ref="F21:G21"/>
    <mergeCell ref="F22:G22"/>
    <mergeCell ref="D25:E25"/>
    <mergeCell ref="F23:G23"/>
    <mergeCell ref="D120:E120"/>
    <mergeCell ref="F117:G117"/>
    <mergeCell ref="F118:G118"/>
    <mergeCell ref="F120:G120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21:E121"/>
    <mergeCell ref="F121:G121"/>
    <mergeCell ref="D116:E116"/>
    <mergeCell ref="F116:G116"/>
    <mergeCell ref="D119:E119"/>
    <mergeCell ref="D118:E118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5:E6"/>
    <mergeCell ref="F5:G6"/>
    <mergeCell ref="B4:H4"/>
    <mergeCell ref="D89:E89"/>
    <mergeCell ref="D72:E72"/>
    <mergeCell ref="D77:E77"/>
    <mergeCell ref="D73:E73"/>
    <mergeCell ref="D76:E76"/>
    <mergeCell ref="D52:E52"/>
    <mergeCell ref="D54:E54"/>
    <mergeCell ref="D113:E113"/>
    <mergeCell ref="D110:E110"/>
    <mergeCell ref="D111:E111"/>
    <mergeCell ref="D112:E112"/>
    <mergeCell ref="F115:G115"/>
    <mergeCell ref="A2:H2"/>
    <mergeCell ref="A3:H3"/>
    <mergeCell ref="A4:A6"/>
    <mergeCell ref="B5:B6"/>
    <mergeCell ref="C5:C6"/>
    <mergeCell ref="D82:E82"/>
    <mergeCell ref="D79:E79"/>
    <mergeCell ref="D78:E78"/>
    <mergeCell ref="D74:E74"/>
    <mergeCell ref="D75:E75"/>
    <mergeCell ref="D70:E70"/>
    <mergeCell ref="D71:E71"/>
    <mergeCell ref="F68:G68"/>
    <mergeCell ref="D83:E83"/>
    <mergeCell ref="D31:E31"/>
    <mergeCell ref="D32:E32"/>
    <mergeCell ref="D28:E28"/>
    <mergeCell ref="D34:E34"/>
    <mergeCell ref="D33:E33"/>
    <mergeCell ref="D69:E69"/>
    <mergeCell ref="D58:E58"/>
    <mergeCell ref="D59:E59"/>
    <mergeCell ref="F76:G76"/>
    <mergeCell ref="F79:G79"/>
    <mergeCell ref="D35:E35"/>
    <mergeCell ref="F83:G83"/>
    <mergeCell ref="F84:G84"/>
    <mergeCell ref="F89:G89"/>
    <mergeCell ref="F78:G78"/>
    <mergeCell ref="F74:G74"/>
    <mergeCell ref="F70:G70"/>
    <mergeCell ref="F59:G59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73:G73"/>
    <mergeCell ref="F40:G40"/>
    <mergeCell ref="F41:G41"/>
    <mergeCell ref="F50:G50"/>
    <mergeCell ref="F47:G47"/>
    <mergeCell ref="F44:G44"/>
    <mergeCell ref="F64:G64"/>
    <mergeCell ref="F55:G55"/>
    <mergeCell ref="F56:G56"/>
    <mergeCell ref="F57:G57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67:E67"/>
    <mergeCell ref="D55:E55"/>
    <mergeCell ref="D56:E56"/>
    <mergeCell ref="D64:E64"/>
    <mergeCell ref="D57:E57"/>
    <mergeCell ref="F51:G51"/>
    <mergeCell ref="F65:G65"/>
    <mergeCell ref="F66:G66"/>
    <mergeCell ref="D88:E88"/>
    <mergeCell ref="F35:G35"/>
    <mergeCell ref="F26:G26"/>
    <mergeCell ref="F28:G28"/>
    <mergeCell ref="F29:G29"/>
    <mergeCell ref="F30:G30"/>
    <mergeCell ref="F31:G31"/>
    <mergeCell ref="D63:E63"/>
    <mergeCell ref="F63:G63"/>
    <mergeCell ref="D51:E51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75:G75"/>
    <mergeCell ref="D65:E65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2:G52"/>
    <mergeCell ref="F54:G54"/>
    <mergeCell ref="F58:G58"/>
    <mergeCell ref="D117:E117"/>
    <mergeCell ref="F96:G96"/>
    <mergeCell ref="F97:G97"/>
    <mergeCell ref="F98:G98"/>
    <mergeCell ref="F99:G99"/>
    <mergeCell ref="D115:E115"/>
    <mergeCell ref="F112:G112"/>
    <mergeCell ref="D53:E53"/>
    <mergeCell ref="F43:G43"/>
    <mergeCell ref="F38:G38"/>
    <mergeCell ref="D36:E36"/>
    <mergeCell ref="F36:G36"/>
    <mergeCell ref="F45:G45"/>
    <mergeCell ref="F46:G46"/>
    <mergeCell ref="D37:E37"/>
    <mergeCell ref="D42:E42"/>
    <mergeCell ref="D44:E44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I162"/>
  <sheetViews>
    <sheetView view="pageBreakPreview" topLeftCell="A64" workbookViewId="0">
      <selection activeCell="F72" sqref="F72:G72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141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142</v>
      </c>
      <c r="E5" s="187"/>
      <c r="F5" s="190">
        <v>238231</v>
      </c>
      <c r="G5" s="191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192"/>
      <c r="G6" s="193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0"/>
      <c r="G9" s="201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171"/>
      <c r="G10" s="172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</f>
        <v>864</v>
      </c>
      <c r="E12" s="163"/>
      <c r="F12" s="200">
        <v>133</v>
      </c>
      <c r="G12" s="201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</f>
        <v>2609</v>
      </c>
      <c r="E13" s="163"/>
      <c r="F13" s="162">
        <v>380</v>
      </c>
      <c r="G13" s="163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</f>
        <v>3583</v>
      </c>
      <c r="E14" s="163"/>
      <c r="F14" s="162">
        <v>538</v>
      </c>
      <c r="G14" s="163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</f>
        <v>1958</v>
      </c>
      <c r="E15" s="163"/>
      <c r="F15" s="162">
        <v>276</v>
      </c>
      <c r="G15" s="163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</f>
        <v>6381</v>
      </c>
      <c r="E16" s="77">
        <f>ตค51!G16+พย51!G16+ธค51!G16+มค52!G16+กพ52!G16+มีค52!G16+เมย52!G16</f>
        <v>9139</v>
      </c>
      <c r="F16" s="147">
        <v>1088</v>
      </c>
      <c r="G16" s="77">
        <v>1512</v>
      </c>
      <c r="H16" s="6"/>
    </row>
    <row r="17" spans="1:8" ht="4.5" customHeight="1">
      <c r="A17" s="57"/>
      <c r="B17" s="6"/>
      <c r="C17" s="119"/>
      <c r="D17" s="162"/>
      <c r="E17" s="163"/>
      <c r="F17" s="162"/>
      <c r="G17" s="163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</f>
        <v>575</v>
      </c>
      <c r="E18" s="77">
        <f>ตค51!G18+พย51!G18+ธค51!G18+มค52!G18+กพ52!G18+มีค52!G18+เมย52!G18</f>
        <v>7</v>
      </c>
      <c r="F18" s="76">
        <v>13</v>
      </c>
      <c r="G18" s="77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</f>
        <v>0</v>
      </c>
      <c r="E19" s="163"/>
      <c r="F19" s="162">
        <v>0</v>
      </c>
      <c r="G19" s="163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</f>
        <v>15</v>
      </c>
      <c r="E20" s="163"/>
      <c r="F20" s="162">
        <v>0</v>
      </c>
      <c r="G20" s="163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</f>
        <v>154</v>
      </c>
      <c r="E21" s="163"/>
      <c r="F21" s="162">
        <v>15</v>
      </c>
      <c r="G21" s="163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</f>
        <v>0</v>
      </c>
      <c r="E22" s="163"/>
      <c r="F22" s="162">
        <v>0</v>
      </c>
      <c r="G22" s="163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</f>
        <v>138</v>
      </c>
      <c r="E23" s="163"/>
      <c r="F23" s="162">
        <v>19</v>
      </c>
      <c r="G23" s="163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</f>
        <v>17</v>
      </c>
      <c r="E24" s="163"/>
      <c r="F24" s="162">
        <v>1</v>
      </c>
      <c r="G24" s="163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</f>
        <v>125</v>
      </c>
      <c r="E25" s="163"/>
      <c r="F25" s="162">
        <v>62</v>
      </c>
      <c r="G25" s="163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</f>
        <v>1</v>
      </c>
      <c r="E26" s="163"/>
      <c r="F26" s="162">
        <v>0</v>
      </c>
      <c r="G26" s="163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</f>
        <v>538</v>
      </c>
      <c r="E27" s="163"/>
      <c r="F27" s="202">
        <v>67</v>
      </c>
      <c r="G27" s="203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</f>
        <v>538</v>
      </c>
      <c r="E28" s="163"/>
      <c r="F28" s="162">
        <v>67</v>
      </c>
      <c r="G28" s="163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</f>
        <v>108</v>
      </c>
      <c r="E29" s="163"/>
      <c r="F29" s="162">
        <f>F30+F31</f>
        <v>6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</f>
        <v>93</v>
      </c>
      <c r="E30" s="163"/>
      <c r="F30" s="162">
        <v>3</v>
      </c>
      <c r="G30" s="163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</f>
        <v>15</v>
      </c>
      <c r="E31" s="163"/>
      <c r="F31" s="162">
        <v>3</v>
      </c>
      <c r="G31" s="163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</f>
        <v>87</v>
      </c>
      <c r="E32" s="163"/>
      <c r="F32" s="162">
        <v>0</v>
      </c>
      <c r="G32" s="163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</f>
        <v>0</v>
      </c>
      <c r="E33" s="163"/>
      <c r="F33" s="162">
        <v>0</v>
      </c>
      <c r="G33" s="163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</f>
        <v>87</v>
      </c>
      <c r="E34" s="163"/>
      <c r="F34" s="162">
        <v>0</v>
      </c>
      <c r="G34" s="168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</f>
        <v>295</v>
      </c>
      <c r="E35" s="163"/>
      <c r="F35" s="162">
        <v>53</v>
      </c>
      <c r="G35" s="168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</f>
        <v>1375</v>
      </c>
      <c r="E36" s="163"/>
      <c r="F36" s="226">
        <v>179</v>
      </c>
      <c r="G36" s="227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</f>
        <v>0</v>
      </c>
      <c r="E37" s="163"/>
      <c r="F37" s="162">
        <v>0</v>
      </c>
      <c r="G37" s="163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</f>
        <v>0</v>
      </c>
      <c r="E38" s="163"/>
      <c r="F38" s="162">
        <v>0</v>
      </c>
      <c r="G38" s="163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</f>
        <v>0</v>
      </c>
      <c r="E39" s="163"/>
      <c r="F39" s="162">
        <v>0</v>
      </c>
      <c r="G39" s="163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ตค51!F40+พย51!F40+ธค51!F40+มค52!F40+กพ52!F40+มีค52!F40+เมย52!F40</f>
        <v>111</v>
      </c>
      <c r="E40" s="163"/>
      <c r="F40" s="162">
        <v>0</v>
      </c>
      <c r="G40" s="163"/>
      <c r="H40" s="10"/>
    </row>
    <row r="41" spans="1:8">
      <c r="A41" s="58" t="s">
        <v>60</v>
      </c>
      <c r="B41" s="86">
        <v>95280</v>
      </c>
      <c r="C41" s="87" t="s">
        <v>17</v>
      </c>
      <c r="D41" s="171">
        <f>ตค51!F41+พย51!F41+ธค51!F41+มค52!F41+กพ52!F41+มีค52!F41+เมย52!F41</f>
        <v>1</v>
      </c>
      <c r="E41" s="172"/>
      <c r="F41" s="171">
        <v>0</v>
      </c>
      <c r="G41" s="172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162"/>
      <c r="G42" s="163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164"/>
      <c r="G43" s="16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</f>
        <v>0</v>
      </c>
      <c r="E44" s="163"/>
      <c r="F44" s="162">
        <v>0</v>
      </c>
      <c r="G44" s="163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</f>
        <v>0</v>
      </c>
      <c r="E45" s="163"/>
      <c r="F45" s="162">
        <v>0</v>
      </c>
      <c r="G45" s="163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162">
        <f>ตค51!F46+พย51!F46+ธค51!F46+มค52!F46+กพ52!F46+มีค52!F46+เมย52!F46</f>
        <v>31</v>
      </c>
      <c r="E46" s="163"/>
      <c r="F46" s="162">
        <v>4</v>
      </c>
      <c r="G46" s="163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</f>
        <v>0</v>
      </c>
      <c r="E47" s="163"/>
      <c r="F47" s="162">
        <v>0</v>
      </c>
      <c r="G47" s="163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</f>
        <v>0</v>
      </c>
      <c r="E48" s="163"/>
      <c r="F48" s="162">
        <v>0</v>
      </c>
      <c r="G48" s="163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162">
        <f>ตค51!F49+พย51!F49+ธค51!F49+มค52!F49+กพ52!F49+มีค52!F49+เมย52!F49</f>
        <v>0</v>
      </c>
      <c r="E49" s="163"/>
      <c r="F49" s="162">
        <v>0</v>
      </c>
      <c r="G49" s="163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162"/>
      <c r="G50" s="163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164"/>
      <c r="G51" s="16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</f>
        <v>5757</v>
      </c>
      <c r="E52" s="163"/>
      <c r="F52" s="206">
        <v>495</v>
      </c>
      <c r="G52" s="207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</f>
        <v>3306</v>
      </c>
      <c r="E53" s="163"/>
      <c r="F53" s="162">
        <v>525</v>
      </c>
      <c r="G53" s="163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</f>
        <v>1177</v>
      </c>
      <c r="E54" s="163"/>
      <c r="F54" s="162">
        <v>0</v>
      </c>
      <c r="G54" s="163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</f>
        <v>2302</v>
      </c>
      <c r="E55" s="163"/>
      <c r="F55" s="162">
        <v>0</v>
      </c>
      <c r="G55" s="163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</f>
        <v>59</v>
      </c>
      <c r="E56" s="163"/>
      <c r="F56" s="162">
        <v>0</v>
      </c>
      <c r="G56" s="163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</f>
        <v>0</v>
      </c>
      <c r="E57" s="163"/>
      <c r="F57" s="162">
        <v>0</v>
      </c>
      <c r="G57" s="163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</f>
        <v>0</v>
      </c>
      <c r="E58" s="163"/>
      <c r="F58" s="162">
        <v>0</v>
      </c>
      <c r="G58" s="163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</f>
        <v>203</v>
      </c>
      <c r="E59" s="163"/>
      <c r="F59" s="162">
        <v>203</v>
      </c>
      <c r="G59" s="163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</f>
        <v>0</v>
      </c>
      <c r="E60" s="77">
        <f>ตค51!G60+พย51!G60+ธค51!G60+มค52!G60+กพ52!G60+มีค52!G60+เมย52!G60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</f>
        <v>26</v>
      </c>
      <c r="E61" s="77">
        <f>ตค51!G61+พย51!G61+ธค51!G61+มค52!G61+กพ52!G61+มีค52!G61</f>
        <v>1</v>
      </c>
      <c r="F61" s="76">
        <v>0</v>
      </c>
      <c r="G61" s="77">
        <v>0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</f>
        <v>21</v>
      </c>
      <c r="E62" s="77">
        <f>ตค51!G62+พย51!G62+ธค51!G62+มค52!G62+กพ52!G62+มีค52!G62+เมย52!G62</f>
        <v>1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</f>
        <v>69</v>
      </c>
      <c r="E63" s="163"/>
      <c r="F63" s="162">
        <v>1</v>
      </c>
      <c r="G63" s="163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</f>
        <v>1</v>
      </c>
      <c r="E64" s="163"/>
      <c r="F64" s="162">
        <v>0</v>
      </c>
      <c r="G64" s="163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</f>
        <v>0</v>
      </c>
      <c r="E65" s="163"/>
      <c r="F65" s="162">
        <v>0</v>
      </c>
      <c r="G65" s="163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</f>
        <v>1</v>
      </c>
      <c r="E66" s="163"/>
      <c r="F66" s="162">
        <v>0</v>
      </c>
      <c r="G66" s="163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162"/>
      <c r="G67" s="163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162"/>
      <c r="G68" s="163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164"/>
      <c r="G69" s="165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</f>
        <v>2903</v>
      </c>
      <c r="E70" s="163"/>
      <c r="F70" s="162">
        <v>165</v>
      </c>
      <c r="G70" s="163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</f>
        <v>0</v>
      </c>
      <c r="E71" s="163"/>
      <c r="F71" s="162">
        <v>0</v>
      </c>
      <c r="G71" s="163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</f>
        <v>67</v>
      </c>
      <c r="E72" s="163"/>
      <c r="F72" s="162">
        <v>14</v>
      </c>
      <c r="G72" s="163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</f>
        <v>370</v>
      </c>
      <c r="E73" s="163"/>
      <c r="F73" s="162">
        <v>113</v>
      </c>
      <c r="G73" s="163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</f>
        <v>0</v>
      </c>
      <c r="E74" s="163"/>
      <c r="F74" s="162">
        <v>0</v>
      </c>
      <c r="G74" s="163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</f>
        <v>0</v>
      </c>
      <c r="E75" s="163"/>
      <c r="F75" s="162">
        <v>0</v>
      </c>
      <c r="G75" s="163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</f>
        <v>0</v>
      </c>
      <c r="E76" s="163"/>
      <c r="F76" s="162">
        <v>0</v>
      </c>
      <c r="G76" s="163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ตค51!F77+พย51!F77+ธค51!F77+มค52!F77+กพ52!F77+มีค52!F77+เมย52!F77</f>
        <v>0</v>
      </c>
      <c r="E77" s="163"/>
      <c r="F77" s="162">
        <v>0</v>
      </c>
      <c r="G77" s="163"/>
      <c r="H77" s="6"/>
    </row>
    <row r="78" spans="1:8">
      <c r="A78" s="63"/>
      <c r="B78" s="101"/>
      <c r="C78" s="102"/>
      <c r="D78" s="171"/>
      <c r="E78" s="172"/>
      <c r="F78" s="171"/>
      <c r="G78" s="172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177"/>
      <c r="G79" s="17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164"/>
      <c r="G80" s="165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ตค51!F81+พย51!F81+ธค51!F81+มค52!F81+กพ52!F81+เมย52!F81</f>
        <v>0</v>
      </c>
      <c r="E81" s="163"/>
      <c r="F81" s="162">
        <v>0</v>
      </c>
      <c r="G81" s="163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ตค51!F82+พย51!F82+ธค51!F82+มค52!F82+กพ52!F82+เมย52!F82</f>
        <v>0</v>
      </c>
      <c r="E82" s="163"/>
      <c r="F82" s="162">
        <v>0</v>
      </c>
      <c r="G82" s="163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ตค51!F83+พย51!F83+ธค51!F83+มค52!F83+กพ52!F83+เมย52!F83</f>
        <v>0</v>
      </c>
      <c r="E83" s="163"/>
      <c r="F83" s="162">
        <v>0</v>
      </c>
      <c r="G83" s="163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ตค51!F84+พย51!F84+ธค51!F84+มค52!F84+กพ52!F84+เมย52!F84</f>
        <v>0</v>
      </c>
      <c r="E84" s="163"/>
      <c r="F84" s="162">
        <v>0</v>
      </c>
      <c r="G84" s="163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ตค51!F85+พย51!F85+ธค51!F85+มค52!F85+กพ52!F85+เมย52!F85</f>
        <v>0</v>
      </c>
      <c r="E85" s="163"/>
      <c r="F85" s="162">
        <v>0</v>
      </c>
      <c r="G85" s="163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164"/>
      <c r="G88" s="165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162"/>
      <c r="G89" s="163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162"/>
      <c r="G90" s="163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</f>
        <v>3641</v>
      </c>
      <c r="E92" s="163"/>
      <c r="F92" s="200">
        <v>204</v>
      </c>
      <c r="G92" s="201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</f>
        <v>1568</v>
      </c>
      <c r="E93" s="163"/>
      <c r="F93" s="162">
        <v>46</v>
      </c>
      <c r="G93" s="163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</f>
        <v>224</v>
      </c>
      <c r="E94" s="163"/>
      <c r="F94" s="162">
        <v>13</v>
      </c>
      <c r="G94" s="163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</f>
        <v>2009</v>
      </c>
      <c r="E95" s="163"/>
      <c r="F95" s="162">
        <v>9</v>
      </c>
      <c r="G95" s="163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</f>
        <v>508</v>
      </c>
      <c r="E96" s="163"/>
      <c r="F96" s="162">
        <v>49</v>
      </c>
      <c r="G96" s="163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</f>
        <v>1</v>
      </c>
      <c r="E97" s="163"/>
      <c r="F97" s="162">
        <v>0</v>
      </c>
      <c r="G97" s="163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</f>
        <v>662</v>
      </c>
      <c r="E98" s="163"/>
      <c r="F98" s="162">
        <v>44</v>
      </c>
      <c r="G98" s="163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</f>
        <v>773</v>
      </c>
      <c r="E99" s="163"/>
      <c r="F99" s="162">
        <v>89</v>
      </c>
      <c r="G99" s="163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</f>
        <v>4112300</v>
      </c>
      <c r="E100" s="163"/>
      <c r="F100" s="162">
        <v>97050</v>
      </c>
      <c r="G100" s="163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</f>
        <v>3641</v>
      </c>
      <c r="E101" s="163"/>
      <c r="F101" s="162">
        <v>204</v>
      </c>
      <c r="G101" s="163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171"/>
      <c r="G102" s="172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</f>
        <v>4331</v>
      </c>
      <c r="E104" s="77">
        <f>ตค51!G104+พย51!G104+ธค51!G104+มค52!G104+กพ52!G104+มีค52!G104+เมย52!G104</f>
        <v>1625</v>
      </c>
      <c r="F104" s="59">
        <v>330</v>
      </c>
      <c r="G104" s="77">
        <v>50</v>
      </c>
      <c r="H104" s="6"/>
    </row>
    <row r="105" spans="1:8" ht="12" customHeight="1">
      <c r="A105" s="6"/>
      <c r="B105" s="9"/>
      <c r="C105" s="57"/>
      <c r="D105" s="162"/>
      <c r="E105" s="198"/>
      <c r="F105" s="162"/>
      <c r="G105" s="163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</f>
        <v>637</v>
      </c>
      <c r="E106" s="77">
        <f>ตค51!G106+พย51!G106+ธค51!G106+มค52!G106+กพ52!G106+มีค52!G106+เมย52!G106</f>
        <v>110</v>
      </c>
      <c r="F106" s="57">
        <v>126</v>
      </c>
      <c r="G106" s="77">
        <v>4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162"/>
      <c r="G107" s="163"/>
      <c r="H107" s="6"/>
    </row>
    <row r="108" spans="1:8" ht="23.1" customHeight="1">
      <c r="A108" s="10"/>
      <c r="B108" s="9"/>
      <c r="C108" s="57"/>
      <c r="D108" s="162"/>
      <c r="E108" s="163"/>
      <c r="F108" s="162"/>
      <c r="G108" s="163"/>
      <c r="H108" s="6"/>
    </row>
    <row r="109" spans="1:8" ht="23.1" customHeight="1">
      <c r="A109" s="3"/>
      <c r="B109" s="9"/>
      <c r="C109" s="57"/>
      <c r="D109" s="162"/>
      <c r="E109" s="163"/>
      <c r="F109" s="162"/>
      <c r="G109" s="163"/>
      <c r="H109" s="6"/>
    </row>
    <row r="110" spans="1:8" ht="23.1" customHeight="1">
      <c r="A110" s="12"/>
      <c r="B110" s="80"/>
      <c r="C110" s="69"/>
      <c r="D110" s="162"/>
      <c r="E110" s="163"/>
      <c r="F110" s="162"/>
      <c r="G110" s="163"/>
      <c r="H110" s="6"/>
    </row>
    <row r="111" spans="1:8" ht="23.1" customHeight="1">
      <c r="A111" s="29"/>
      <c r="B111" s="101"/>
      <c r="C111" s="87"/>
      <c r="D111" s="171"/>
      <c r="E111" s="172"/>
      <c r="F111" s="171"/>
      <c r="G111" s="172"/>
      <c r="H111" s="7"/>
    </row>
    <row r="112" spans="1:8" ht="23.1" customHeight="1">
      <c r="A112" s="30"/>
      <c r="B112" s="113"/>
      <c r="C112" s="110"/>
      <c r="D112" s="168"/>
      <c r="E112" s="168"/>
      <c r="F112" s="168"/>
      <c r="G112" s="168"/>
      <c r="H112" s="8"/>
    </row>
    <row r="113" spans="1:8" ht="23.1" customHeight="1">
      <c r="A113" s="30"/>
      <c r="B113" s="114"/>
      <c r="C113" s="110"/>
      <c r="D113" s="168"/>
      <c r="E113" s="168"/>
      <c r="F113" s="168"/>
      <c r="G113" s="168"/>
      <c r="H113" s="8"/>
    </row>
    <row r="114" spans="1:8" ht="22.5" hidden="1" customHeight="1">
      <c r="A114" s="32"/>
      <c r="B114" s="115"/>
      <c r="C114" s="110"/>
      <c r="D114" s="116"/>
      <c r="E114" s="116"/>
      <c r="F114" s="83"/>
      <c r="G114" s="83"/>
      <c r="H114" s="8"/>
    </row>
    <row r="115" spans="1:8" ht="23.1" customHeight="1">
      <c r="A115" s="30"/>
      <c r="B115" s="115"/>
      <c r="C115" s="110"/>
      <c r="D115" s="169"/>
      <c r="E115" s="169"/>
      <c r="F115" s="169"/>
      <c r="G115" s="169"/>
      <c r="H115" s="8"/>
    </row>
    <row r="116" spans="1:8" ht="23.1" customHeight="1">
      <c r="A116" s="30"/>
      <c r="B116" s="115"/>
      <c r="C116" s="110"/>
      <c r="D116" s="168"/>
      <c r="E116" s="168"/>
      <c r="F116" s="168"/>
      <c r="G116" s="168"/>
      <c r="H116" s="8"/>
    </row>
    <row r="117" spans="1:8" ht="23.1" customHeight="1">
      <c r="A117" s="36"/>
      <c r="B117" s="117"/>
      <c r="C117" s="118"/>
      <c r="D117" s="168"/>
      <c r="E117" s="168"/>
      <c r="F117" s="168"/>
      <c r="G117" s="168"/>
      <c r="H117" s="8"/>
    </row>
    <row r="118" spans="1:8" ht="23.1" customHeight="1">
      <c r="A118" s="37"/>
      <c r="B118" s="117"/>
      <c r="C118" s="118"/>
      <c r="D118" s="168"/>
      <c r="E118" s="168"/>
      <c r="F118" s="168"/>
      <c r="G118" s="168"/>
      <c r="H118" s="8"/>
    </row>
    <row r="119" spans="1:8">
      <c r="A119" s="30"/>
      <c r="B119" s="33"/>
      <c r="C119" s="35"/>
      <c r="D119" s="170"/>
      <c r="E119" s="170"/>
      <c r="F119" s="170"/>
      <c r="G119" s="170"/>
      <c r="H119" s="8"/>
    </row>
    <row r="120" spans="1:8" ht="19.5" customHeight="1">
      <c r="A120" s="30"/>
      <c r="B120" s="33"/>
      <c r="C120" s="31"/>
      <c r="D120" s="170"/>
      <c r="E120" s="170"/>
      <c r="F120" s="170"/>
      <c r="G120" s="170"/>
      <c r="H120" s="8"/>
    </row>
    <row r="121" spans="1:8" ht="23.25" customHeight="1">
      <c r="A121" s="38"/>
      <c r="B121" s="39"/>
      <c r="C121" s="40"/>
      <c r="D121" s="170"/>
      <c r="E121" s="170"/>
      <c r="F121" s="199"/>
      <c r="G121" s="199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0">
    <mergeCell ref="F38:G38"/>
    <mergeCell ref="D36:E36"/>
    <mergeCell ref="F36:G36"/>
    <mergeCell ref="F45:G45"/>
    <mergeCell ref="F46:G46"/>
    <mergeCell ref="D37:E37"/>
    <mergeCell ref="D42:E42"/>
    <mergeCell ref="D44:E44"/>
    <mergeCell ref="D117:E117"/>
    <mergeCell ref="F96:G96"/>
    <mergeCell ref="F97:G97"/>
    <mergeCell ref="F98:G98"/>
    <mergeCell ref="F99:G99"/>
    <mergeCell ref="D115:E115"/>
    <mergeCell ref="F112:G112"/>
    <mergeCell ref="F113:G113"/>
    <mergeCell ref="F110:G110"/>
    <mergeCell ref="F111:G111"/>
    <mergeCell ref="F52:G52"/>
    <mergeCell ref="F54:G54"/>
    <mergeCell ref="F58:G58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26:G26"/>
    <mergeCell ref="F28:G28"/>
    <mergeCell ref="F29:G29"/>
    <mergeCell ref="F30:G30"/>
    <mergeCell ref="F31:G31"/>
    <mergeCell ref="D63:E63"/>
    <mergeCell ref="F63:G63"/>
    <mergeCell ref="D51:E51"/>
    <mergeCell ref="F53:G53"/>
    <mergeCell ref="D53:E53"/>
    <mergeCell ref="D55:E55"/>
    <mergeCell ref="D56:E56"/>
    <mergeCell ref="D64:E64"/>
    <mergeCell ref="D57:E57"/>
    <mergeCell ref="D88:E88"/>
    <mergeCell ref="F35:G35"/>
    <mergeCell ref="F75:G75"/>
    <mergeCell ref="D65:E65"/>
    <mergeCell ref="F82:G82"/>
    <mergeCell ref="F85:G85"/>
    <mergeCell ref="F51:G51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F40:G40"/>
    <mergeCell ref="F41:G41"/>
    <mergeCell ref="F50:G50"/>
    <mergeCell ref="F47:G47"/>
    <mergeCell ref="F44:G44"/>
    <mergeCell ref="F43:G43"/>
    <mergeCell ref="F65:G65"/>
    <mergeCell ref="F66:G66"/>
    <mergeCell ref="F69:G69"/>
    <mergeCell ref="F67:G67"/>
    <mergeCell ref="F64:G64"/>
    <mergeCell ref="F55:G55"/>
    <mergeCell ref="F56:G56"/>
    <mergeCell ref="F57:G57"/>
    <mergeCell ref="F59:G59"/>
    <mergeCell ref="F68:G68"/>
    <mergeCell ref="D83:E83"/>
    <mergeCell ref="F90:G90"/>
    <mergeCell ref="F88:G88"/>
    <mergeCell ref="F81:G81"/>
    <mergeCell ref="F71:G71"/>
    <mergeCell ref="F72:G72"/>
    <mergeCell ref="F77:G77"/>
    <mergeCell ref="F80:G80"/>
    <mergeCell ref="F83:G83"/>
    <mergeCell ref="F84:G84"/>
    <mergeCell ref="F89:G89"/>
    <mergeCell ref="F78:G78"/>
    <mergeCell ref="F74:G74"/>
    <mergeCell ref="F70:G70"/>
    <mergeCell ref="F73:G73"/>
    <mergeCell ref="F76:G76"/>
    <mergeCell ref="F79:G79"/>
    <mergeCell ref="D31:E31"/>
    <mergeCell ref="D32:E32"/>
    <mergeCell ref="D28:E28"/>
    <mergeCell ref="D34:E34"/>
    <mergeCell ref="D33:E33"/>
    <mergeCell ref="D35:E35"/>
    <mergeCell ref="D59:E59"/>
    <mergeCell ref="D82:E82"/>
    <mergeCell ref="D79:E79"/>
    <mergeCell ref="D78:E78"/>
    <mergeCell ref="D74:E74"/>
    <mergeCell ref="D75:E75"/>
    <mergeCell ref="D70:E70"/>
    <mergeCell ref="D71:E71"/>
    <mergeCell ref="D67:E67"/>
    <mergeCell ref="D5:E6"/>
    <mergeCell ref="F5:G6"/>
    <mergeCell ref="B4:H4"/>
    <mergeCell ref="D89:E89"/>
    <mergeCell ref="D113:E113"/>
    <mergeCell ref="D110:E110"/>
    <mergeCell ref="D111:E111"/>
    <mergeCell ref="D112:E112"/>
    <mergeCell ref="D69:E69"/>
    <mergeCell ref="D58:E58"/>
    <mergeCell ref="D72:E72"/>
    <mergeCell ref="D77:E77"/>
    <mergeCell ref="D73:E73"/>
    <mergeCell ref="D76:E76"/>
    <mergeCell ref="F115:G115"/>
    <mergeCell ref="A2:H2"/>
    <mergeCell ref="A3:H3"/>
    <mergeCell ref="A4:A6"/>
    <mergeCell ref="B5:B6"/>
    <mergeCell ref="C5:C6"/>
    <mergeCell ref="D52:E52"/>
    <mergeCell ref="D54:E54"/>
    <mergeCell ref="D11:E11"/>
    <mergeCell ref="D24:E24"/>
    <mergeCell ref="D23:E23"/>
    <mergeCell ref="D29:E29"/>
    <mergeCell ref="D12:E12"/>
    <mergeCell ref="D15:E15"/>
    <mergeCell ref="D13:E13"/>
    <mergeCell ref="D14:E14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F100:G100"/>
    <mergeCell ref="D120:E120"/>
    <mergeCell ref="F117:G117"/>
    <mergeCell ref="F118:G118"/>
    <mergeCell ref="F120:G120"/>
    <mergeCell ref="F107:G107"/>
    <mergeCell ref="D102:E102"/>
    <mergeCell ref="F108:G108"/>
    <mergeCell ref="D108:E108"/>
    <mergeCell ref="F109:G109"/>
    <mergeCell ref="F119:G119"/>
    <mergeCell ref="D9:E9"/>
    <mergeCell ref="D10:E10"/>
    <mergeCell ref="F9:G9"/>
    <mergeCell ref="F10:G10"/>
    <mergeCell ref="D121:E121"/>
    <mergeCell ref="F121:G121"/>
    <mergeCell ref="D116:E116"/>
    <mergeCell ref="F116:G116"/>
    <mergeCell ref="D119:E119"/>
    <mergeCell ref="D118:E118"/>
    <mergeCell ref="D81:E81"/>
    <mergeCell ref="F12:G12"/>
    <mergeCell ref="F15:G15"/>
    <mergeCell ref="D27:E27"/>
    <mergeCell ref="F27:G27"/>
    <mergeCell ref="F25:G25"/>
    <mergeCell ref="D17:E17"/>
    <mergeCell ref="F17:G17"/>
    <mergeCell ref="F21:G21"/>
    <mergeCell ref="F22:G22"/>
    <mergeCell ref="D47:E47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F23:G23"/>
    <mergeCell ref="D45:E45"/>
    <mergeCell ref="D30:E30"/>
    <mergeCell ref="D43:E43"/>
    <mergeCell ref="D39:E39"/>
    <mergeCell ref="D40:E40"/>
    <mergeCell ref="D41:E41"/>
    <mergeCell ref="D26:E26"/>
    <mergeCell ref="D38:E38"/>
    <mergeCell ref="D25:E25"/>
    <mergeCell ref="D92:E92"/>
    <mergeCell ref="F92:G92"/>
    <mergeCell ref="D101:E101"/>
    <mergeCell ref="F101:G101"/>
    <mergeCell ref="F93:G93"/>
    <mergeCell ref="F24:G24"/>
    <mergeCell ref="D49:E49"/>
    <mergeCell ref="D50:E50"/>
    <mergeCell ref="D46:E46"/>
    <mergeCell ref="D48:E48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62"/>
  <sheetViews>
    <sheetView view="pageBreakPreview" topLeftCell="A52" workbookViewId="0">
      <selection activeCell="F72" sqref="F72:G72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45" customWidth="1"/>
    <col min="7" max="7" width="5.7109375" style="145" customWidth="1"/>
    <col min="8" max="8" width="12.28515625" style="1" customWidth="1"/>
    <col min="9" max="16384" width="9.140625" style="1"/>
  </cols>
  <sheetData>
    <row r="1" spans="1:8" s="17" customFormat="1" ht="24.95" customHeight="1">
      <c r="A1" s="173" t="s">
        <v>18</v>
      </c>
      <c r="B1" s="174"/>
      <c r="C1" s="174"/>
      <c r="D1" s="174"/>
      <c r="E1" s="174"/>
      <c r="F1" s="174"/>
      <c r="G1" s="174"/>
      <c r="H1" s="174"/>
    </row>
    <row r="2" spans="1:8" s="17" customFormat="1" ht="24.95" customHeight="1">
      <c r="A2" s="173" t="s">
        <v>19</v>
      </c>
      <c r="B2" s="174"/>
      <c r="C2" s="174"/>
      <c r="D2" s="174"/>
      <c r="E2" s="174"/>
      <c r="F2" s="174"/>
      <c r="G2" s="174"/>
      <c r="H2" s="174"/>
    </row>
    <row r="3" spans="1:8" s="17" customFormat="1" ht="24.95" customHeight="1">
      <c r="A3" s="173" t="s">
        <v>143</v>
      </c>
      <c r="B3" s="174"/>
      <c r="C3" s="174"/>
      <c r="D3" s="174"/>
      <c r="E3" s="174"/>
      <c r="F3" s="174"/>
      <c r="G3" s="174"/>
      <c r="H3" s="174"/>
    </row>
    <row r="4" spans="1:8" s="9" customFormat="1" ht="21" customHeight="1">
      <c r="A4" s="179" t="s">
        <v>10</v>
      </c>
      <c r="B4" s="194" t="s">
        <v>11</v>
      </c>
      <c r="C4" s="195"/>
      <c r="D4" s="195"/>
      <c r="E4" s="195"/>
      <c r="F4" s="195"/>
      <c r="G4" s="195"/>
      <c r="H4" s="196"/>
    </row>
    <row r="5" spans="1:8" s="9" customFormat="1" ht="21.75" customHeight="1">
      <c r="A5" s="180"/>
      <c r="B5" s="182" t="s">
        <v>12</v>
      </c>
      <c r="C5" s="184" t="s">
        <v>13</v>
      </c>
      <c r="D5" s="186" t="s">
        <v>144</v>
      </c>
      <c r="E5" s="187"/>
      <c r="F5" s="216">
        <v>238261</v>
      </c>
      <c r="G5" s="217"/>
      <c r="H5" s="175" t="s">
        <v>0</v>
      </c>
    </row>
    <row r="6" spans="1:8" s="9" customFormat="1" ht="20.25" customHeight="1">
      <c r="A6" s="181"/>
      <c r="B6" s="183"/>
      <c r="C6" s="185"/>
      <c r="D6" s="188"/>
      <c r="E6" s="189"/>
      <c r="F6" s="218"/>
      <c r="G6" s="219"/>
      <c r="H6" s="176"/>
    </row>
    <row r="7" spans="1:8" s="9" customFormat="1" ht="21.75">
      <c r="A7" s="18" t="s">
        <v>21</v>
      </c>
      <c r="B7" s="19"/>
      <c r="C7" s="20"/>
      <c r="D7" s="21"/>
      <c r="E7" s="22"/>
      <c r="F7" s="130"/>
      <c r="G7" s="131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130"/>
      <c r="G8" s="131"/>
      <c r="H8" s="23"/>
    </row>
    <row r="9" spans="1:8">
      <c r="A9" s="52" t="s">
        <v>114</v>
      </c>
      <c r="B9" s="68">
        <v>2518080</v>
      </c>
      <c r="C9" s="53"/>
      <c r="D9" s="200"/>
      <c r="E9" s="201"/>
      <c r="F9" s="204"/>
      <c r="G9" s="205"/>
      <c r="H9" s="6"/>
    </row>
    <row r="10" spans="1:8">
      <c r="A10" s="52" t="s">
        <v>115</v>
      </c>
      <c r="B10" s="68">
        <v>1112760</v>
      </c>
      <c r="C10" s="69"/>
      <c r="D10" s="171"/>
      <c r="E10" s="172"/>
      <c r="F10" s="210"/>
      <c r="G10" s="211"/>
      <c r="H10" s="6"/>
    </row>
    <row r="11" spans="1:8">
      <c r="A11" s="16" t="s">
        <v>52</v>
      </c>
      <c r="B11" s="70">
        <v>250000</v>
      </c>
      <c r="C11" s="71"/>
      <c r="D11" s="197"/>
      <c r="E11" s="165"/>
      <c r="F11" s="130"/>
      <c r="G11" s="131"/>
      <c r="H11" s="15"/>
    </row>
    <row r="12" spans="1:8">
      <c r="A12" s="53" t="s">
        <v>127</v>
      </c>
      <c r="B12" s="73"/>
      <c r="C12" s="69" t="s">
        <v>45</v>
      </c>
      <c r="D12" s="162">
        <f>ตค51!F12+พย51!F12+ธค51!F12+มค52!F12+กพ52!F12+มีค52!F12+เมย52!F12+พค52!F12</f>
        <v>974</v>
      </c>
      <c r="E12" s="163"/>
      <c r="F12" s="204">
        <v>110</v>
      </c>
      <c r="G12" s="205"/>
      <c r="H12" s="6"/>
    </row>
    <row r="13" spans="1:8">
      <c r="A13" s="54" t="s">
        <v>126</v>
      </c>
      <c r="B13" s="73"/>
      <c r="C13" s="49" t="s">
        <v>125</v>
      </c>
      <c r="D13" s="162">
        <f>ตค51!F13+พย51!F13+ธค51!F13+มค52!F13+กพ52!F13+มีค52!F13+เมย52!F13+พค52!F13</f>
        <v>3000</v>
      </c>
      <c r="E13" s="163"/>
      <c r="F13" s="206">
        <v>391</v>
      </c>
      <c r="G13" s="207"/>
      <c r="H13" s="6"/>
    </row>
    <row r="14" spans="1:8">
      <c r="A14" s="5" t="s">
        <v>116</v>
      </c>
      <c r="B14" s="73"/>
      <c r="C14" s="69" t="s">
        <v>125</v>
      </c>
      <c r="D14" s="162">
        <f>ตค51!F14+พย51!F14+ธค51!F14+มค52!F14+กพ52!F14+มีค52!F14+เมย52!F14+พค52!F14</f>
        <v>3979</v>
      </c>
      <c r="E14" s="163"/>
      <c r="F14" s="206">
        <v>396</v>
      </c>
      <c r="G14" s="207"/>
      <c r="H14" s="6"/>
    </row>
    <row r="15" spans="1:8">
      <c r="A15" s="54" t="s">
        <v>23</v>
      </c>
      <c r="B15" s="73"/>
      <c r="C15" s="69" t="s">
        <v>125</v>
      </c>
      <c r="D15" s="162">
        <f>ตค51!F15+พย51!F15+ธค51!F15+มค52!F15+กพ52!F15+มีค52!F15+เมย52!F15+พค52!F15</f>
        <v>2216</v>
      </c>
      <c r="E15" s="163"/>
      <c r="F15" s="206">
        <v>258</v>
      </c>
      <c r="G15" s="207"/>
      <c r="H15" s="6"/>
    </row>
    <row r="16" spans="1:8">
      <c r="A16" s="57" t="s">
        <v>128</v>
      </c>
      <c r="B16" s="6"/>
      <c r="C16" s="119" t="s">
        <v>124</v>
      </c>
      <c r="D16" s="76">
        <f>ตค51!F16+พย51!F16+ธค51!F16+มค52!F16+กพ52!F16+มีค52!F16+เมย52!F16+พค52!F16</f>
        <v>7511</v>
      </c>
      <c r="E16" s="77">
        <f>ตค51!G16+พย51!G16+ธค51!G16+มค52!G16+กพ52!G16+มีค52!G16+เมย52!G16+พค52!G16</f>
        <v>10704</v>
      </c>
      <c r="F16" s="147">
        <v>1130</v>
      </c>
      <c r="G16" s="135">
        <v>1565</v>
      </c>
      <c r="H16" s="6"/>
    </row>
    <row r="17" spans="1:8" ht="4.5" customHeight="1">
      <c r="A17" s="57"/>
      <c r="B17" s="6"/>
      <c r="C17" s="119"/>
      <c r="D17" s="162"/>
      <c r="E17" s="163"/>
      <c r="F17" s="206"/>
      <c r="G17" s="207"/>
      <c r="H17" s="120"/>
    </row>
    <row r="18" spans="1:8">
      <c r="A18" s="53" t="s">
        <v>29</v>
      </c>
      <c r="B18" s="73">
        <v>308100</v>
      </c>
      <c r="C18" s="69" t="s">
        <v>107</v>
      </c>
      <c r="D18" s="76">
        <f>ตค51!F18+พย51!F18+ธค51!F18+มค52!F18+กพ52!F18+มีค52!F18+เมย52!F18+พค52!F18</f>
        <v>585</v>
      </c>
      <c r="E18" s="77">
        <f>ตค51!G18+พย51!G18+ธค51!G18+มค52!G18+กพ52!G18+มีค52!G18+เมย52!G18+พค52!G18</f>
        <v>8</v>
      </c>
      <c r="F18" s="134">
        <v>10</v>
      </c>
      <c r="G18" s="135">
        <v>1</v>
      </c>
      <c r="H18" s="6"/>
    </row>
    <row r="19" spans="1:8">
      <c r="A19" s="53" t="s">
        <v>51</v>
      </c>
      <c r="B19" s="73">
        <v>0</v>
      </c>
      <c r="C19" s="79">
        <v>0</v>
      </c>
      <c r="D19" s="162">
        <f>ตค51!F19+พย51!F19+ธค51!F19+มค52!F19+กพ52!F19+มีค52!F19+เมย52!F19+พค52!F19</f>
        <v>0</v>
      </c>
      <c r="E19" s="163"/>
      <c r="F19" s="206">
        <v>0</v>
      </c>
      <c r="G19" s="207"/>
      <c r="H19" s="6"/>
    </row>
    <row r="20" spans="1:8">
      <c r="A20" s="53" t="s">
        <v>24</v>
      </c>
      <c r="B20" s="73">
        <v>8200</v>
      </c>
      <c r="C20" s="69" t="s">
        <v>40</v>
      </c>
      <c r="D20" s="162">
        <f>ตค51!F20+พย51!F20+ธค51!F20+มค52!F20+กพ52!F20+มีค52!F20+เมย52!F20+พค52!F20</f>
        <v>16</v>
      </c>
      <c r="E20" s="163"/>
      <c r="F20" s="206">
        <v>1</v>
      </c>
      <c r="G20" s="207"/>
      <c r="H20" s="6"/>
    </row>
    <row r="21" spans="1:8">
      <c r="A21" s="53" t="s">
        <v>25</v>
      </c>
      <c r="B21" s="80">
        <v>9400</v>
      </c>
      <c r="C21" s="69" t="s">
        <v>15</v>
      </c>
      <c r="D21" s="162">
        <f>ตค51!F21+พย51!F21+ธค51!F21+มค52!F21+กพ52!F21+มีค52!F21+เมย52!F21+พค52!F21</f>
        <v>163</v>
      </c>
      <c r="E21" s="163"/>
      <c r="F21" s="206">
        <v>9</v>
      </c>
      <c r="G21" s="207"/>
      <c r="H21" s="6"/>
    </row>
    <row r="22" spans="1:8">
      <c r="A22" s="55" t="s">
        <v>26</v>
      </c>
      <c r="B22" s="73">
        <v>0</v>
      </c>
      <c r="C22" s="69" t="s">
        <v>1</v>
      </c>
      <c r="D22" s="162">
        <f>ตค51!F22+พย51!F22+ธค51!F22+มค52!F22+กพ52!F22+มีค52!F22+เมย52!F22+พค52!F22</f>
        <v>0</v>
      </c>
      <c r="E22" s="163"/>
      <c r="F22" s="206">
        <v>0</v>
      </c>
      <c r="G22" s="207"/>
      <c r="H22" s="6"/>
    </row>
    <row r="23" spans="1:8">
      <c r="A23" s="55" t="s">
        <v>27</v>
      </c>
      <c r="B23" s="73">
        <v>13000</v>
      </c>
      <c r="C23" s="69" t="s">
        <v>15</v>
      </c>
      <c r="D23" s="162">
        <f>ตค51!F23+พย51!F23+ธค51!F23+มค52!F23+กพ52!F23+มีค52!F23+เมย52!F23+พค52!F23</f>
        <v>151</v>
      </c>
      <c r="E23" s="163"/>
      <c r="F23" s="206">
        <v>13</v>
      </c>
      <c r="G23" s="207"/>
      <c r="H23" s="6"/>
    </row>
    <row r="24" spans="1:8">
      <c r="A24" s="53" t="s">
        <v>28</v>
      </c>
      <c r="B24" s="73">
        <v>4300</v>
      </c>
      <c r="C24" s="79" t="s">
        <v>41</v>
      </c>
      <c r="D24" s="162">
        <f>ตค51!F24+พย51!F24+ธค51!F24+มค52!F24+กพ52!F24+มีค52!F24+เมย52!F24+พค52!F24</f>
        <v>34</v>
      </c>
      <c r="E24" s="163"/>
      <c r="F24" s="206">
        <v>17</v>
      </c>
      <c r="G24" s="207"/>
      <c r="H24" s="6"/>
    </row>
    <row r="25" spans="1:8">
      <c r="A25" s="53" t="s">
        <v>30</v>
      </c>
      <c r="B25" s="73">
        <v>12400</v>
      </c>
      <c r="C25" s="79" t="s">
        <v>15</v>
      </c>
      <c r="D25" s="162">
        <f>ตค51!F25+พย51!F25+ธค51!F25+มค52!F25+กพ52!F25+มีค52!F25+เมย52!F25+พค52!F25</f>
        <v>147</v>
      </c>
      <c r="E25" s="163"/>
      <c r="F25" s="206">
        <v>22</v>
      </c>
      <c r="G25" s="207"/>
      <c r="H25" s="6"/>
    </row>
    <row r="26" spans="1:8">
      <c r="A26" s="53" t="s">
        <v>53</v>
      </c>
      <c r="B26" s="73">
        <v>95280</v>
      </c>
      <c r="C26" s="69" t="s">
        <v>17</v>
      </c>
      <c r="D26" s="162">
        <f>ตค51!F26+พย51!F26+ธค51!F26+มค52!F26+กพ52!F26+มีค52!F26+เมย52!F26+พค52!F26</f>
        <v>1</v>
      </c>
      <c r="E26" s="163"/>
      <c r="F26" s="206">
        <v>0</v>
      </c>
      <c r="G26" s="207"/>
      <c r="H26" s="6"/>
    </row>
    <row r="27" spans="1:8">
      <c r="A27" s="53" t="s">
        <v>54</v>
      </c>
      <c r="B27" s="73">
        <v>140400</v>
      </c>
      <c r="C27" s="69" t="s">
        <v>106</v>
      </c>
      <c r="D27" s="162">
        <f>ตค51!F27+พย51!F27+ธค51!F27+มค52!F27+กพ52!F27+มีค52!F27+เมย52!F27+พค52!F27</f>
        <v>632</v>
      </c>
      <c r="E27" s="163"/>
      <c r="F27" s="208">
        <v>94</v>
      </c>
      <c r="G27" s="209"/>
      <c r="H27" s="6"/>
    </row>
    <row r="28" spans="1:8">
      <c r="A28" s="53" t="s">
        <v>2</v>
      </c>
      <c r="B28" s="73"/>
      <c r="C28" s="69"/>
      <c r="D28" s="162">
        <f>ตค51!F28+พย51!F28+ธค51!F28+มค52!F28+กพ52!F28+มีค52!F28+เมย52!F28+พค52!F28</f>
        <v>632</v>
      </c>
      <c r="E28" s="163"/>
      <c r="F28" s="206">
        <v>94</v>
      </c>
      <c r="G28" s="207"/>
      <c r="H28" s="6"/>
    </row>
    <row r="29" spans="1:8">
      <c r="A29" s="55" t="s">
        <v>3</v>
      </c>
      <c r="B29" s="73"/>
      <c r="C29" s="69"/>
      <c r="D29" s="162">
        <f>ตค51!F29+พย51!F29+ธค51!F29+มค52!F29+กพ52!F29+มีค52!F29+เมย52!F29+พค52!F29</f>
        <v>119</v>
      </c>
      <c r="E29" s="163"/>
      <c r="F29" s="162">
        <f>F30+F31</f>
        <v>11</v>
      </c>
      <c r="G29" s="163"/>
      <c r="H29" s="6"/>
    </row>
    <row r="30" spans="1:8">
      <c r="A30" s="53" t="s">
        <v>4</v>
      </c>
      <c r="B30" s="73"/>
      <c r="C30" s="69"/>
      <c r="D30" s="162">
        <f>ตค51!F30+พย51!F30+ธค51!F30+มค52!F30+กพ52!F30+มีค52!F30+เมย52!F30+พค52!F30</f>
        <v>95</v>
      </c>
      <c r="E30" s="163"/>
      <c r="F30" s="206">
        <v>2</v>
      </c>
      <c r="G30" s="207"/>
      <c r="H30" s="6"/>
    </row>
    <row r="31" spans="1:8">
      <c r="A31" s="53" t="s">
        <v>5</v>
      </c>
      <c r="B31" s="73"/>
      <c r="C31" s="69"/>
      <c r="D31" s="162">
        <f>ตค51!F31+พย51!F31+ธค51!F31+มค52!F31+กพ52!F31+มีค52!F31+เมย52!F31+พค52!F31</f>
        <v>24</v>
      </c>
      <c r="E31" s="163"/>
      <c r="F31" s="206">
        <v>9</v>
      </c>
      <c r="G31" s="207"/>
      <c r="H31" s="6"/>
    </row>
    <row r="32" spans="1:8">
      <c r="A32" s="53" t="s">
        <v>6</v>
      </c>
      <c r="B32" s="73"/>
      <c r="C32" s="69"/>
      <c r="D32" s="162">
        <f>ตค51!F32+พย51!F32+ธค51!F32+มค52!F32+กพ52!F32+มีค52!F32+เมย52!F32+พค52!F32</f>
        <v>87</v>
      </c>
      <c r="E32" s="163"/>
      <c r="F32" s="206">
        <v>0</v>
      </c>
      <c r="G32" s="207"/>
      <c r="H32" s="6"/>
    </row>
    <row r="33" spans="1:8">
      <c r="A33" s="53" t="s">
        <v>7</v>
      </c>
      <c r="B33" s="73"/>
      <c r="C33" s="69"/>
      <c r="D33" s="162">
        <f>ตค51!F33+พย51!F33+ธค51!F33+มค52!F33+กพ52!F33+มีค52!F33+เมย52!F33+พค52!F33</f>
        <v>0</v>
      </c>
      <c r="E33" s="163"/>
      <c r="F33" s="206">
        <v>0</v>
      </c>
      <c r="G33" s="207"/>
      <c r="H33" s="6"/>
    </row>
    <row r="34" spans="1:8">
      <c r="A34" s="53" t="s">
        <v>8</v>
      </c>
      <c r="B34" s="81"/>
      <c r="C34" s="82"/>
      <c r="D34" s="162">
        <f>ตค51!F34+พย51!F34+ธค51!F34+มค52!F34+กพ52!F34+มีค52!F34+เมย52!F34+พค52!F34</f>
        <v>87</v>
      </c>
      <c r="E34" s="163"/>
      <c r="F34" s="206">
        <v>0</v>
      </c>
      <c r="G34" s="213"/>
      <c r="H34" s="6"/>
    </row>
    <row r="35" spans="1:8">
      <c r="A35" s="56" t="s">
        <v>9</v>
      </c>
      <c r="B35" s="84"/>
      <c r="C35" s="84"/>
      <c r="D35" s="162">
        <f>ตค51!F35+พย51!F35+ธค51!F35+มค52!F35+กพ52!F35+มีค52!F35+เมย52!F35+พค52!F35</f>
        <v>362</v>
      </c>
      <c r="E35" s="163"/>
      <c r="F35" s="206">
        <v>67</v>
      </c>
      <c r="G35" s="213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162">
        <f>ตค51!F36+พย51!F36+ธค51!F36+มค52!F36+กพ52!F36+มีค52!F36+เมย52!F36+พค52!F36</f>
        <v>1639</v>
      </c>
      <c r="E36" s="163"/>
      <c r="F36" s="226">
        <v>264</v>
      </c>
      <c r="G36" s="227"/>
      <c r="H36" s="6"/>
    </row>
    <row r="37" spans="1:8" ht="23.1" customHeight="1">
      <c r="A37" s="53" t="s">
        <v>56</v>
      </c>
      <c r="B37" s="73">
        <v>0</v>
      </c>
      <c r="C37" s="85">
        <v>0</v>
      </c>
      <c r="D37" s="162">
        <f>ตค51!F37+พย51!F37+ธค51!F37+มค52!F37+กพ52!F37+มีค52!F37+เมย52!F37+พค52!F37</f>
        <v>0</v>
      </c>
      <c r="E37" s="163"/>
      <c r="F37" s="206">
        <v>0</v>
      </c>
      <c r="G37" s="207"/>
      <c r="H37" s="6"/>
    </row>
    <row r="38" spans="1:8" ht="23.1" customHeight="1">
      <c r="A38" s="53" t="s">
        <v>57</v>
      </c>
      <c r="B38" s="73">
        <v>0</v>
      </c>
      <c r="C38" s="85">
        <v>0</v>
      </c>
      <c r="D38" s="162">
        <f>ตค51!F38+พย51!F38+ธค51!F38+มค52!F38+กพ52!F38+มีค52!F38+เมย52!F38+พค52!F38</f>
        <v>0</v>
      </c>
      <c r="E38" s="163"/>
      <c r="F38" s="206">
        <v>0</v>
      </c>
      <c r="G38" s="207"/>
      <c r="H38" s="6"/>
    </row>
    <row r="39" spans="1:8">
      <c r="A39" s="53" t="s">
        <v>58</v>
      </c>
      <c r="B39" s="73">
        <v>0</v>
      </c>
      <c r="C39" s="69" t="s">
        <v>1</v>
      </c>
      <c r="D39" s="162">
        <f>ตค51!F39+พย51!F39+ธค51!F39+มค52!F39+กพ52!F39+มีค52!F39+เมย52!F39+พค52!F39</f>
        <v>0</v>
      </c>
      <c r="E39" s="163"/>
      <c r="F39" s="206">
        <v>0</v>
      </c>
      <c r="G39" s="207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162">
        <f>ตค51!F40+พย51!F40+ธค51!F40+มค52!F40+กพ52!F40+มีค52!F40+เมย52!F40+พค52!F40</f>
        <v>111</v>
      </c>
      <c r="E40" s="163"/>
      <c r="F40" s="206">
        <v>0</v>
      </c>
      <c r="G40" s="207"/>
      <c r="H40" s="10"/>
    </row>
    <row r="41" spans="1:8">
      <c r="A41" s="58" t="s">
        <v>60</v>
      </c>
      <c r="B41" s="86">
        <v>95280</v>
      </c>
      <c r="C41" s="87" t="s">
        <v>17</v>
      </c>
      <c r="D41" s="162">
        <f>ตค51!F41+พย51!F41+ธค51!F41+มค52!F41+กพ52!F41+มีค52!F41+เมย52!F41+พค52!F41</f>
        <v>1</v>
      </c>
      <c r="E41" s="163"/>
      <c r="F41" s="210">
        <v>0</v>
      </c>
      <c r="G41" s="211"/>
      <c r="H41" s="7"/>
    </row>
    <row r="42" spans="1:8" ht="23.1" customHeight="1">
      <c r="A42" s="52" t="s">
        <v>117</v>
      </c>
      <c r="B42" s="68"/>
      <c r="C42" s="88"/>
      <c r="D42" s="162"/>
      <c r="E42" s="163"/>
      <c r="F42" s="206"/>
      <c r="G42" s="207"/>
      <c r="H42" s="6"/>
    </row>
    <row r="43" spans="1:8" ht="23.1" customHeight="1">
      <c r="A43" s="25" t="s">
        <v>52</v>
      </c>
      <c r="B43" s="89"/>
      <c r="C43" s="71"/>
      <c r="D43" s="164"/>
      <c r="E43" s="165"/>
      <c r="F43" s="220"/>
      <c r="G43" s="221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162">
        <f>ตค51!F44+พย51!F44+ธค51!F44+มค52!F44+กพ52!F44+มีค52!F44+เมย52!F44+พค52!F44</f>
        <v>0</v>
      </c>
      <c r="E44" s="163"/>
      <c r="F44" s="206">
        <v>0</v>
      </c>
      <c r="G44" s="207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162">
        <f>ตค51!F45+พย51!F45+ธค51!F45+มค52!F45+กพ52!F45+มีค52!F45+เมย52!F45+พค52!F45</f>
        <v>0</v>
      </c>
      <c r="E45" s="163"/>
      <c r="F45" s="206">
        <v>0</v>
      </c>
      <c r="G45" s="207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206">
        <f>ตค51!F46+พย51!F46+ธค51!F46+มค52!F46+กพ52!F46+มีค52!F46+เมย52!F46+พค52!F46</f>
        <v>32</v>
      </c>
      <c r="E46" s="207"/>
      <c r="F46" s="206">
        <v>1</v>
      </c>
      <c r="G46" s="207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162">
        <f>ตค51!F47+พย51!F47+ธค51!F47+มค52!F47+กพ52!F47+มีค52!F47+เมย52!F47+พค52!F47</f>
        <v>0</v>
      </c>
      <c r="E47" s="163"/>
      <c r="F47" s="206">
        <v>0</v>
      </c>
      <c r="G47" s="207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162">
        <f>ตค51!F48+พย51!F48+ธค51!F48+มค52!F48+กพ52!F48+มีค52!F48+เมย52!F48+พค52!F48</f>
        <v>0</v>
      </c>
      <c r="E48" s="163"/>
      <c r="F48" s="206">
        <v>0</v>
      </c>
      <c r="G48" s="207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206">
        <f>ตค51!F49+พย51!F49+ธค51!F49+มค52!F49+กพ52!F49+มีค52!F49+เมย52!F49+พค52!F49</f>
        <v>83</v>
      </c>
      <c r="E49" s="207"/>
      <c r="F49" s="206">
        <v>83</v>
      </c>
      <c r="G49" s="207"/>
      <c r="H49" s="10"/>
    </row>
    <row r="50" spans="1:8" ht="23.1" customHeight="1">
      <c r="A50" s="52" t="s">
        <v>118</v>
      </c>
      <c r="B50" s="73"/>
      <c r="C50" s="69"/>
      <c r="D50" s="162"/>
      <c r="E50" s="163"/>
      <c r="F50" s="206"/>
      <c r="G50" s="207"/>
      <c r="H50" s="6"/>
    </row>
    <row r="51" spans="1:8" ht="23.1" customHeight="1">
      <c r="A51" s="25" t="s">
        <v>68</v>
      </c>
      <c r="B51" s="89"/>
      <c r="C51" s="71"/>
      <c r="D51" s="164"/>
      <c r="E51" s="165"/>
      <c r="F51" s="220"/>
      <c r="G51" s="221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162">
        <f>ตค51!F52+พย51!F52+ธค51!F52+มค52!F52+กพ52!F52+มีค52!F52+เมย52!F52+พค52!F52</f>
        <v>6279</v>
      </c>
      <c r="E52" s="163"/>
      <c r="F52" s="206">
        <v>522</v>
      </c>
      <c r="G52" s="207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162">
        <f>ตค51!F53+พย51!F53+ธค51!F53+มค52!F53+กพ52!F53+มีค52!F53+เมย52!F53+พค52!F53</f>
        <v>3865</v>
      </c>
      <c r="E53" s="163"/>
      <c r="F53" s="206">
        <v>559</v>
      </c>
      <c r="G53" s="207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162">
        <f>ตค51!F54+พย51!F54+ธค51!F54+มค52!F54+กพ52!F54+มีค52!F54+เมย52!F54+พค52!F54</f>
        <v>1177</v>
      </c>
      <c r="E54" s="163"/>
      <c r="F54" s="206">
        <v>0</v>
      </c>
      <c r="G54" s="207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162">
        <f>ตค51!F55+พย51!F55+ธค51!F55+มค52!F55+กพ52!F55+มีค52!F55+เมย52!F55+พค52!F55</f>
        <v>2302</v>
      </c>
      <c r="E55" s="163"/>
      <c r="F55" s="206">
        <v>0</v>
      </c>
      <c r="G55" s="207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162">
        <f>ตค51!F56+พย51!F56+ธค51!F56+มค52!F56+กพ52!F56+มีค52!F56+เมย52!F56+พค52!F56</f>
        <v>59</v>
      </c>
      <c r="E56" s="163"/>
      <c r="F56" s="206">
        <v>0</v>
      </c>
      <c r="G56" s="207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162">
        <f>ตค51!F57+พย51!F57+ธค51!F57+มค52!F57+กพ52!F57+มีค52!F57+เมย52!F57+พค52!F57</f>
        <v>0</v>
      </c>
      <c r="E57" s="163"/>
      <c r="F57" s="206">
        <v>0</v>
      </c>
      <c r="G57" s="207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162">
        <f>ตค51!F58+พย51!F58+ธค51!F58+มค52!F58+กพ52!F58+มีค52!F58+เมย52!F58+พค52!F58</f>
        <v>0</v>
      </c>
      <c r="E58" s="163"/>
      <c r="F58" s="206">
        <v>0</v>
      </c>
      <c r="G58" s="207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162">
        <f>ตค51!F59+พย51!F59+ธค51!F59+มค52!F59+กพ52!F59+มีค52!F59+เมย52!F59+พค52!F59</f>
        <v>203</v>
      </c>
      <c r="E59" s="163"/>
      <c r="F59" s="206">
        <v>0</v>
      </c>
      <c r="G59" s="207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ตค51!F60+พย51!F60+ธค51!F60+มค52!F60+กพ52!F60+มีค52!F60+เมย52!F60+พค52!F60</f>
        <v>0</v>
      </c>
      <c r="E60" s="77">
        <f>ตค51!G60+พย51!G60+ธค51!G60+มค52!G60+กพ52!G60+มีค52!G60+เมย52!G60+พค52!G60</f>
        <v>0</v>
      </c>
      <c r="F60" s="134">
        <v>0</v>
      </c>
      <c r="G60" s="135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76">
        <f>ตค51!F61+พย51!F61+ธค51!F61+มค52!F61+กพ52!F61+มีค52!F61+เมย52!F61+พค52!F61</f>
        <v>53</v>
      </c>
      <c r="E61" s="77">
        <f>ตค51!G61+พย51!G61+ธค51!G61+มค52!G61+กพ52!G61+มีค52!G61+เมย52!G61+พค52!G61</f>
        <v>2</v>
      </c>
      <c r="F61" s="134">
        <v>27</v>
      </c>
      <c r="G61" s="135">
        <v>1</v>
      </c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ตค51!F62+พย51!F62+ธค51!F62+มค52!F62+กพ52!F62+มีค52!F62+เมย52!F62+พค52!F62</f>
        <v>21</v>
      </c>
      <c r="E62" s="77">
        <f>ตค51!G62+พย51!G62+ธค51!G62+มค52!G62+กพ52!G62+มีค52!G62+เมย52!G62+พค52!G62</f>
        <v>1</v>
      </c>
      <c r="F62" s="134">
        <v>0</v>
      </c>
      <c r="G62" s="135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162">
        <f>ตค51!F63+พย51!F63+ธค51!F63+มค52!F63+กพ52!F63+มีค52!F63+เมย52!F63+พค52!F63</f>
        <v>75</v>
      </c>
      <c r="E63" s="163"/>
      <c r="F63" s="206">
        <v>6</v>
      </c>
      <c r="G63" s="207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162">
        <f>ตค51!F64+พย51!F64+ธค51!F64+มค52!F64+กพ52!F64+มีค52!F64+เมย52!F64+พค52!F64</f>
        <v>1</v>
      </c>
      <c r="E64" s="163"/>
      <c r="F64" s="206">
        <v>0</v>
      </c>
      <c r="G64" s="207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162">
        <f>ตค51!F65+พย51!F65+ธค51!F65+มค52!F65+กพ52!F65+มีค52!F65+เมย52!F65+พค52!F65</f>
        <v>0</v>
      </c>
      <c r="E65" s="163"/>
      <c r="F65" s="206">
        <v>0</v>
      </c>
      <c r="G65" s="207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162">
        <f>ตค51!F66+พย51!F66+ธค51!F66+มค52!F66+กพ52!F66+มีค52!F66+เมย52!F66+พค52!F66</f>
        <v>1</v>
      </c>
      <c r="E66" s="163"/>
      <c r="F66" s="206">
        <v>0</v>
      </c>
      <c r="G66" s="207"/>
      <c r="H66" s="6"/>
    </row>
    <row r="67" spans="1:8" ht="23.1" customHeight="1">
      <c r="A67" s="52" t="s">
        <v>119</v>
      </c>
      <c r="B67" s="68">
        <v>847000</v>
      </c>
      <c r="C67" s="69"/>
      <c r="D67" s="162"/>
      <c r="E67" s="163"/>
      <c r="F67" s="206"/>
      <c r="G67" s="207"/>
      <c r="H67" s="6"/>
    </row>
    <row r="68" spans="1:8" ht="23.1" customHeight="1">
      <c r="A68" s="53" t="s">
        <v>120</v>
      </c>
      <c r="B68" s="73"/>
      <c r="C68" s="69"/>
      <c r="D68" s="162"/>
      <c r="E68" s="163"/>
      <c r="F68" s="206"/>
      <c r="G68" s="207"/>
      <c r="H68" s="6"/>
    </row>
    <row r="69" spans="1:8" ht="23.1" customHeight="1">
      <c r="A69" s="61" t="s">
        <v>52</v>
      </c>
      <c r="B69" s="96"/>
      <c r="C69" s="97"/>
      <c r="D69" s="164"/>
      <c r="E69" s="165"/>
      <c r="F69" s="220"/>
      <c r="G69" s="221"/>
      <c r="H69" s="15"/>
    </row>
    <row r="70" spans="1:8" ht="23.1" customHeight="1">
      <c r="A70" s="53" t="s">
        <v>86</v>
      </c>
      <c r="B70" s="68"/>
      <c r="C70" s="69" t="s">
        <v>87</v>
      </c>
      <c r="D70" s="162">
        <f>ตค51!F70+พย51!F70+ธค51!F70+มค52!F70+กพ52!F70+มีค52!F70+เมย52!F70+พค52!F70</f>
        <v>3349</v>
      </c>
      <c r="E70" s="163"/>
      <c r="F70" s="206">
        <v>446</v>
      </c>
      <c r="G70" s="207"/>
      <c r="H70" s="6"/>
    </row>
    <row r="71" spans="1:8" ht="23.1" customHeight="1">
      <c r="A71" s="53" t="s">
        <v>88</v>
      </c>
      <c r="B71" s="73"/>
      <c r="C71" s="69" t="s">
        <v>1</v>
      </c>
      <c r="D71" s="162">
        <f>ตค51!F71+พย51!F71+ธค51!F71+มค52!F71+กพ52!F71+มีค52!F71+เมย52!F71+พค52!F71</f>
        <v>0</v>
      </c>
      <c r="E71" s="163"/>
      <c r="F71" s="206">
        <v>0</v>
      </c>
      <c r="G71" s="207"/>
      <c r="H71" s="6"/>
    </row>
    <row r="72" spans="1:8" ht="23.1" customHeight="1">
      <c r="A72" s="62" t="s">
        <v>89</v>
      </c>
      <c r="B72" s="98"/>
      <c r="C72" s="99" t="s">
        <v>42</v>
      </c>
      <c r="D72" s="162">
        <f>ตค51!F72+พย51!F72+ธค51!F72+มค52!F72+กพ52!F72+มีค52!F72+เมย52!F72+พค52!F72</f>
        <v>80</v>
      </c>
      <c r="E72" s="163"/>
      <c r="F72" s="206">
        <v>13</v>
      </c>
      <c r="G72" s="207"/>
      <c r="H72" s="6"/>
    </row>
    <row r="73" spans="1:8" ht="23.1" customHeight="1">
      <c r="A73" s="67" t="s">
        <v>90</v>
      </c>
      <c r="B73" s="98"/>
      <c r="C73" s="100" t="s">
        <v>91</v>
      </c>
      <c r="D73" s="162">
        <f>ตค51!F73+พย51!F73+ธค51!F73+มค52!F73+กพ52!F73+มีค52!F73+เมย52!F73+พค52!F73</f>
        <v>370</v>
      </c>
      <c r="E73" s="163"/>
      <c r="F73" s="206">
        <v>0</v>
      </c>
      <c r="G73" s="207"/>
      <c r="H73" s="6"/>
    </row>
    <row r="74" spans="1:8" ht="23.1" customHeight="1">
      <c r="A74" s="53" t="s">
        <v>92</v>
      </c>
      <c r="B74" s="98"/>
      <c r="C74" s="100" t="s">
        <v>1</v>
      </c>
      <c r="D74" s="162">
        <f>ตค51!F74+พย51!F74+ธค51!F74+มค52!F74+กพ52!F74+มีค52!F74+เมย52!F74+พค52!F74</f>
        <v>0</v>
      </c>
      <c r="E74" s="163"/>
      <c r="F74" s="206">
        <v>0</v>
      </c>
      <c r="G74" s="207"/>
      <c r="H74" s="6"/>
    </row>
    <row r="75" spans="1:8" ht="23.1" customHeight="1">
      <c r="A75" s="53" t="s">
        <v>93</v>
      </c>
      <c r="B75" s="98"/>
      <c r="C75" s="100" t="s">
        <v>1</v>
      </c>
      <c r="D75" s="162">
        <f>ตค51!F75+พย51!F75+ธค51!F75+มค52!F75+กพ52!F75+มีค52!F75+เมย52!F75+พค52!F75</f>
        <v>0</v>
      </c>
      <c r="E75" s="163"/>
      <c r="F75" s="206">
        <v>0</v>
      </c>
      <c r="G75" s="207"/>
      <c r="H75" s="6"/>
    </row>
    <row r="76" spans="1:8" ht="23.1" customHeight="1">
      <c r="A76" s="53" t="s">
        <v>94</v>
      </c>
      <c r="B76" s="98"/>
      <c r="C76" s="100" t="s">
        <v>1</v>
      </c>
      <c r="D76" s="162">
        <f>ตค51!F76+พย51!F76+ธค51!F76+มค52!F76+กพ52!F76+มีค52!F76+เมย52!F76+พค52!F76</f>
        <v>0</v>
      </c>
      <c r="E76" s="163"/>
      <c r="F76" s="206">
        <v>0</v>
      </c>
      <c r="G76" s="207"/>
      <c r="H76" s="6"/>
    </row>
    <row r="77" spans="1:8" ht="23.1" customHeight="1">
      <c r="A77" s="57" t="s">
        <v>95</v>
      </c>
      <c r="B77" s="98"/>
      <c r="C77" s="79">
        <v>80</v>
      </c>
      <c r="D77" s="162">
        <f>ตค51!F77+พย51!F77+ธค51!F77+มค52!F77+กพ52!F77+มีค52!F77+เมย52!F77+พค52!F77</f>
        <v>107</v>
      </c>
      <c r="E77" s="163"/>
      <c r="F77" s="206">
        <v>107</v>
      </c>
      <c r="G77" s="207"/>
      <c r="H77" s="6"/>
    </row>
    <row r="78" spans="1:8">
      <c r="A78" s="63"/>
      <c r="B78" s="101"/>
      <c r="C78" s="102"/>
      <c r="D78" s="171"/>
      <c r="E78" s="172"/>
      <c r="F78" s="210"/>
      <c r="G78" s="211"/>
      <c r="H78" s="7"/>
    </row>
    <row r="79" spans="1:8" ht="23.1" customHeight="1">
      <c r="A79" s="64" t="s">
        <v>121</v>
      </c>
      <c r="B79" s="103"/>
      <c r="C79" s="104"/>
      <c r="D79" s="177"/>
      <c r="E79" s="178"/>
      <c r="F79" s="222"/>
      <c r="G79" s="223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220"/>
      <c r="G80" s="221"/>
      <c r="H80" s="15"/>
    </row>
    <row r="81" spans="1:9" ht="23.1" customHeight="1">
      <c r="A81" s="56" t="s">
        <v>96</v>
      </c>
      <c r="B81" s="98"/>
      <c r="C81" s="107"/>
      <c r="D81" s="162">
        <f>ตค51!F81+พย51!F81+ธค51!F81+มค52!F81+กพ52!F81+มีค52!F81+เมย52!F81+พค52!F81</f>
        <v>0</v>
      </c>
      <c r="E81" s="163"/>
      <c r="F81" s="206">
        <v>0</v>
      </c>
      <c r="G81" s="207"/>
      <c r="H81" s="6"/>
    </row>
    <row r="82" spans="1:9" ht="23.1" customHeight="1">
      <c r="A82" s="56" t="s">
        <v>97</v>
      </c>
      <c r="B82" s="98"/>
      <c r="C82" s="107"/>
      <c r="D82" s="162">
        <f>ตค51!F82+พย51!F82+ธค51!F82+มค52!F82+กพ52!F82+มีค52!F82+เมย52!F82+พค52!F82</f>
        <v>0</v>
      </c>
      <c r="E82" s="163"/>
      <c r="F82" s="206">
        <v>0</v>
      </c>
      <c r="G82" s="207"/>
      <c r="H82" s="6"/>
    </row>
    <row r="83" spans="1:9" ht="23.1" customHeight="1">
      <c r="A83" s="56" t="s">
        <v>98</v>
      </c>
      <c r="B83" s="73"/>
      <c r="C83" s="108"/>
      <c r="D83" s="162">
        <f>ตค51!F83+พย51!F83+ธค51!F83+มค52!F83+กพ52!F83+มีค52!F83+เมย52!F83+พค52!F83</f>
        <v>0</v>
      </c>
      <c r="E83" s="163"/>
      <c r="F83" s="206">
        <v>0</v>
      </c>
      <c r="G83" s="207"/>
      <c r="H83" s="6"/>
    </row>
    <row r="84" spans="1:9" ht="23.1" customHeight="1">
      <c r="A84" s="56" t="s">
        <v>99</v>
      </c>
      <c r="B84" s="73"/>
      <c r="C84" s="108"/>
      <c r="D84" s="162">
        <f>ตค51!F84+พย51!F84+ธค51!F84+มค52!F84+กพ52!F84+มีค52!F84+เมย52!F84+พค52!F84</f>
        <v>0</v>
      </c>
      <c r="E84" s="163"/>
      <c r="F84" s="206">
        <v>0</v>
      </c>
      <c r="G84" s="207"/>
      <c r="H84" s="6"/>
    </row>
    <row r="85" spans="1:9" ht="23.1" customHeight="1">
      <c r="A85" s="56" t="s">
        <v>100</v>
      </c>
      <c r="B85" s="68"/>
      <c r="C85" s="88"/>
      <c r="D85" s="162">
        <f>ตค51!F85+พย51!F85+ธค51!F85+มค52!F85+กพ52!F85+มีค52!F85+เมย52!F85+พค52!F85</f>
        <v>0</v>
      </c>
      <c r="E85" s="163"/>
      <c r="F85" s="206">
        <v>0</v>
      </c>
      <c r="G85" s="207"/>
      <c r="H85" s="6"/>
    </row>
    <row r="86" spans="1:9" ht="23.1" hidden="1" customHeight="1">
      <c r="A86" s="9"/>
      <c r="B86" s="68"/>
      <c r="C86" s="69"/>
      <c r="D86" s="74"/>
      <c r="E86" s="75"/>
      <c r="F86" s="132"/>
      <c r="G86" s="133"/>
      <c r="H86" s="6"/>
    </row>
    <row r="87" spans="1:9" ht="23.1" hidden="1" customHeight="1">
      <c r="A87" s="9"/>
      <c r="B87" s="73"/>
      <c r="C87" s="69"/>
      <c r="D87" s="74"/>
      <c r="E87" s="75"/>
      <c r="F87" s="132"/>
      <c r="G87" s="133"/>
      <c r="H87" s="6"/>
    </row>
    <row r="88" spans="1:9" ht="23.1" customHeight="1">
      <c r="A88" s="66" t="s">
        <v>31</v>
      </c>
      <c r="B88" s="89"/>
      <c r="C88" s="71"/>
      <c r="D88" s="164"/>
      <c r="E88" s="165"/>
      <c r="F88" s="220"/>
      <c r="G88" s="221"/>
      <c r="H88" s="15"/>
    </row>
    <row r="89" spans="1:9" ht="23.1" customHeight="1">
      <c r="A89" s="52" t="s">
        <v>122</v>
      </c>
      <c r="B89" s="80"/>
      <c r="C89" s="79"/>
      <c r="D89" s="162"/>
      <c r="E89" s="163"/>
      <c r="F89" s="206"/>
      <c r="G89" s="207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162"/>
      <c r="E90" s="163"/>
      <c r="F90" s="206"/>
      <c r="G90" s="207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137"/>
      <c r="G91" s="138"/>
      <c r="H91" s="15"/>
    </row>
    <row r="92" spans="1:9" s="11" customFormat="1" ht="21.75">
      <c r="A92" s="59" t="s">
        <v>101</v>
      </c>
      <c r="B92" s="68"/>
      <c r="C92" s="69" t="s">
        <v>133</v>
      </c>
      <c r="D92" s="162">
        <f>ตค51!F92+พย51!F92+ธค51!F92+มค52!F92+กพ52!F92+มีค52!F92+เมย52!F92+พค52!F92</f>
        <v>3875</v>
      </c>
      <c r="E92" s="163"/>
      <c r="F92" s="204">
        <v>234</v>
      </c>
      <c r="G92" s="205"/>
      <c r="H92" s="10"/>
    </row>
    <row r="93" spans="1:9" s="11" customFormat="1" ht="21.75">
      <c r="A93" s="53" t="s">
        <v>113</v>
      </c>
      <c r="B93" s="68"/>
      <c r="C93" s="110"/>
      <c r="D93" s="162">
        <f>ตค51!F93+พย51!F93+ธค51!F93+มค52!F93+กพ52!F93+มีค52!F93+เมย52!F93+พค52!F93</f>
        <v>1679</v>
      </c>
      <c r="E93" s="163"/>
      <c r="F93" s="206">
        <v>111</v>
      </c>
      <c r="G93" s="207"/>
      <c r="H93" s="10"/>
    </row>
    <row r="94" spans="1:9" s="11" customFormat="1" ht="21.75">
      <c r="A94" s="53" t="s">
        <v>33</v>
      </c>
      <c r="B94" s="68"/>
      <c r="C94" s="69"/>
      <c r="D94" s="162">
        <f>ตค51!F94+พย51!F94+ธค51!F94+มค52!F94+กพ52!F94+มีค52!F94+เมย52!F94+พค52!F94</f>
        <v>245</v>
      </c>
      <c r="E94" s="163"/>
      <c r="F94" s="206">
        <v>21</v>
      </c>
      <c r="G94" s="207"/>
      <c r="H94" s="10"/>
    </row>
    <row r="95" spans="1:9">
      <c r="A95" s="53" t="s">
        <v>34</v>
      </c>
      <c r="B95" s="68"/>
      <c r="C95" s="69"/>
      <c r="D95" s="162">
        <f>ตค51!F95+พย51!F95+ธค51!F95+มค52!F95+กพ52!F95+มีค52!F95+เมย52!F95+พค52!F95</f>
        <v>2014</v>
      </c>
      <c r="E95" s="163"/>
      <c r="F95" s="206">
        <v>5</v>
      </c>
      <c r="G95" s="207"/>
      <c r="H95" s="6"/>
    </row>
    <row r="96" spans="1:9" ht="23.1" customHeight="1">
      <c r="A96" s="53" t="s">
        <v>35</v>
      </c>
      <c r="B96" s="68"/>
      <c r="C96" s="69"/>
      <c r="D96" s="162">
        <f>ตค51!F96+พย51!F96+ธค51!F96+มค52!F96+กพ52!F96+มีค52!F96+เมย52!F96+พค52!F96</f>
        <v>535</v>
      </c>
      <c r="E96" s="163"/>
      <c r="F96" s="206">
        <v>27</v>
      </c>
      <c r="G96" s="207"/>
      <c r="H96" s="6"/>
    </row>
    <row r="97" spans="1:8" ht="23.1" customHeight="1">
      <c r="A97" s="53" t="s">
        <v>36</v>
      </c>
      <c r="B97" s="68"/>
      <c r="C97" s="69"/>
      <c r="D97" s="162">
        <f>ตค51!F97+พย51!F97+ธค51!F97+มค52!F97+กพ52!F97+มีค52!F97+เมย52!F97+พค52!F97</f>
        <v>1</v>
      </c>
      <c r="E97" s="163"/>
      <c r="F97" s="206">
        <v>0</v>
      </c>
      <c r="G97" s="207"/>
      <c r="H97" s="6"/>
    </row>
    <row r="98" spans="1:8" ht="23.1" customHeight="1">
      <c r="A98" s="53" t="s">
        <v>37</v>
      </c>
      <c r="B98" s="68"/>
      <c r="C98" s="69"/>
      <c r="D98" s="162">
        <f>ตค51!F98+พย51!F98+ธค51!F98+มค52!F98+กพ52!F98+มีค52!F98+เมย52!F98+พค52!F98</f>
        <v>708</v>
      </c>
      <c r="E98" s="163"/>
      <c r="F98" s="206">
        <v>46</v>
      </c>
      <c r="G98" s="207"/>
      <c r="H98" s="6"/>
    </row>
    <row r="99" spans="1:8" ht="23.1" customHeight="1">
      <c r="A99" s="53" t="s">
        <v>38</v>
      </c>
      <c r="B99" s="68"/>
      <c r="C99" s="69"/>
      <c r="D99" s="162">
        <f>ตค51!F99+พย51!F99+ธค51!F99+มค52!F99+กพ52!F99+มีค52!F99+เมย52!F99+พค52!F99</f>
        <v>908</v>
      </c>
      <c r="E99" s="163"/>
      <c r="F99" s="206">
        <v>135</v>
      </c>
      <c r="G99" s="207"/>
      <c r="H99" s="6"/>
    </row>
    <row r="100" spans="1:8" ht="23.1" customHeight="1">
      <c r="A100" s="53" t="s">
        <v>39</v>
      </c>
      <c r="B100" s="68"/>
      <c r="C100" s="69"/>
      <c r="D100" s="162">
        <f>ตค51!F100+พย51!F100+ธค51!F100+มค52!F100+กพ52!F100+มีค52!F100+เมย52!F100+พค52!F100</f>
        <v>4216450</v>
      </c>
      <c r="E100" s="163"/>
      <c r="F100" s="206">
        <v>104150</v>
      </c>
      <c r="G100" s="207"/>
      <c r="H100" s="6"/>
    </row>
    <row r="101" spans="1:8" ht="23.1" customHeight="1">
      <c r="A101" s="57" t="s">
        <v>108</v>
      </c>
      <c r="B101" s="57"/>
      <c r="C101" s="91" t="s">
        <v>134</v>
      </c>
      <c r="D101" s="162">
        <f>ตค51!F101+พย51!F101+ธค51!F101+มค52!F101+กพ52!F101+มีค52!F101+เมย52!F101+พค52!F101</f>
        <v>3875</v>
      </c>
      <c r="E101" s="163"/>
      <c r="F101" s="206">
        <v>234</v>
      </c>
      <c r="G101" s="207"/>
      <c r="H101" s="6"/>
    </row>
    <row r="102" spans="1:8" ht="23.1" customHeight="1">
      <c r="A102" s="52" t="s">
        <v>123</v>
      </c>
      <c r="B102" s="68"/>
      <c r="C102" s="69"/>
      <c r="D102" s="171"/>
      <c r="E102" s="172"/>
      <c r="F102" s="210"/>
      <c r="G102" s="211"/>
      <c r="H102" s="6"/>
    </row>
    <row r="103" spans="1:8" ht="23.1" customHeight="1">
      <c r="A103" s="66" t="s">
        <v>52</v>
      </c>
      <c r="B103" s="112"/>
      <c r="C103" s="71"/>
      <c r="D103" s="90"/>
      <c r="E103" s="72"/>
      <c r="F103" s="137"/>
      <c r="G103" s="138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ตค51!F104+พย51!F104+ธค51!F104+มค52!F104+กพ52!F104+มีค52!F104+เมย52!F104+พค52!F104</f>
        <v>4614</v>
      </c>
      <c r="E104" s="77">
        <f>ตค51!G104+พย51!G104+ธค51!G104+มค52!G104+กพ52!G104+มีค52!G104+เมย52!G104+พค52!G104</f>
        <v>1741</v>
      </c>
      <c r="F104" s="139">
        <v>283</v>
      </c>
      <c r="G104" s="135">
        <v>116</v>
      </c>
      <c r="H104" s="6"/>
    </row>
    <row r="105" spans="1:8" ht="12" customHeight="1">
      <c r="A105" s="6"/>
      <c r="B105" s="9"/>
      <c r="C105" s="57"/>
      <c r="D105" s="162"/>
      <c r="E105" s="198"/>
      <c r="F105" s="206"/>
      <c r="G105" s="207"/>
      <c r="H105" s="6"/>
    </row>
    <row r="106" spans="1:8">
      <c r="A106" s="51" t="s">
        <v>112</v>
      </c>
      <c r="B106" s="80"/>
      <c r="C106" s="69"/>
      <c r="D106" s="76">
        <f>ตค51!F106+พย51!F106+ธค51!F106+มค52!F106+กพ52!F106+มีค52!F106+เมย52!F106+พค52!F106</f>
        <v>702</v>
      </c>
      <c r="E106" s="77">
        <f>ตค51!G106+พย51!G106+ธค51!G106+มค52!G106+กพ52!G106+มีค52!G106+เมย52!G106+พค52!G106</f>
        <v>115</v>
      </c>
      <c r="F106" s="140">
        <v>65</v>
      </c>
      <c r="G106" s="135">
        <v>5</v>
      </c>
      <c r="H106" s="6"/>
    </row>
    <row r="107" spans="1:8" ht="23.1" customHeight="1">
      <c r="A107" s="10" t="s">
        <v>111</v>
      </c>
      <c r="B107" s="57"/>
      <c r="C107" s="78"/>
      <c r="D107" s="162"/>
      <c r="E107" s="163"/>
      <c r="F107" s="206"/>
      <c r="G107" s="207"/>
      <c r="H107" s="6"/>
    </row>
    <row r="108" spans="1:8" ht="23.1" customHeight="1">
      <c r="A108" s="10"/>
      <c r="B108" s="9"/>
      <c r="C108" s="57"/>
      <c r="D108" s="162"/>
      <c r="E108" s="163"/>
      <c r="F108" s="206"/>
      <c r="G108" s="207"/>
      <c r="H108" s="6"/>
    </row>
    <row r="109" spans="1:8" ht="23.1" customHeight="1">
      <c r="A109" s="3"/>
      <c r="B109" s="9"/>
      <c r="C109" s="57"/>
      <c r="D109" s="162"/>
      <c r="E109" s="163"/>
      <c r="F109" s="206"/>
      <c r="G109" s="207"/>
      <c r="H109" s="6"/>
    </row>
    <row r="110" spans="1:8" ht="23.1" customHeight="1">
      <c r="A110" s="12"/>
      <c r="B110" s="80"/>
      <c r="C110" s="69"/>
      <c r="D110" s="162"/>
      <c r="E110" s="163"/>
      <c r="F110" s="206"/>
      <c r="G110" s="207"/>
      <c r="H110" s="6"/>
    </row>
    <row r="111" spans="1:8" ht="23.1" customHeight="1">
      <c r="A111" s="29"/>
      <c r="B111" s="101"/>
      <c r="C111" s="87"/>
      <c r="D111" s="171"/>
      <c r="E111" s="172"/>
      <c r="F111" s="210"/>
      <c r="G111" s="211"/>
      <c r="H111" s="7"/>
    </row>
    <row r="112" spans="1:8" ht="23.1" customHeight="1">
      <c r="A112" s="30"/>
      <c r="B112" s="113"/>
      <c r="C112" s="110"/>
      <c r="D112" s="168"/>
      <c r="E112" s="168"/>
      <c r="F112" s="213"/>
      <c r="G112" s="213"/>
      <c r="H112" s="8"/>
    </row>
    <row r="113" spans="1:8" ht="23.1" customHeight="1">
      <c r="A113" s="30"/>
      <c r="B113" s="114"/>
      <c r="C113" s="110"/>
      <c r="D113" s="168"/>
      <c r="E113" s="168"/>
      <c r="F113" s="213"/>
      <c r="G113" s="213"/>
      <c r="H113" s="8"/>
    </row>
    <row r="114" spans="1:8" ht="22.5" hidden="1" customHeight="1">
      <c r="A114" s="32"/>
      <c r="B114" s="115"/>
      <c r="C114" s="110"/>
      <c r="D114" s="116"/>
      <c r="E114" s="116"/>
      <c r="F114" s="136"/>
      <c r="G114" s="136"/>
      <c r="H114" s="8"/>
    </row>
    <row r="115" spans="1:8" ht="23.1" customHeight="1">
      <c r="A115" s="30"/>
      <c r="B115" s="115"/>
      <c r="C115" s="110"/>
      <c r="D115" s="169"/>
      <c r="E115" s="169"/>
      <c r="F115" s="215"/>
      <c r="G115" s="215"/>
      <c r="H115" s="8"/>
    </row>
    <row r="116" spans="1:8" ht="23.1" customHeight="1">
      <c r="A116" s="30"/>
      <c r="B116" s="115"/>
      <c r="C116" s="110"/>
      <c r="D116" s="168"/>
      <c r="E116" s="168"/>
      <c r="F116" s="213"/>
      <c r="G116" s="213"/>
      <c r="H116" s="8"/>
    </row>
    <row r="117" spans="1:8" ht="23.1" customHeight="1">
      <c r="A117" s="36"/>
      <c r="B117" s="117"/>
      <c r="C117" s="118"/>
      <c r="D117" s="168"/>
      <c r="E117" s="168"/>
      <c r="F117" s="213"/>
      <c r="G117" s="213"/>
      <c r="H117" s="8"/>
    </row>
    <row r="118" spans="1:8" ht="23.1" customHeight="1">
      <c r="A118" s="37"/>
      <c r="B118" s="117"/>
      <c r="C118" s="118"/>
      <c r="D118" s="168"/>
      <c r="E118" s="168"/>
      <c r="F118" s="213"/>
      <c r="G118" s="213"/>
      <c r="H118" s="8"/>
    </row>
    <row r="119" spans="1:8">
      <c r="A119" s="30"/>
      <c r="B119" s="33"/>
      <c r="C119" s="35"/>
      <c r="D119" s="170"/>
      <c r="E119" s="170"/>
      <c r="F119" s="214"/>
      <c r="G119" s="214"/>
      <c r="H119" s="8"/>
    </row>
    <row r="120" spans="1:8" ht="19.5" customHeight="1">
      <c r="A120" s="30"/>
      <c r="B120" s="33"/>
      <c r="C120" s="31"/>
      <c r="D120" s="170"/>
      <c r="E120" s="170"/>
      <c r="F120" s="214"/>
      <c r="G120" s="214"/>
      <c r="H120" s="8"/>
    </row>
    <row r="121" spans="1:8" ht="23.25" customHeight="1">
      <c r="A121" s="38"/>
      <c r="B121" s="39"/>
      <c r="C121" s="40"/>
      <c r="D121" s="170"/>
      <c r="E121" s="170"/>
      <c r="F121" s="212"/>
      <c r="G121" s="212"/>
      <c r="H121" s="41"/>
    </row>
    <row r="122" spans="1:8" ht="23.1" customHeight="1">
      <c r="A122" s="30"/>
      <c r="B122" s="50"/>
      <c r="C122" s="31"/>
      <c r="D122" s="14"/>
      <c r="E122" s="14"/>
      <c r="F122" s="141"/>
      <c r="G122" s="141"/>
      <c r="H122" s="8"/>
    </row>
    <row r="123" spans="1:8">
      <c r="A123" s="30"/>
      <c r="B123" s="42"/>
      <c r="C123" s="35"/>
      <c r="D123" s="43"/>
      <c r="E123" s="44"/>
      <c r="F123" s="142"/>
      <c r="G123" s="143"/>
      <c r="H123" s="8"/>
    </row>
    <row r="124" spans="1:8" ht="21" customHeight="1">
      <c r="A124" s="37"/>
      <c r="B124" s="45"/>
      <c r="C124" s="46"/>
      <c r="D124" s="43"/>
      <c r="E124" s="44"/>
      <c r="F124" s="142"/>
      <c r="G124" s="143"/>
      <c r="H124" s="8"/>
    </row>
    <row r="125" spans="1:8" ht="23.1" customHeight="1">
      <c r="A125" s="8"/>
      <c r="B125" s="34"/>
      <c r="C125" s="8"/>
      <c r="D125" s="43"/>
      <c r="E125" s="44"/>
      <c r="F125" s="144"/>
      <c r="G125" s="144"/>
      <c r="H125" s="8"/>
    </row>
    <row r="126" spans="1:8" ht="24.95" customHeight="1">
      <c r="A126" s="8"/>
      <c r="B126" s="34"/>
      <c r="C126" s="8"/>
      <c r="D126" s="8"/>
      <c r="E126" s="8"/>
      <c r="F126" s="144"/>
      <c r="G126" s="144"/>
      <c r="H126" s="8"/>
    </row>
    <row r="127" spans="1:8" ht="24.95" customHeight="1">
      <c r="A127" s="8"/>
      <c r="B127" s="34"/>
      <c r="C127" s="8"/>
      <c r="D127" s="8"/>
      <c r="E127" s="8"/>
      <c r="F127" s="144"/>
      <c r="G127" s="144"/>
      <c r="H127" s="8"/>
    </row>
    <row r="128" spans="1:8" ht="24.95" customHeight="1">
      <c r="A128" s="8"/>
      <c r="B128" s="34"/>
      <c r="C128" s="8"/>
      <c r="D128" s="8"/>
      <c r="E128" s="8"/>
      <c r="F128" s="144"/>
      <c r="G128" s="144"/>
      <c r="H128" s="8"/>
    </row>
    <row r="129" spans="1:8" ht="24.95" customHeight="1">
      <c r="A129" s="8"/>
      <c r="B129" s="34"/>
      <c r="C129" s="8"/>
      <c r="D129" s="8"/>
      <c r="E129" s="8"/>
      <c r="F129" s="144"/>
      <c r="G129" s="144"/>
      <c r="H129" s="8"/>
    </row>
    <row r="130" spans="1:8" ht="24.95" customHeight="1">
      <c r="A130" s="8"/>
      <c r="B130" s="34"/>
      <c r="C130" s="8"/>
      <c r="D130" s="8"/>
      <c r="E130" s="8"/>
      <c r="F130" s="144"/>
      <c r="G130" s="144"/>
      <c r="H130" s="8"/>
    </row>
    <row r="131" spans="1:8" ht="24.95" customHeight="1">
      <c r="A131" s="8"/>
      <c r="B131" s="10"/>
      <c r="C131" s="8"/>
      <c r="D131" s="8"/>
      <c r="E131" s="8"/>
      <c r="F131" s="144"/>
      <c r="G131" s="144"/>
      <c r="H131" s="8"/>
    </row>
    <row r="132" spans="1:8" ht="24.95" customHeight="1">
      <c r="A132" s="8"/>
      <c r="B132" s="6"/>
      <c r="C132" s="8"/>
      <c r="D132" s="8"/>
      <c r="E132" s="8"/>
      <c r="F132" s="144"/>
      <c r="G132" s="144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10">
    <mergeCell ref="D101:E101"/>
    <mergeCell ref="F101:G101"/>
    <mergeCell ref="F93:G93"/>
    <mergeCell ref="D40:E40"/>
    <mergeCell ref="D41:E41"/>
    <mergeCell ref="D26:E26"/>
    <mergeCell ref="D38:E38"/>
    <mergeCell ref="D92:E92"/>
    <mergeCell ref="F92:G92"/>
    <mergeCell ref="D49:E49"/>
    <mergeCell ref="D50:E50"/>
    <mergeCell ref="D46:E46"/>
    <mergeCell ref="D48:E48"/>
    <mergeCell ref="D47:E47"/>
    <mergeCell ref="F24:G24"/>
    <mergeCell ref="D45:E45"/>
    <mergeCell ref="D30:E30"/>
    <mergeCell ref="D43:E43"/>
    <mergeCell ref="D39:E39"/>
    <mergeCell ref="D109:E109"/>
    <mergeCell ref="D84:E84"/>
    <mergeCell ref="D68:E68"/>
    <mergeCell ref="D93:E93"/>
    <mergeCell ref="D107:E107"/>
    <mergeCell ref="D85:E85"/>
    <mergeCell ref="D98:E98"/>
    <mergeCell ref="D100:E100"/>
    <mergeCell ref="D99:E99"/>
    <mergeCell ref="D81:E81"/>
    <mergeCell ref="F27:G27"/>
    <mergeCell ref="F25:G25"/>
    <mergeCell ref="D17:E17"/>
    <mergeCell ref="F17:G17"/>
    <mergeCell ref="F21:G21"/>
    <mergeCell ref="F22:G22"/>
    <mergeCell ref="D25:E25"/>
    <mergeCell ref="F23:G23"/>
    <mergeCell ref="D120:E120"/>
    <mergeCell ref="F117:G117"/>
    <mergeCell ref="F118:G118"/>
    <mergeCell ref="F120:G120"/>
    <mergeCell ref="D9:E9"/>
    <mergeCell ref="D10:E10"/>
    <mergeCell ref="F9:G9"/>
    <mergeCell ref="F10:G10"/>
    <mergeCell ref="F12:G12"/>
    <mergeCell ref="F15:G15"/>
    <mergeCell ref="F107:G107"/>
    <mergeCell ref="D102:E102"/>
    <mergeCell ref="F108:G108"/>
    <mergeCell ref="D108:E108"/>
    <mergeCell ref="D121:E121"/>
    <mergeCell ref="F121:G121"/>
    <mergeCell ref="D116:E116"/>
    <mergeCell ref="F116:G116"/>
    <mergeCell ref="D119:E119"/>
    <mergeCell ref="D118:E118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96:E96"/>
    <mergeCell ref="D11:E11"/>
    <mergeCell ref="D24:E24"/>
    <mergeCell ref="D23:E23"/>
    <mergeCell ref="D29:E29"/>
    <mergeCell ref="D12:E12"/>
    <mergeCell ref="D15:E15"/>
    <mergeCell ref="D13:E13"/>
    <mergeCell ref="D14:E14"/>
    <mergeCell ref="D27:E27"/>
    <mergeCell ref="D5:E6"/>
    <mergeCell ref="F5:G6"/>
    <mergeCell ref="B4:H4"/>
    <mergeCell ref="D89:E89"/>
    <mergeCell ref="D72:E72"/>
    <mergeCell ref="D77:E77"/>
    <mergeCell ref="D73:E73"/>
    <mergeCell ref="D76:E76"/>
    <mergeCell ref="D52:E52"/>
    <mergeCell ref="D54:E54"/>
    <mergeCell ref="D113:E113"/>
    <mergeCell ref="D110:E110"/>
    <mergeCell ref="D111:E111"/>
    <mergeCell ref="D112:E112"/>
    <mergeCell ref="F115:G115"/>
    <mergeCell ref="A2:H2"/>
    <mergeCell ref="A3:H3"/>
    <mergeCell ref="A4:A6"/>
    <mergeCell ref="B5:B6"/>
    <mergeCell ref="C5:C6"/>
    <mergeCell ref="D82:E82"/>
    <mergeCell ref="D79:E79"/>
    <mergeCell ref="D78:E78"/>
    <mergeCell ref="D74:E74"/>
    <mergeCell ref="D75:E75"/>
    <mergeCell ref="D70:E70"/>
    <mergeCell ref="D71:E71"/>
    <mergeCell ref="F68:G68"/>
    <mergeCell ref="D83:E83"/>
    <mergeCell ref="D31:E31"/>
    <mergeCell ref="D32:E32"/>
    <mergeCell ref="D28:E28"/>
    <mergeCell ref="D34:E34"/>
    <mergeCell ref="D33:E33"/>
    <mergeCell ref="D69:E69"/>
    <mergeCell ref="D58:E58"/>
    <mergeCell ref="D59:E59"/>
    <mergeCell ref="F76:G76"/>
    <mergeCell ref="F79:G79"/>
    <mergeCell ref="D35:E35"/>
    <mergeCell ref="F83:G83"/>
    <mergeCell ref="F84:G84"/>
    <mergeCell ref="F89:G89"/>
    <mergeCell ref="F78:G78"/>
    <mergeCell ref="F74:G74"/>
    <mergeCell ref="F70:G70"/>
    <mergeCell ref="F59:G59"/>
    <mergeCell ref="F69:G69"/>
    <mergeCell ref="F67:G67"/>
    <mergeCell ref="F90:G90"/>
    <mergeCell ref="F88:G88"/>
    <mergeCell ref="F81:G81"/>
    <mergeCell ref="F71:G71"/>
    <mergeCell ref="F72:G72"/>
    <mergeCell ref="F77:G77"/>
    <mergeCell ref="F80:G80"/>
    <mergeCell ref="F73:G73"/>
    <mergeCell ref="F40:G40"/>
    <mergeCell ref="F41:G41"/>
    <mergeCell ref="F50:G50"/>
    <mergeCell ref="F47:G47"/>
    <mergeCell ref="F44:G44"/>
    <mergeCell ref="F64:G64"/>
    <mergeCell ref="F55:G55"/>
    <mergeCell ref="F56:G56"/>
    <mergeCell ref="F57:G57"/>
    <mergeCell ref="D90:E90"/>
    <mergeCell ref="F32:G32"/>
    <mergeCell ref="F34:G34"/>
    <mergeCell ref="F33:G33"/>
    <mergeCell ref="F48:G48"/>
    <mergeCell ref="F49:G49"/>
    <mergeCell ref="F37:G37"/>
    <mergeCell ref="F42:G42"/>
    <mergeCell ref="D66:E66"/>
    <mergeCell ref="F39:G39"/>
    <mergeCell ref="D67:E67"/>
    <mergeCell ref="D55:E55"/>
    <mergeCell ref="D56:E56"/>
    <mergeCell ref="D64:E64"/>
    <mergeCell ref="D57:E57"/>
    <mergeCell ref="F51:G51"/>
    <mergeCell ref="F65:G65"/>
    <mergeCell ref="F66:G66"/>
    <mergeCell ref="D88:E88"/>
    <mergeCell ref="F35:G35"/>
    <mergeCell ref="F26:G26"/>
    <mergeCell ref="F28:G28"/>
    <mergeCell ref="F29:G29"/>
    <mergeCell ref="F30:G30"/>
    <mergeCell ref="F31:G31"/>
    <mergeCell ref="D63:E63"/>
    <mergeCell ref="F63:G63"/>
    <mergeCell ref="D51:E51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F75:G75"/>
    <mergeCell ref="D65:E65"/>
    <mergeCell ref="F119:G119"/>
    <mergeCell ref="F53:G53"/>
    <mergeCell ref="F100:G100"/>
    <mergeCell ref="F82:G82"/>
    <mergeCell ref="F85:G85"/>
    <mergeCell ref="F113:G113"/>
    <mergeCell ref="F110:G110"/>
    <mergeCell ref="F111:G111"/>
    <mergeCell ref="F52:G52"/>
    <mergeCell ref="F54:G54"/>
    <mergeCell ref="F58:G58"/>
    <mergeCell ref="D117:E117"/>
    <mergeCell ref="F96:G96"/>
    <mergeCell ref="F97:G97"/>
    <mergeCell ref="F98:G98"/>
    <mergeCell ref="F99:G99"/>
    <mergeCell ref="D115:E115"/>
    <mergeCell ref="F112:G112"/>
    <mergeCell ref="D53:E53"/>
    <mergeCell ref="F43:G43"/>
    <mergeCell ref="F38:G38"/>
    <mergeCell ref="D36:E36"/>
    <mergeCell ref="F36:G36"/>
    <mergeCell ref="F45:G45"/>
    <mergeCell ref="F46:G46"/>
    <mergeCell ref="D37:E37"/>
    <mergeCell ref="D42:E42"/>
    <mergeCell ref="D44:E44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14</vt:i4>
      </vt:variant>
    </vt:vector>
  </HeadingPairs>
  <TitlesOfParts>
    <vt:vector size="28" baseType="lpstr">
      <vt:lpstr>ฟอร์ม</vt:lpstr>
      <vt:lpstr>ตค51</vt:lpstr>
      <vt:lpstr>พย51</vt:lpstr>
      <vt:lpstr>ธค51</vt:lpstr>
      <vt:lpstr>มค52</vt:lpstr>
      <vt:lpstr>กพ52</vt:lpstr>
      <vt:lpstr>มีค52</vt:lpstr>
      <vt:lpstr>เมย52</vt:lpstr>
      <vt:lpstr>พค52</vt:lpstr>
      <vt:lpstr>มิย52</vt:lpstr>
      <vt:lpstr>กค52</vt:lpstr>
      <vt:lpstr>สค52</vt:lpstr>
      <vt:lpstr>กย52</vt:lpstr>
      <vt:lpstr>สรุปทั้งปีงบฯ</vt:lpstr>
      <vt:lpstr>กค52!Print_Titles</vt:lpstr>
      <vt:lpstr>กพ52!Print_Titles</vt:lpstr>
      <vt:lpstr>กย52!Print_Titles</vt:lpstr>
      <vt:lpstr>ตค51!Print_Titles</vt:lpstr>
      <vt:lpstr>ธค51!Print_Titles</vt:lpstr>
      <vt:lpstr>พค52!Print_Titles</vt:lpstr>
      <vt:lpstr>พย51!Print_Titles</vt:lpstr>
      <vt:lpstr>ฟอร์ม!Print_Titles</vt:lpstr>
      <vt:lpstr>มค52!Print_Titles</vt:lpstr>
      <vt:lpstr>มิย52!Print_Titles</vt:lpstr>
      <vt:lpstr>มีค52!Print_Titles</vt:lpstr>
      <vt:lpstr>เมย52!Print_Titles</vt:lpstr>
      <vt:lpstr>สค52!Print_Titles</vt:lpstr>
      <vt:lpstr>สรุปทั้งปีงบฯ!Print_Titles</vt:lpstr>
    </vt:vector>
  </TitlesOfParts>
  <Company>sso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</dc:creator>
  <cp:lastModifiedBy>DOE_MASTER</cp:lastModifiedBy>
  <cp:lastPrinted>2009-10-13T01:51:19Z</cp:lastPrinted>
  <dcterms:created xsi:type="dcterms:W3CDTF">2007-10-25T01:32:42Z</dcterms:created>
  <dcterms:modified xsi:type="dcterms:W3CDTF">2012-10-10T09:27:39Z</dcterms:modified>
</cp:coreProperties>
</file>