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11355" windowHeight="5895" tabRatio="815" firstSheet="1" activeTab="14"/>
  </bookViews>
  <sheets>
    <sheet name="ชุมพร (66)" sheetId="133" r:id="rId1"/>
    <sheet name="ชุมพร" sheetId="113" r:id="rId2"/>
    <sheet name="ฟอร์มเดิม" sheetId="134" r:id="rId3"/>
    <sheet name="ต.ค.55" sheetId="132" r:id="rId4"/>
    <sheet name="พ.ย.55" sheetId="135" r:id="rId5"/>
    <sheet name="ธ.ค.55" sheetId="136" r:id="rId6"/>
    <sheet name="ม.ค.56" sheetId="137" r:id="rId7"/>
    <sheet name="ก.พ.56" sheetId="140" r:id="rId8"/>
    <sheet name="มี.ค.56" sheetId="141" r:id="rId9"/>
    <sheet name="เม.ย.56" sheetId="142" r:id="rId10"/>
    <sheet name="พ.ค.56" sheetId="143" r:id="rId11"/>
    <sheet name="มิ.ย.56" sheetId="144" r:id="rId12"/>
    <sheet name="ก.ค.56" sheetId="145" r:id="rId13"/>
    <sheet name="ส.ค.56" sheetId="149" r:id="rId14"/>
    <sheet name="ก.ย.56" sheetId="152" r:id="rId15"/>
    <sheet name="Sheet1" sheetId="153" r:id="rId16"/>
  </sheets>
  <definedNames>
    <definedName name="_xlnm.Print_Area" localSheetId="12">ก.ค.56!$A$1:$G$132</definedName>
    <definedName name="_xlnm.Print_Area" localSheetId="7">ก.พ.56!$A$1:$G$132</definedName>
    <definedName name="_xlnm.Print_Area" localSheetId="14">ก.ย.56!$A$1:$G$132</definedName>
    <definedName name="_xlnm.Print_Area" localSheetId="5">ธ.ค.55!$A$1:$G$132</definedName>
    <definedName name="_xlnm.Print_Area" localSheetId="10">พ.ค.56!$A$1:$G$132</definedName>
    <definedName name="_xlnm.Print_Area" localSheetId="4">พ.ย.55!$A$1:$G$132</definedName>
    <definedName name="_xlnm.Print_Area" localSheetId="6">ม.ค.56!$A$1:$G$132</definedName>
    <definedName name="_xlnm.Print_Area" localSheetId="11">มิ.ย.56!$A$1:$G$132</definedName>
    <definedName name="_xlnm.Print_Area" localSheetId="8">มี.ค.56!$A$1:$G$132</definedName>
    <definedName name="_xlnm.Print_Area" localSheetId="9">เม.ย.56!$A$1:$G$132</definedName>
    <definedName name="_xlnm.Print_Area" localSheetId="13">ส.ค.56!$A$1:$G$132</definedName>
    <definedName name="_xlnm.Print_Titles" localSheetId="12">ก.ค.56!$5:$6</definedName>
    <definedName name="_xlnm.Print_Titles" localSheetId="7">ก.พ.56!$5:$6</definedName>
    <definedName name="_xlnm.Print_Titles" localSheetId="14">ก.ย.56!$5:$6</definedName>
    <definedName name="_xlnm.Print_Titles" localSheetId="1">ชุมพร!$1:$4</definedName>
    <definedName name="_xlnm.Print_Titles" localSheetId="0">'ชุมพร (66)'!$4:$7</definedName>
    <definedName name="_xlnm.Print_Titles" localSheetId="3">ต.ค.55!$5:$6</definedName>
    <definedName name="_xlnm.Print_Titles" localSheetId="5">ธ.ค.55!$5:$6</definedName>
    <definedName name="_xlnm.Print_Titles" localSheetId="10">พ.ค.56!$5:$6</definedName>
    <definedName name="_xlnm.Print_Titles" localSheetId="4">พ.ย.55!$5:$6</definedName>
    <definedName name="_xlnm.Print_Titles" localSheetId="2">ฟอร์มเดิม!$5:$6</definedName>
    <definedName name="_xlnm.Print_Titles" localSheetId="6">ม.ค.56!$5:$6</definedName>
    <definedName name="_xlnm.Print_Titles" localSheetId="11">มิ.ย.56!$5:$6</definedName>
    <definedName name="_xlnm.Print_Titles" localSheetId="8">มี.ค.56!$5:$6</definedName>
    <definedName name="_xlnm.Print_Titles" localSheetId="9">เม.ย.56!$5:$6</definedName>
    <definedName name="_xlnm.Print_Titles" localSheetId="13">ส.ค.56!$5:$6</definedName>
  </definedNames>
  <calcPr calcId="124519"/>
  <fileRecoveryPr autoRecover="0"/>
</workbook>
</file>

<file path=xl/calcChain.xml><?xml version="1.0" encoding="utf-8"?>
<calcChain xmlns="http://schemas.openxmlformats.org/spreadsheetml/2006/main">
  <c r="D7" i="152"/>
  <c r="A9" i="153"/>
  <c r="D71" i="152"/>
  <c r="D66"/>
  <c r="D10"/>
  <c r="G17"/>
  <c r="D17"/>
  <c r="E132"/>
  <c r="E131"/>
  <c r="E124"/>
  <c r="E125"/>
  <c r="E126"/>
  <c r="E127"/>
  <c r="E128"/>
  <c r="E123"/>
  <c r="E112"/>
  <c r="E113"/>
  <c r="E114"/>
  <c r="E115"/>
  <c r="E116"/>
  <c r="E117"/>
  <c r="E118"/>
  <c r="E119"/>
  <c r="E120"/>
  <c r="E111"/>
  <c r="E105"/>
  <c r="E104"/>
  <c r="E97"/>
  <c r="E98"/>
  <c r="E99"/>
  <c r="E100"/>
  <c r="E101"/>
  <c r="E96"/>
  <c r="E81"/>
  <c r="E82"/>
  <c r="E83"/>
  <c r="E84"/>
  <c r="E85"/>
  <c r="E86"/>
  <c r="E87"/>
  <c r="E78" s="1"/>
  <c r="G78" s="1"/>
  <c r="E88"/>
  <c r="E89"/>
  <c r="E90"/>
  <c r="E91"/>
  <c r="E92"/>
  <c r="E93"/>
  <c r="E80"/>
  <c r="E74"/>
  <c r="E75"/>
  <c r="E73"/>
  <c r="E71" s="1"/>
  <c r="E69"/>
  <c r="E70"/>
  <c r="E68"/>
  <c r="E66" s="1"/>
  <c r="E54"/>
  <c r="E55"/>
  <c r="E56"/>
  <c r="E57"/>
  <c r="E58"/>
  <c r="E59"/>
  <c r="E60"/>
  <c r="E61"/>
  <c r="E62"/>
  <c r="E63"/>
  <c r="E64"/>
  <c r="E65"/>
  <c r="G65" s="1"/>
  <c r="E53"/>
  <c r="E51"/>
  <c r="E50"/>
  <c r="E46"/>
  <c r="E47"/>
  <c r="G47" s="1"/>
  <c r="E48"/>
  <c r="G48" s="1"/>
  <c r="E45"/>
  <c r="E43"/>
  <c r="E42"/>
  <c r="E38"/>
  <c r="E39"/>
  <c r="E40"/>
  <c r="E37"/>
  <c r="E21"/>
  <c r="E22"/>
  <c r="E23"/>
  <c r="E24"/>
  <c r="E25"/>
  <c r="E26"/>
  <c r="E27"/>
  <c r="G26" s="1"/>
  <c r="E28"/>
  <c r="E29"/>
  <c r="E30"/>
  <c r="E31"/>
  <c r="E32"/>
  <c r="E33"/>
  <c r="E34"/>
  <c r="E35"/>
  <c r="E14" i="137"/>
  <c r="E14" i="142"/>
  <c r="E13" i="149"/>
  <c r="G13" s="1"/>
  <c r="E11"/>
  <c r="E20" i="152"/>
  <c r="E14" i="149"/>
  <c r="E14" i="145"/>
  <c r="E14" i="144"/>
  <c r="E14" i="143"/>
  <c r="E14" i="141"/>
  <c r="E14" i="140"/>
  <c r="E46" i="136"/>
  <c r="E47"/>
  <c r="E48"/>
  <c r="E45"/>
  <c r="E43"/>
  <c r="E42"/>
  <c r="E38"/>
  <c r="E39"/>
  <c r="E40"/>
  <c r="E37"/>
  <c r="E21"/>
  <c r="E22"/>
  <c r="E23"/>
  <c r="E24"/>
  <c r="E25"/>
  <c r="E26"/>
  <c r="E27"/>
  <c r="E28"/>
  <c r="E29"/>
  <c r="E30"/>
  <c r="E31"/>
  <c r="E32"/>
  <c r="E33"/>
  <c r="E34"/>
  <c r="E35"/>
  <c r="E20"/>
  <c r="E132" i="135"/>
  <c r="E131"/>
  <c r="E124"/>
  <c r="E125"/>
  <c r="E126"/>
  <c r="E127"/>
  <c r="E128"/>
  <c r="E123"/>
  <c r="E112"/>
  <c r="E113"/>
  <c r="E114"/>
  <c r="E115"/>
  <c r="E116"/>
  <c r="E117"/>
  <c r="E118"/>
  <c r="E119"/>
  <c r="E120"/>
  <c r="E111"/>
  <c r="E105"/>
  <c r="E104"/>
  <c r="E97"/>
  <c r="E98"/>
  <c r="E99"/>
  <c r="E100"/>
  <c r="E101"/>
  <c r="E96"/>
  <c r="E81"/>
  <c r="E82"/>
  <c r="E83"/>
  <c r="E84"/>
  <c r="E85"/>
  <c r="E86"/>
  <c r="E87"/>
  <c r="E88"/>
  <c r="E89"/>
  <c r="E90"/>
  <c r="E91"/>
  <c r="E92"/>
  <c r="E93"/>
  <c r="E80"/>
  <c r="E74"/>
  <c r="E75"/>
  <c r="E73"/>
  <c r="E69"/>
  <c r="E70"/>
  <c r="E68"/>
  <c r="E56"/>
  <c r="E57"/>
  <c r="E58"/>
  <c r="E59"/>
  <c r="E60"/>
  <c r="E61"/>
  <c r="E62"/>
  <c r="E63"/>
  <c r="E64"/>
  <c r="E65"/>
  <c r="E55"/>
  <c r="E53"/>
  <c r="E51"/>
  <c r="E50"/>
  <c r="E46"/>
  <c r="E47"/>
  <c r="E48"/>
  <c r="E45"/>
  <c r="E43"/>
  <c r="E42"/>
  <c r="E38"/>
  <c r="E39"/>
  <c r="E40"/>
  <c r="E37"/>
  <c r="E21"/>
  <c r="E22"/>
  <c r="E23"/>
  <c r="E24"/>
  <c r="E25"/>
  <c r="E26"/>
  <c r="E27"/>
  <c r="E28"/>
  <c r="E29"/>
  <c r="E30"/>
  <c r="E31"/>
  <c r="E32"/>
  <c r="E33"/>
  <c r="E34"/>
  <c r="E35"/>
  <c r="E20"/>
  <c r="E12"/>
  <c r="E13"/>
  <c r="E14"/>
  <c r="E11"/>
  <c r="G11" s="1"/>
  <c r="E12" i="136"/>
  <c r="E13"/>
  <c r="E14"/>
  <c r="E11"/>
  <c r="E14" i="152"/>
  <c r="G14" s="1"/>
  <c r="E11"/>
  <c r="E10" s="1"/>
  <c r="E12"/>
  <c r="E13"/>
  <c r="E122"/>
  <c r="G122" s="1"/>
  <c r="E121"/>
  <c r="G121" s="1"/>
  <c r="F122"/>
  <c r="F121"/>
  <c r="E110"/>
  <c r="G110" s="1"/>
  <c r="E109"/>
  <c r="G109" s="1"/>
  <c r="F110"/>
  <c r="F109"/>
  <c r="E108"/>
  <c r="E95"/>
  <c r="G95" s="1"/>
  <c r="E94"/>
  <c r="G94" s="1"/>
  <c r="F95"/>
  <c r="F94"/>
  <c r="E77"/>
  <c r="G77" s="1"/>
  <c r="F78"/>
  <c r="F77"/>
  <c r="G75"/>
  <c r="G74"/>
  <c r="G73"/>
  <c r="G70"/>
  <c r="G69"/>
  <c r="G68"/>
  <c r="G64"/>
  <c r="G63"/>
  <c r="G62"/>
  <c r="G61"/>
  <c r="G60"/>
  <c r="G59"/>
  <c r="G58"/>
  <c r="G57"/>
  <c r="G56"/>
  <c r="G55"/>
  <c r="D54"/>
  <c r="D52"/>
  <c r="G46"/>
  <c r="D44"/>
  <c r="G43"/>
  <c r="G42"/>
  <c r="D41"/>
  <c r="G38"/>
  <c r="G37"/>
  <c r="D36"/>
  <c r="D19"/>
  <c r="G13"/>
  <c r="G12"/>
  <c r="E12" i="149"/>
  <c r="E70" i="144"/>
  <c r="D17" i="149"/>
  <c r="D52" i="141"/>
  <c r="D52" i="149"/>
  <c r="E132"/>
  <c r="E131"/>
  <c r="E124"/>
  <c r="E125"/>
  <c r="E126"/>
  <c r="E127"/>
  <c r="E128"/>
  <c r="E123"/>
  <c r="E121" s="1"/>
  <c r="G121" s="1"/>
  <c r="E112"/>
  <c r="E113"/>
  <c r="E114"/>
  <c r="E115"/>
  <c r="E116"/>
  <c r="E117"/>
  <c r="E118"/>
  <c r="E119"/>
  <c r="E120"/>
  <c r="E111"/>
  <c r="E105"/>
  <c r="E104"/>
  <c r="E97"/>
  <c r="E99"/>
  <c r="E95" s="1"/>
  <c r="G95" s="1"/>
  <c r="E100"/>
  <c r="E96"/>
  <c r="E93"/>
  <c r="E81"/>
  <c r="E82"/>
  <c r="E83"/>
  <c r="E84"/>
  <c r="E85"/>
  <c r="E86"/>
  <c r="E87"/>
  <c r="E78" s="1"/>
  <c r="G78" s="1"/>
  <c r="E88"/>
  <c r="E89"/>
  <c r="E90"/>
  <c r="E91"/>
  <c r="E92"/>
  <c r="E80"/>
  <c r="E77" s="1"/>
  <c r="G77" s="1"/>
  <c r="E74"/>
  <c r="G74" s="1"/>
  <c r="E75"/>
  <c r="G75" s="1"/>
  <c r="E73"/>
  <c r="G73" s="1"/>
  <c r="E69"/>
  <c r="G69" s="1"/>
  <c r="E70"/>
  <c r="G70" s="1"/>
  <c r="E68"/>
  <c r="D54"/>
  <c r="E54"/>
  <c r="E55"/>
  <c r="G55" s="1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53"/>
  <c r="G53" s="1"/>
  <c r="E51"/>
  <c r="E50"/>
  <c r="E46"/>
  <c r="G46" s="1"/>
  <c r="E47"/>
  <c r="G47" s="1"/>
  <c r="E48"/>
  <c r="G48" s="1"/>
  <c r="E45"/>
  <c r="G45" s="1"/>
  <c r="E43"/>
  <c r="G43" s="1"/>
  <c r="E42"/>
  <c r="E38"/>
  <c r="G38" s="1"/>
  <c r="E39"/>
  <c r="E40"/>
  <c r="E37"/>
  <c r="E29"/>
  <c r="E30"/>
  <c r="E31"/>
  <c r="E32"/>
  <c r="E33"/>
  <c r="E34"/>
  <c r="E35"/>
  <c r="E27"/>
  <c r="E26" s="1"/>
  <c r="E21"/>
  <c r="E22"/>
  <c r="E23"/>
  <c r="E24"/>
  <c r="E25"/>
  <c r="E20"/>
  <c r="G20" s="1"/>
  <c r="F122"/>
  <c r="E122"/>
  <c r="G122" s="1"/>
  <c r="F121"/>
  <c r="F110"/>
  <c r="E110"/>
  <c r="G110" s="1"/>
  <c r="F109"/>
  <c r="E109"/>
  <c r="G109" s="1"/>
  <c r="E108"/>
  <c r="E94"/>
  <c r="G94" s="1"/>
  <c r="F95"/>
  <c r="F94"/>
  <c r="F78"/>
  <c r="F77"/>
  <c r="G68"/>
  <c r="E65"/>
  <c r="G65" s="1"/>
  <c r="D44"/>
  <c r="D41"/>
  <c r="D36"/>
  <c r="F28"/>
  <c r="E28" s="1"/>
  <c r="D19"/>
  <c r="G14"/>
  <c r="G12"/>
  <c r="G11"/>
  <c r="E12" i="145"/>
  <c r="E11"/>
  <c r="G11" s="1"/>
  <c r="E11" i="144"/>
  <c r="G11" s="1"/>
  <c r="E11" i="143"/>
  <c r="G11" s="1"/>
  <c r="E11" i="142"/>
  <c r="G11" s="1"/>
  <c r="E11" i="141"/>
  <c r="G11" s="1"/>
  <c r="G11" i="140"/>
  <c r="G11" i="137"/>
  <c r="G11" i="136"/>
  <c r="G11" i="132"/>
  <c r="F78" i="145"/>
  <c r="F77"/>
  <c r="F95"/>
  <c r="F94"/>
  <c r="F110"/>
  <c r="F109"/>
  <c r="F122"/>
  <c r="F121"/>
  <c r="F28"/>
  <c r="E41" i="149" l="1"/>
  <c r="G26"/>
  <c r="E36"/>
  <c r="G35" i="152"/>
  <c r="G35" i="149"/>
  <c r="E19" i="152"/>
  <c r="E52" i="149"/>
  <c r="E19"/>
  <c r="G19" s="1"/>
  <c r="G34" i="152"/>
  <c r="E44"/>
  <c r="G20"/>
  <c r="G40"/>
  <c r="E52"/>
  <c r="E36"/>
  <c r="G11"/>
  <c r="E41"/>
  <c r="G45"/>
  <c r="G53"/>
  <c r="G37" i="149"/>
  <c r="G34"/>
  <c r="G40"/>
  <c r="G42"/>
  <c r="E44"/>
  <c r="E132" i="145"/>
  <c r="E131"/>
  <c r="E128"/>
  <c r="E124"/>
  <c r="E125"/>
  <c r="E126"/>
  <c r="E122" s="1"/>
  <c r="G122" s="1"/>
  <c r="E127"/>
  <c r="E123"/>
  <c r="E121" s="1"/>
  <c r="G121" s="1"/>
  <c r="E120"/>
  <c r="E112"/>
  <c r="E113"/>
  <c r="E114"/>
  <c r="E115"/>
  <c r="E116"/>
  <c r="E117"/>
  <c r="E118"/>
  <c r="E119"/>
  <c r="E111"/>
  <c r="E109" s="1"/>
  <c r="G109" s="1"/>
  <c r="E105"/>
  <c r="E104"/>
  <c r="E92"/>
  <c r="E93"/>
  <c r="E81"/>
  <c r="E82"/>
  <c r="E83"/>
  <c r="E84"/>
  <c r="E85"/>
  <c r="E86"/>
  <c r="E87"/>
  <c r="E78" s="1"/>
  <c r="G78" s="1"/>
  <c r="E88"/>
  <c r="E89"/>
  <c r="E90"/>
  <c r="E91"/>
  <c r="E80"/>
  <c r="E77" s="1"/>
  <c r="G77" s="1"/>
  <c r="E75"/>
  <c r="E74"/>
  <c r="E73"/>
  <c r="E70"/>
  <c r="G70" s="1"/>
  <c r="E69"/>
  <c r="G69" s="1"/>
  <c r="E68"/>
  <c r="G68" s="1"/>
  <c r="E54"/>
  <c r="E55"/>
  <c r="G55" s="1"/>
  <c r="E56"/>
  <c r="E57"/>
  <c r="E58"/>
  <c r="E59"/>
  <c r="G59" s="1"/>
  <c r="E60"/>
  <c r="E61"/>
  <c r="G61" s="1"/>
  <c r="E62"/>
  <c r="E63"/>
  <c r="G63" s="1"/>
  <c r="E64"/>
  <c r="E65"/>
  <c r="G65" s="1"/>
  <c r="E53"/>
  <c r="G53" s="1"/>
  <c r="E51"/>
  <c r="E50"/>
  <c r="E46"/>
  <c r="G46" s="1"/>
  <c r="E47"/>
  <c r="G47" s="1"/>
  <c r="E48"/>
  <c r="G48" s="1"/>
  <c r="E45"/>
  <c r="G45" s="1"/>
  <c r="E43"/>
  <c r="E42"/>
  <c r="E38"/>
  <c r="E39"/>
  <c r="E40"/>
  <c r="E37"/>
  <c r="G37" s="1"/>
  <c r="E21"/>
  <c r="E22"/>
  <c r="E23"/>
  <c r="E24"/>
  <c r="E25"/>
  <c r="E26"/>
  <c r="E27"/>
  <c r="E29"/>
  <c r="E30"/>
  <c r="E31"/>
  <c r="E32"/>
  <c r="E33"/>
  <c r="E34"/>
  <c r="E35"/>
  <c r="G35" s="1"/>
  <c r="E20"/>
  <c r="G20" s="1"/>
  <c r="E13"/>
  <c r="G14"/>
  <c r="G12"/>
  <c r="E110"/>
  <c r="G110" s="1"/>
  <c r="E108"/>
  <c r="G75"/>
  <c r="G74"/>
  <c r="G73"/>
  <c r="G64"/>
  <c r="G62"/>
  <c r="G60"/>
  <c r="G58"/>
  <c r="G57"/>
  <c r="G56"/>
  <c r="D54"/>
  <c r="D44"/>
  <c r="G43"/>
  <c r="D41"/>
  <c r="G38"/>
  <c r="D36"/>
  <c r="D19"/>
  <c r="G13"/>
  <c r="E12" i="144"/>
  <c r="G12" s="1"/>
  <c r="E132"/>
  <c r="E131"/>
  <c r="E124"/>
  <c r="E125"/>
  <c r="E126"/>
  <c r="E122" s="1"/>
  <c r="G122" s="1"/>
  <c r="E127"/>
  <c r="E128"/>
  <c r="E123"/>
  <c r="E121" s="1"/>
  <c r="G121" s="1"/>
  <c r="E112"/>
  <c r="E113"/>
  <c r="E114"/>
  <c r="E110" s="1"/>
  <c r="G110" s="1"/>
  <c r="E115"/>
  <c r="E116"/>
  <c r="E117"/>
  <c r="E118"/>
  <c r="E119"/>
  <c r="E120"/>
  <c r="E111"/>
  <c r="E109" s="1"/>
  <c r="G109" s="1"/>
  <c r="E108"/>
  <c r="E105"/>
  <c r="E104"/>
  <c r="E81"/>
  <c r="E82"/>
  <c r="E83"/>
  <c r="E84"/>
  <c r="E85"/>
  <c r="E86"/>
  <c r="E87"/>
  <c r="E78" s="1"/>
  <c r="G78" s="1"/>
  <c r="E88"/>
  <c r="E89"/>
  <c r="E90"/>
  <c r="E91"/>
  <c r="E92"/>
  <c r="E93"/>
  <c r="E80"/>
  <c r="E77" s="1"/>
  <c r="G77" s="1"/>
  <c r="E75"/>
  <c r="E74"/>
  <c r="G74" s="1"/>
  <c r="E73"/>
  <c r="E69"/>
  <c r="G70"/>
  <c r="E68"/>
  <c r="E54"/>
  <c r="E55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65"/>
  <c r="E53"/>
  <c r="E51"/>
  <c r="E50"/>
  <c r="E46"/>
  <c r="E47"/>
  <c r="G47" s="1"/>
  <c r="E48"/>
  <c r="G48" s="1"/>
  <c r="E45"/>
  <c r="G45" s="1"/>
  <c r="E43"/>
  <c r="E42"/>
  <c r="E38"/>
  <c r="G38" s="1"/>
  <c r="E39"/>
  <c r="E40"/>
  <c r="E37"/>
  <c r="E29"/>
  <c r="E30"/>
  <c r="E31"/>
  <c r="E32"/>
  <c r="E33"/>
  <c r="E34"/>
  <c r="E35"/>
  <c r="E27"/>
  <c r="E26" s="1"/>
  <c r="E21"/>
  <c r="E22"/>
  <c r="E23"/>
  <c r="E24"/>
  <c r="E25"/>
  <c r="E20"/>
  <c r="E19" s="1"/>
  <c r="E13"/>
  <c r="G13" s="1"/>
  <c r="G14"/>
  <c r="G75"/>
  <c r="G69"/>
  <c r="G65"/>
  <c r="D54"/>
  <c r="G46"/>
  <c r="D44"/>
  <c r="D41"/>
  <c r="D36"/>
  <c r="D19"/>
  <c r="D54" i="143"/>
  <c r="D44"/>
  <c r="D41"/>
  <c r="D36"/>
  <c r="D19"/>
  <c r="E132"/>
  <c r="E131"/>
  <c r="E132" i="142"/>
  <c r="E131"/>
  <c r="E105"/>
  <c r="E104"/>
  <c r="E132" i="141"/>
  <c r="E131"/>
  <c r="E105"/>
  <c r="E104"/>
  <c r="E132" i="140"/>
  <c r="E131"/>
  <c r="E105"/>
  <c r="E104"/>
  <c r="E132" i="137"/>
  <c r="E131"/>
  <c r="E105"/>
  <c r="E104"/>
  <c r="E132" i="136"/>
  <c r="E131"/>
  <c r="E105"/>
  <c r="E104"/>
  <c r="E124" i="143"/>
  <c r="E125"/>
  <c r="E126"/>
  <c r="E127"/>
  <c r="E128"/>
  <c r="E123"/>
  <c r="E112"/>
  <c r="E113"/>
  <c r="E114"/>
  <c r="E110" s="1"/>
  <c r="G110" s="1"/>
  <c r="E115"/>
  <c r="E116"/>
  <c r="E117"/>
  <c r="E118"/>
  <c r="E119"/>
  <c r="E120"/>
  <c r="E111"/>
  <c r="E109" s="1"/>
  <c r="G109" s="1"/>
  <c r="E105"/>
  <c r="E104"/>
  <c r="E81"/>
  <c r="E82"/>
  <c r="E83"/>
  <c r="E84"/>
  <c r="E85"/>
  <c r="E86"/>
  <c r="E87"/>
  <c r="E78" s="1"/>
  <c r="G78" s="1"/>
  <c r="E88"/>
  <c r="E89"/>
  <c r="E90"/>
  <c r="E91"/>
  <c r="E92"/>
  <c r="E93"/>
  <c r="E80"/>
  <c r="E77" s="1"/>
  <c r="G77" s="1"/>
  <c r="E75"/>
  <c r="G75" s="1"/>
  <c r="E74"/>
  <c r="G74" s="1"/>
  <c r="E73"/>
  <c r="E69"/>
  <c r="G69" s="1"/>
  <c r="E70"/>
  <c r="G70" s="1"/>
  <c r="E68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65"/>
  <c r="G65" s="1"/>
  <c r="E55"/>
  <c r="G55" s="1"/>
  <c r="E53"/>
  <c r="G53" s="1"/>
  <c r="E51"/>
  <c r="E50"/>
  <c r="E46"/>
  <c r="G46" s="1"/>
  <c r="E47"/>
  <c r="G47" s="1"/>
  <c r="E48"/>
  <c r="G48" s="1"/>
  <c r="E45"/>
  <c r="G45" s="1"/>
  <c r="E43"/>
  <c r="G43" s="1"/>
  <c r="E42"/>
  <c r="G42" s="1"/>
  <c r="E38"/>
  <c r="G38" s="1"/>
  <c r="E39"/>
  <c r="E40"/>
  <c r="E37"/>
  <c r="E29"/>
  <c r="E30"/>
  <c r="E31"/>
  <c r="E32"/>
  <c r="E33"/>
  <c r="E34"/>
  <c r="E35"/>
  <c r="E27"/>
  <c r="E26" s="1"/>
  <c r="E21"/>
  <c r="E22"/>
  <c r="E23"/>
  <c r="E24"/>
  <c r="E25"/>
  <c r="E20"/>
  <c r="E19" s="1"/>
  <c r="E13"/>
  <c r="G13" s="1"/>
  <c r="G14"/>
  <c r="E12"/>
  <c r="G12" s="1"/>
  <c r="E121"/>
  <c r="G121" s="1"/>
  <c r="E122"/>
  <c r="G122" s="1"/>
  <c r="E108"/>
  <c r="G73"/>
  <c r="G68"/>
  <c r="E105" i="132"/>
  <c r="E104"/>
  <c r="E132"/>
  <c r="E131"/>
  <c r="E128" i="142"/>
  <c r="E125"/>
  <c r="E126"/>
  <c r="E122" s="1"/>
  <c r="G122" s="1"/>
  <c r="E127"/>
  <c r="E124"/>
  <c r="E123"/>
  <c r="E121" s="1"/>
  <c r="G121" s="1"/>
  <c r="E113"/>
  <c r="E114"/>
  <c r="E110" s="1"/>
  <c r="G110" s="1"/>
  <c r="E115"/>
  <c r="E116"/>
  <c r="E117"/>
  <c r="E118"/>
  <c r="E119"/>
  <c r="E120"/>
  <c r="E112"/>
  <c r="E111"/>
  <c r="E109" s="1"/>
  <c r="G109" s="1"/>
  <c r="E81"/>
  <c r="E82"/>
  <c r="E83"/>
  <c r="E84"/>
  <c r="E85"/>
  <c r="E86"/>
  <c r="E87"/>
  <c r="E88"/>
  <c r="E89"/>
  <c r="E90"/>
  <c r="E91"/>
  <c r="E92"/>
  <c r="E93"/>
  <c r="E80"/>
  <c r="E77" s="1"/>
  <c r="G77" s="1"/>
  <c r="E75"/>
  <c r="G75" s="1"/>
  <c r="E74"/>
  <c r="G74" s="1"/>
  <c r="E73"/>
  <c r="G73" s="1"/>
  <c r="E70"/>
  <c r="G70" s="1"/>
  <c r="E69"/>
  <c r="G69" s="1"/>
  <c r="E68"/>
  <c r="G68" s="1"/>
  <c r="E65"/>
  <c r="G65" s="1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55"/>
  <c r="G55" s="1"/>
  <c r="E53"/>
  <c r="G53" s="1"/>
  <c r="E51"/>
  <c r="E50"/>
  <c r="E46"/>
  <c r="G46" s="1"/>
  <c r="E47"/>
  <c r="G47" s="1"/>
  <c r="E48"/>
  <c r="G48" s="1"/>
  <c r="E45"/>
  <c r="G45" s="1"/>
  <c r="E43"/>
  <c r="G43" s="1"/>
  <c r="E42"/>
  <c r="G42" s="1"/>
  <c r="E38"/>
  <c r="G38" s="1"/>
  <c r="E39"/>
  <c r="E40"/>
  <c r="E37"/>
  <c r="G37" s="1"/>
  <c r="E29"/>
  <c r="E30"/>
  <c r="E31"/>
  <c r="E32"/>
  <c r="E33"/>
  <c r="E34"/>
  <c r="E35"/>
  <c r="E27"/>
  <c r="G26" s="1"/>
  <c r="E21"/>
  <c r="E22"/>
  <c r="E23"/>
  <c r="E24"/>
  <c r="E25"/>
  <c r="E20"/>
  <c r="G20" s="1"/>
  <c r="E13"/>
  <c r="G13" s="1"/>
  <c r="G14"/>
  <c r="E12"/>
  <c r="G12" s="1"/>
  <c r="E108"/>
  <c r="E78"/>
  <c r="G78" s="1"/>
  <c r="E124" i="141"/>
  <c r="E125"/>
  <c r="E126"/>
  <c r="E122" s="1"/>
  <c r="G122" s="1"/>
  <c r="E127"/>
  <c r="E128"/>
  <c r="E123"/>
  <c r="E121" s="1"/>
  <c r="G121" s="1"/>
  <c r="E112"/>
  <c r="E113"/>
  <c r="E114"/>
  <c r="E115"/>
  <c r="E116"/>
  <c r="E110" s="1"/>
  <c r="G110" s="1"/>
  <c r="E117"/>
  <c r="E118"/>
  <c r="E119"/>
  <c r="E120"/>
  <c r="E111"/>
  <c r="E109" s="1"/>
  <c r="G109" s="1"/>
  <c r="E81"/>
  <c r="E82"/>
  <c r="E83"/>
  <c r="E84"/>
  <c r="E85"/>
  <c r="E86"/>
  <c r="E87"/>
  <c r="E78" s="1"/>
  <c r="G78" s="1"/>
  <c r="E88"/>
  <c r="E89"/>
  <c r="E90"/>
  <c r="E91"/>
  <c r="E92"/>
  <c r="E93"/>
  <c r="E80"/>
  <c r="E77" s="1"/>
  <c r="G77" s="1"/>
  <c r="E75"/>
  <c r="G75" s="1"/>
  <c r="E74"/>
  <c r="G74" s="1"/>
  <c r="E73"/>
  <c r="G73" s="1"/>
  <c r="E69"/>
  <c r="G69" s="1"/>
  <c r="E70"/>
  <c r="G70" s="1"/>
  <c r="E68"/>
  <c r="G68" s="1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65"/>
  <c r="G65" s="1"/>
  <c r="E55"/>
  <c r="G55" s="1"/>
  <c r="E53"/>
  <c r="E51"/>
  <c r="E50"/>
  <c r="E46"/>
  <c r="G46" s="1"/>
  <c r="E47"/>
  <c r="G47" s="1"/>
  <c r="E48"/>
  <c r="G48" s="1"/>
  <c r="E45"/>
  <c r="G45" s="1"/>
  <c r="E43"/>
  <c r="G43" s="1"/>
  <c r="E42"/>
  <c r="G42" s="1"/>
  <c r="E38"/>
  <c r="G38" s="1"/>
  <c r="E39"/>
  <c r="E40"/>
  <c r="E37"/>
  <c r="G37" s="1"/>
  <c r="E29"/>
  <c r="E30"/>
  <c r="E31"/>
  <c r="E32"/>
  <c r="E33"/>
  <c r="E34"/>
  <c r="E35"/>
  <c r="E27"/>
  <c r="G26" s="1"/>
  <c r="E21"/>
  <c r="E22"/>
  <c r="E23"/>
  <c r="E24"/>
  <c r="E25"/>
  <c r="E20"/>
  <c r="E13"/>
  <c r="G13" s="1"/>
  <c r="G14"/>
  <c r="E12"/>
  <c r="G12" s="1"/>
  <c r="E108"/>
  <c r="F101"/>
  <c r="F28" i="140"/>
  <c r="E28" i="143" s="1"/>
  <c r="E124" i="140"/>
  <c r="E125"/>
  <c r="E126"/>
  <c r="E122" s="1"/>
  <c r="G122" s="1"/>
  <c r="E127"/>
  <c r="E128"/>
  <c r="E123"/>
  <c r="E121" s="1"/>
  <c r="G121" s="1"/>
  <c r="E120"/>
  <c r="E112"/>
  <c r="E113"/>
  <c r="E114"/>
  <c r="E115"/>
  <c r="E116"/>
  <c r="E110" s="1"/>
  <c r="G110" s="1"/>
  <c r="E117"/>
  <c r="E118"/>
  <c r="E119"/>
  <c r="E111"/>
  <c r="E109" s="1"/>
  <c r="G109" s="1"/>
  <c r="E81"/>
  <c r="E82"/>
  <c r="E83"/>
  <c r="E84"/>
  <c r="E85"/>
  <c r="E86"/>
  <c r="E87"/>
  <c r="E78" s="1"/>
  <c r="G78" s="1"/>
  <c r="E88"/>
  <c r="E89"/>
  <c r="E90"/>
  <c r="E91"/>
  <c r="E92"/>
  <c r="E93"/>
  <c r="E80"/>
  <c r="E77" s="1"/>
  <c r="G77" s="1"/>
  <c r="E74"/>
  <c r="G74" s="1"/>
  <c r="E75"/>
  <c r="G75" s="1"/>
  <c r="E73"/>
  <c r="G73" s="1"/>
  <c r="E69"/>
  <c r="G69" s="1"/>
  <c r="E70"/>
  <c r="G70" s="1"/>
  <c r="E68"/>
  <c r="G68" s="1"/>
  <c r="E65"/>
  <c r="G65" s="1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55"/>
  <c r="G55" s="1"/>
  <c r="E53"/>
  <c r="G53" s="1"/>
  <c r="E51"/>
  <c r="E50"/>
  <c r="E48"/>
  <c r="G48" s="1"/>
  <c r="E46"/>
  <c r="G46" s="1"/>
  <c r="E47"/>
  <c r="G47" s="1"/>
  <c r="E45"/>
  <c r="G45" s="1"/>
  <c r="E43"/>
  <c r="G43" s="1"/>
  <c r="E42"/>
  <c r="G42" s="1"/>
  <c r="E38"/>
  <c r="G38" s="1"/>
  <c r="E39"/>
  <c r="E40"/>
  <c r="E37"/>
  <c r="G37" s="1"/>
  <c r="E35"/>
  <c r="E21"/>
  <c r="E22"/>
  <c r="E23"/>
  <c r="E24"/>
  <c r="E25"/>
  <c r="E27"/>
  <c r="G26" s="1"/>
  <c r="E28"/>
  <c r="E29"/>
  <c r="E30"/>
  <c r="E31"/>
  <c r="E32"/>
  <c r="E33"/>
  <c r="E34"/>
  <c r="E20"/>
  <c r="G20" s="1"/>
  <c r="G14"/>
  <c r="E13"/>
  <c r="G13" s="1"/>
  <c r="E12"/>
  <c r="G12" s="1"/>
  <c r="E108"/>
  <c r="F101"/>
  <c r="G26" i="136"/>
  <c r="E124" i="137"/>
  <c r="E125"/>
  <c r="E126"/>
  <c r="E122" s="1"/>
  <c r="G122" s="1"/>
  <c r="E127"/>
  <c r="E128"/>
  <c r="E123"/>
  <c r="E121" s="1"/>
  <c r="G121" s="1"/>
  <c r="E112"/>
  <c r="E113"/>
  <c r="E114"/>
  <c r="E115"/>
  <c r="E116"/>
  <c r="E110" s="1"/>
  <c r="G110" s="1"/>
  <c r="E117"/>
  <c r="E118"/>
  <c r="E119"/>
  <c r="E120"/>
  <c r="E111"/>
  <c r="E109" s="1"/>
  <c r="G109" s="1"/>
  <c r="E81"/>
  <c r="E82"/>
  <c r="E83"/>
  <c r="E84"/>
  <c r="E85"/>
  <c r="E86"/>
  <c r="E87"/>
  <c r="E78" s="1"/>
  <c r="G78" s="1"/>
  <c r="E88"/>
  <c r="E89"/>
  <c r="E90"/>
  <c r="E91"/>
  <c r="E92"/>
  <c r="E93"/>
  <c r="E80"/>
  <c r="E77" s="1"/>
  <c r="G77" s="1"/>
  <c r="E74"/>
  <c r="G74" s="1"/>
  <c r="E75"/>
  <c r="G75" s="1"/>
  <c r="E73"/>
  <c r="G73" s="1"/>
  <c r="E69"/>
  <c r="G69" s="1"/>
  <c r="E70"/>
  <c r="G70" s="1"/>
  <c r="E68"/>
  <c r="G68" s="1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65"/>
  <c r="G65" s="1"/>
  <c r="E55"/>
  <c r="G55" s="1"/>
  <c r="E53"/>
  <c r="G53" s="1"/>
  <c r="E51"/>
  <c r="E50"/>
  <c r="E46"/>
  <c r="G46" s="1"/>
  <c r="E47"/>
  <c r="G47" s="1"/>
  <c r="E48"/>
  <c r="G48" s="1"/>
  <c r="E45"/>
  <c r="G45" s="1"/>
  <c r="E43"/>
  <c r="G43" s="1"/>
  <c r="E42"/>
  <c r="G42" s="1"/>
  <c r="E38"/>
  <c r="G38" s="1"/>
  <c r="E39"/>
  <c r="E40"/>
  <c r="E37"/>
  <c r="G37" s="1"/>
  <c r="E21"/>
  <c r="E22"/>
  <c r="E23"/>
  <c r="E24"/>
  <c r="E25"/>
  <c r="E27"/>
  <c r="E26" s="1"/>
  <c r="G26" s="1"/>
  <c r="E28"/>
  <c r="E29"/>
  <c r="E30"/>
  <c r="E31"/>
  <c r="E32"/>
  <c r="E33"/>
  <c r="E34"/>
  <c r="E35"/>
  <c r="E20"/>
  <c r="G20" s="1"/>
  <c r="E13"/>
  <c r="G13" s="1"/>
  <c r="G14"/>
  <c r="E12"/>
  <c r="G12" s="1"/>
  <c r="E108"/>
  <c r="F101"/>
  <c r="F98"/>
  <c r="E124" i="136"/>
  <c r="E125"/>
  <c r="E126"/>
  <c r="E122" s="1"/>
  <c r="G122" s="1"/>
  <c r="E127"/>
  <c r="E128"/>
  <c r="E123"/>
  <c r="E121" s="1"/>
  <c r="G121" s="1"/>
  <c r="E112"/>
  <c r="E113"/>
  <c r="E114"/>
  <c r="E115"/>
  <c r="E116"/>
  <c r="E110" s="1"/>
  <c r="G110" s="1"/>
  <c r="E117"/>
  <c r="E118"/>
  <c r="E119"/>
  <c r="E120"/>
  <c r="E111"/>
  <c r="E109" s="1"/>
  <c r="G109" s="1"/>
  <c r="E81"/>
  <c r="E82"/>
  <c r="E83"/>
  <c r="E84"/>
  <c r="E85"/>
  <c r="E86"/>
  <c r="E87"/>
  <c r="E78" s="1"/>
  <c r="G78" s="1"/>
  <c r="E88"/>
  <c r="E89"/>
  <c r="E90"/>
  <c r="E91"/>
  <c r="E92"/>
  <c r="E93"/>
  <c r="E80"/>
  <c r="E77" s="1"/>
  <c r="G77" s="1"/>
  <c r="E74"/>
  <c r="G74" s="1"/>
  <c r="E75"/>
  <c r="G75" s="1"/>
  <c r="E73"/>
  <c r="G73" s="1"/>
  <c r="E69"/>
  <c r="G69" s="1"/>
  <c r="E70"/>
  <c r="G70" s="1"/>
  <c r="E68"/>
  <c r="G68" s="1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65"/>
  <c r="G65" s="1"/>
  <c r="E55"/>
  <c r="G55" s="1"/>
  <c r="E53"/>
  <c r="G53" s="1"/>
  <c r="G46"/>
  <c r="G47"/>
  <c r="G48"/>
  <c r="G45"/>
  <c r="G43"/>
  <c r="G42"/>
  <c r="G38"/>
  <c r="G37"/>
  <c r="G28"/>
  <c r="G13"/>
  <c r="G14"/>
  <c r="G12"/>
  <c r="G13" i="135"/>
  <c r="G14"/>
  <c r="G12"/>
  <c r="E108" i="136"/>
  <c r="F101"/>
  <c r="F98"/>
  <c r="E51"/>
  <c r="E50"/>
  <c r="E121" i="135"/>
  <c r="G121" s="1"/>
  <c r="E110"/>
  <c r="G110" s="1"/>
  <c r="E109"/>
  <c r="G109" s="1"/>
  <c r="E78"/>
  <c r="G78" s="1"/>
  <c r="E77"/>
  <c r="G77" s="1"/>
  <c r="G74"/>
  <c r="G75"/>
  <c r="G73"/>
  <c r="G69"/>
  <c r="G70"/>
  <c r="G68"/>
  <c r="G56"/>
  <c r="G57"/>
  <c r="G58"/>
  <c r="G59"/>
  <c r="G60"/>
  <c r="G61"/>
  <c r="G63"/>
  <c r="G64"/>
  <c r="G65"/>
  <c r="G55"/>
  <c r="G53"/>
  <c r="G46"/>
  <c r="G47"/>
  <c r="G48"/>
  <c r="G42"/>
  <c r="G38"/>
  <c r="G37"/>
  <c r="E122"/>
  <c r="G122" s="1"/>
  <c r="E108"/>
  <c r="F101"/>
  <c r="F98"/>
  <c r="G62"/>
  <c r="G45"/>
  <c r="G43"/>
  <c r="E167" i="134"/>
  <c r="E166"/>
  <c r="E165"/>
  <c r="E161" s="1"/>
  <c r="G161" s="1"/>
  <c r="E164"/>
  <c r="E163"/>
  <c r="E162"/>
  <c r="E160"/>
  <c r="G160" s="1"/>
  <c r="E159"/>
  <c r="E158"/>
  <c r="E157"/>
  <c r="E156"/>
  <c r="E155"/>
  <c r="E149" s="1"/>
  <c r="G149" s="1"/>
  <c r="E154"/>
  <c r="E153"/>
  <c r="E152"/>
  <c r="E151"/>
  <c r="E150"/>
  <c r="E148" s="1"/>
  <c r="G148" s="1"/>
  <c r="E147"/>
  <c r="F144"/>
  <c r="E144" s="1"/>
  <c r="F143"/>
  <c r="E143"/>
  <c r="F142"/>
  <c r="E142" s="1"/>
  <c r="E138" s="1"/>
  <c r="G138" s="1"/>
  <c r="F141"/>
  <c r="E141" s="1"/>
  <c r="F140"/>
  <c r="E140"/>
  <c r="F139"/>
  <c r="E139" s="1"/>
  <c r="E137" s="1"/>
  <c r="G137" s="1"/>
  <c r="E136"/>
  <c r="E135"/>
  <c r="E134"/>
  <c r="E133"/>
  <c r="E132"/>
  <c r="E131"/>
  <c r="E130"/>
  <c r="E121"/>
  <c r="G121"/>
  <c r="E129"/>
  <c r="E128"/>
  <c r="E127"/>
  <c r="E126"/>
  <c r="E125"/>
  <c r="E124"/>
  <c r="E123"/>
  <c r="E120"/>
  <c r="G120" s="1"/>
  <c r="E116"/>
  <c r="G116"/>
  <c r="E115"/>
  <c r="G115" s="1"/>
  <c r="E112"/>
  <c r="G112"/>
  <c r="E108"/>
  <c r="G108" s="1"/>
  <c r="E103"/>
  <c r="G103"/>
  <c r="E101"/>
  <c r="G101" s="1"/>
  <c r="E97"/>
  <c r="G97"/>
  <c r="E96"/>
  <c r="G96" s="1"/>
  <c r="E95"/>
  <c r="G95"/>
  <c r="E92"/>
  <c r="G92" s="1"/>
  <c r="E91"/>
  <c r="G91"/>
  <c r="E90"/>
  <c r="G90" s="1"/>
  <c r="E89"/>
  <c r="G89"/>
  <c r="E87"/>
  <c r="G87" s="1"/>
  <c r="E86"/>
  <c r="G86"/>
  <c r="E82"/>
  <c r="G82" s="1"/>
  <c r="E81"/>
  <c r="G81"/>
  <c r="E79"/>
  <c r="G79" s="1"/>
  <c r="E61"/>
  <c r="E60"/>
  <c r="E56"/>
  <c r="G56" s="1"/>
  <c r="E55"/>
  <c r="G55"/>
  <c r="E54"/>
  <c r="G54" s="1"/>
  <c r="E53"/>
  <c r="G53"/>
  <c r="E51"/>
  <c r="G51" s="1"/>
  <c r="E50"/>
  <c r="G50"/>
  <c r="E46"/>
  <c r="E45"/>
  <c r="E44"/>
  <c r="G44"/>
  <c r="E43"/>
  <c r="G43" s="1"/>
  <c r="E39"/>
  <c r="E38"/>
  <c r="E37"/>
  <c r="E36"/>
  <c r="E35"/>
  <c r="E34"/>
  <c r="E33"/>
  <c r="E32"/>
  <c r="E31"/>
  <c r="E30"/>
  <c r="E29"/>
  <c r="E28"/>
  <c r="E27"/>
  <c r="E26"/>
  <c r="E25"/>
  <c r="E24"/>
  <c r="G24"/>
  <c r="E18"/>
  <c r="G18" s="1"/>
  <c r="E17"/>
  <c r="G17"/>
  <c r="E16"/>
  <c r="G16" s="1"/>
  <c r="E124" i="132"/>
  <c r="E125"/>
  <c r="E126"/>
  <c r="E122" s="1"/>
  <c r="G122" s="1"/>
  <c r="E127"/>
  <c r="E128"/>
  <c r="E111"/>
  <c r="E109" s="1"/>
  <c r="G109" s="1"/>
  <c r="E112"/>
  <c r="E113"/>
  <c r="E114"/>
  <c r="E115"/>
  <c r="E116"/>
  <c r="E110" s="1"/>
  <c r="G110" s="1"/>
  <c r="E117"/>
  <c r="E118"/>
  <c r="E119"/>
  <c r="E120"/>
  <c r="F96"/>
  <c r="E96" i="143" s="1"/>
  <c r="E94" s="1"/>
  <c r="G94" s="1"/>
  <c r="E96" i="132"/>
  <c r="E94" s="1"/>
  <c r="G94" s="1"/>
  <c r="F97"/>
  <c r="E97" i="143" s="1"/>
  <c r="E97" i="136"/>
  <c r="F98" i="132"/>
  <c r="E98" s="1"/>
  <c r="F99"/>
  <c r="E99" i="143" s="1"/>
  <c r="E95" s="1"/>
  <c r="G95" s="1"/>
  <c r="F100" i="132"/>
  <c r="E100" i="143" s="1"/>
  <c r="F101" i="132"/>
  <c r="E81"/>
  <c r="E82"/>
  <c r="E83"/>
  <c r="E84"/>
  <c r="E85"/>
  <c r="E86"/>
  <c r="E87"/>
  <c r="E78" s="1"/>
  <c r="G78" s="1"/>
  <c r="E88"/>
  <c r="E89"/>
  <c r="E90"/>
  <c r="E91"/>
  <c r="E92"/>
  <c r="E93"/>
  <c r="E80"/>
  <c r="E77" s="1"/>
  <c r="G77" s="1"/>
  <c r="F98" i="133"/>
  <c r="H98" s="1"/>
  <c r="H96" s="1"/>
  <c r="F97"/>
  <c r="H97"/>
  <c r="G96"/>
  <c r="G92" s="1"/>
  <c r="E96"/>
  <c r="D96"/>
  <c r="C96"/>
  <c r="B96"/>
  <c r="B92" s="1"/>
  <c r="F95"/>
  <c r="H95"/>
  <c r="H94"/>
  <c r="H93" s="1"/>
  <c r="H92" s="1"/>
  <c r="F94"/>
  <c r="F93"/>
  <c r="F92" s="1"/>
  <c r="G93"/>
  <c r="E93"/>
  <c r="E92" s="1"/>
  <c r="D93"/>
  <c r="D92"/>
  <c r="C93"/>
  <c r="C92" s="1"/>
  <c r="B93"/>
  <c r="F91"/>
  <c r="H91" s="1"/>
  <c r="F90"/>
  <c r="H90"/>
  <c r="F89"/>
  <c r="H89" s="1"/>
  <c r="F88"/>
  <c r="H88"/>
  <c r="F87"/>
  <c r="H87" s="1"/>
  <c r="F86"/>
  <c r="H86"/>
  <c r="G85"/>
  <c r="E85"/>
  <c r="D85"/>
  <c r="C85"/>
  <c r="B85"/>
  <c r="F84"/>
  <c r="H84" s="1"/>
  <c r="F83"/>
  <c r="H83"/>
  <c r="F81"/>
  <c r="H81" s="1"/>
  <c r="F80"/>
  <c r="H80"/>
  <c r="F78"/>
  <c r="H78" s="1"/>
  <c r="F77"/>
  <c r="H77"/>
  <c r="F76"/>
  <c r="H76" s="1"/>
  <c r="H74" s="1"/>
  <c r="G74"/>
  <c r="E74"/>
  <c r="D74"/>
  <c r="C74"/>
  <c r="B74"/>
  <c r="F73"/>
  <c r="H73" s="1"/>
  <c r="F72"/>
  <c r="H72"/>
  <c r="F71"/>
  <c r="H71" s="1"/>
  <c r="F70"/>
  <c r="H70"/>
  <c r="F69"/>
  <c r="H69" s="1"/>
  <c r="F68"/>
  <c r="H68"/>
  <c r="F66"/>
  <c r="H66" s="1"/>
  <c r="F65"/>
  <c r="H65"/>
  <c r="F64"/>
  <c r="H64" s="1"/>
  <c r="F63"/>
  <c r="H63"/>
  <c r="F62"/>
  <c r="H62" s="1"/>
  <c r="F60"/>
  <c r="H60"/>
  <c r="F59"/>
  <c r="F55" s="1"/>
  <c r="F58"/>
  <c r="H58"/>
  <c r="F57"/>
  <c r="H57" s="1"/>
  <c r="F56"/>
  <c r="H56"/>
  <c r="G55"/>
  <c r="E55"/>
  <c r="D55"/>
  <c r="C55"/>
  <c r="C19"/>
  <c r="C18" s="1"/>
  <c r="C8" s="1"/>
  <c r="B55"/>
  <c r="F54"/>
  <c r="H54"/>
  <c r="H52"/>
  <c r="F52"/>
  <c r="F50"/>
  <c r="H50"/>
  <c r="H48"/>
  <c r="F48"/>
  <c r="F45"/>
  <c r="H43"/>
  <c r="H42" s="1"/>
  <c r="F43"/>
  <c r="F42"/>
  <c r="G42"/>
  <c r="G19" s="1"/>
  <c r="G18" s="1"/>
  <c r="E42"/>
  <c r="E19" s="1"/>
  <c r="E18" s="1"/>
  <c r="D42"/>
  <c r="C42"/>
  <c r="B42"/>
  <c r="F40"/>
  <c r="H40" s="1"/>
  <c r="F39"/>
  <c r="H39" s="1"/>
  <c r="F38"/>
  <c r="H38" s="1"/>
  <c r="F37"/>
  <c r="H37" s="1"/>
  <c r="F36"/>
  <c r="H36" s="1"/>
  <c r="F34"/>
  <c r="H34" s="1"/>
  <c r="F33"/>
  <c r="H33" s="1"/>
  <c r="F32"/>
  <c r="H32" s="1"/>
  <c r="F30"/>
  <c r="H30" s="1"/>
  <c r="F29"/>
  <c r="H29" s="1"/>
  <c r="F28"/>
  <c r="H28" s="1"/>
  <c r="F27"/>
  <c r="H27" s="1"/>
  <c r="F25"/>
  <c r="H25" s="1"/>
  <c r="F24"/>
  <c r="H24" s="1"/>
  <c r="F23"/>
  <c r="H23" s="1"/>
  <c r="F21"/>
  <c r="H21" s="1"/>
  <c r="H20" s="1"/>
  <c r="G20"/>
  <c r="E20"/>
  <c r="D20"/>
  <c r="D19" s="1"/>
  <c r="D18" s="1"/>
  <c r="C20"/>
  <c r="B20"/>
  <c r="B19" s="1"/>
  <c r="B18" s="1"/>
  <c r="B8" s="1"/>
  <c r="F17"/>
  <c r="H17" s="1"/>
  <c r="F16"/>
  <c r="H16" s="1"/>
  <c r="F15"/>
  <c r="H15" s="1"/>
  <c r="F14"/>
  <c r="H14" s="1"/>
  <c r="F13"/>
  <c r="H13" s="1"/>
  <c r="F12"/>
  <c r="H12" s="1"/>
  <c r="G11"/>
  <c r="G10" s="1"/>
  <c r="G9" s="1"/>
  <c r="G8" s="1"/>
  <c r="E11"/>
  <c r="D11"/>
  <c r="F11" s="1"/>
  <c r="C11"/>
  <c r="E10"/>
  <c r="E9" s="1"/>
  <c r="E8" s="1"/>
  <c r="E108" i="132"/>
  <c r="E75"/>
  <c r="G75"/>
  <c r="E74"/>
  <c r="G74" s="1"/>
  <c r="E73"/>
  <c r="G73" s="1"/>
  <c r="E70"/>
  <c r="G70" s="1"/>
  <c r="E69"/>
  <c r="G69" s="1"/>
  <c r="E68"/>
  <c r="G68" s="1"/>
  <c r="E65"/>
  <c r="G65"/>
  <c r="E64"/>
  <c r="G64" s="1"/>
  <c r="E63"/>
  <c r="G63"/>
  <c r="E60"/>
  <c r="G60" s="1"/>
  <c r="E61"/>
  <c r="G61" s="1"/>
  <c r="E62"/>
  <c r="G62" s="1"/>
  <c r="E59"/>
  <c r="G59" s="1"/>
  <c r="E58"/>
  <c r="G58" s="1"/>
  <c r="E57"/>
  <c r="G57"/>
  <c r="E56"/>
  <c r="G56" s="1"/>
  <c r="E55"/>
  <c r="G55"/>
  <c r="E53"/>
  <c r="G53" s="1"/>
  <c r="E51"/>
  <c r="E50"/>
  <c r="E46"/>
  <c r="G46" s="1"/>
  <c r="E47"/>
  <c r="G47" s="1"/>
  <c r="E48"/>
  <c r="G48" s="1"/>
  <c r="E45"/>
  <c r="G45"/>
  <c r="E43"/>
  <c r="G43" s="1"/>
  <c r="E42"/>
  <c r="G42"/>
  <c r="E38"/>
  <c r="G38" s="1"/>
  <c r="E39"/>
  <c r="E40"/>
  <c r="E37"/>
  <c r="G37" s="1"/>
  <c r="E28"/>
  <c r="E29"/>
  <c r="E30"/>
  <c r="E31"/>
  <c r="E32"/>
  <c r="E33"/>
  <c r="E34"/>
  <c r="E35"/>
  <c r="E27"/>
  <c r="E26" s="1"/>
  <c r="G26" s="1"/>
  <c r="E21"/>
  <c r="E22"/>
  <c r="E23"/>
  <c r="E24"/>
  <c r="E25"/>
  <c r="E20"/>
  <c r="G20"/>
  <c r="E13"/>
  <c r="G13" s="1"/>
  <c r="E14"/>
  <c r="G14"/>
  <c r="E12"/>
  <c r="G12" s="1"/>
  <c r="E97"/>
  <c r="E97" i="137"/>
  <c r="E97" i="142"/>
  <c r="E97" i="141"/>
  <c r="E99" i="142"/>
  <c r="E95" s="1"/>
  <c r="G95" s="1"/>
  <c r="E99" i="141"/>
  <c r="E95" s="1"/>
  <c r="G95" s="1"/>
  <c r="E99" i="140"/>
  <c r="E95" s="1"/>
  <c r="G95" s="1"/>
  <c r="E99" i="137"/>
  <c r="E95" s="1"/>
  <c r="G95" s="1"/>
  <c r="E99" i="136"/>
  <c r="E95" s="1"/>
  <c r="G95" s="1"/>
  <c r="E100" i="132"/>
  <c r="E96" i="137"/>
  <c r="E94" s="1"/>
  <c r="G94" s="1"/>
  <c r="E96" i="136"/>
  <c r="E94" s="1"/>
  <c r="G94" s="1"/>
  <c r="E96" i="142"/>
  <c r="E94" s="1"/>
  <c r="G94" s="1"/>
  <c r="E96" i="140"/>
  <c r="E94" s="1"/>
  <c r="G94" s="1"/>
  <c r="E94" i="135"/>
  <c r="G94" s="1"/>
  <c r="F96" i="133"/>
  <c r="H45"/>
  <c r="F74"/>
  <c r="E123" i="132"/>
  <c r="E121"/>
  <c r="G121" s="1"/>
  <c r="G20" i="135"/>
  <c r="G20" i="136"/>
  <c r="G32" i="134"/>
  <c r="G30"/>
  <c r="C10" i="133"/>
  <c r="C9"/>
  <c r="F85"/>
  <c r="E96" i="141"/>
  <c r="E94" s="1"/>
  <c r="G94" s="1"/>
  <c r="E95" i="135"/>
  <c r="G95" s="1"/>
  <c r="E97" i="140"/>
  <c r="G19" i="152" l="1"/>
  <c r="E17"/>
  <c r="E7" s="1"/>
  <c r="E17" i="149"/>
  <c r="G17" s="1"/>
  <c r="G53" i="141"/>
  <c r="E52"/>
  <c r="E101" i="149"/>
  <c r="E98"/>
  <c r="G20" i="141"/>
  <c r="E19"/>
  <c r="G26" i="135"/>
  <c r="G28"/>
  <c r="E97" i="144"/>
  <c r="E97" i="145"/>
  <c r="E99" i="144"/>
  <c r="E95" s="1"/>
  <c r="G95" s="1"/>
  <c r="E99" i="145"/>
  <c r="E95" s="1"/>
  <c r="G95" s="1"/>
  <c r="E100" i="137"/>
  <c r="E100" i="140"/>
  <c r="E99" i="132"/>
  <c r="E95" s="1"/>
  <c r="G95" s="1"/>
  <c r="E100" i="144"/>
  <c r="E100" i="145"/>
  <c r="E100" i="142"/>
  <c r="E100" i="141"/>
  <c r="E100" i="136"/>
  <c r="E96" i="144"/>
  <c r="E94" s="1"/>
  <c r="G94" s="1"/>
  <c r="E96" i="145"/>
  <c r="E94" s="1"/>
  <c r="G94" s="1"/>
  <c r="D17"/>
  <c r="D17" i="144"/>
  <c r="D17" i="143"/>
  <c r="E36"/>
  <c r="G34" i="145"/>
  <c r="G40" i="144"/>
  <c r="E28" i="145"/>
  <c r="E28" i="141"/>
  <c r="E28" i="144"/>
  <c r="G28" s="1"/>
  <c r="E98" i="145"/>
  <c r="G20" i="143"/>
  <c r="E41"/>
  <c r="E101" i="145"/>
  <c r="E17" i="144"/>
  <c r="E41"/>
  <c r="E41" i="145"/>
  <c r="E98" i="142"/>
  <c r="E98" i="140"/>
  <c r="E101" i="142"/>
  <c r="E98" i="136"/>
  <c r="E101" i="141"/>
  <c r="E101" i="143"/>
  <c r="E101" i="144"/>
  <c r="E98"/>
  <c r="G26" i="143"/>
  <c r="G68" i="144"/>
  <c r="E66"/>
  <c r="G20"/>
  <c r="G53"/>
  <c r="E52"/>
  <c r="G73"/>
  <c r="E71"/>
  <c r="G37" i="143"/>
  <c r="G30" i="144"/>
  <c r="E36" i="145"/>
  <c r="G40"/>
  <c r="G26"/>
  <c r="E19"/>
  <c r="G42"/>
  <c r="E44"/>
  <c r="G29" i="144"/>
  <c r="G35"/>
  <c r="G34"/>
  <c r="G43"/>
  <c r="G26"/>
  <c r="E36"/>
  <c r="G37"/>
  <c r="G42"/>
  <c r="E44"/>
  <c r="G55"/>
  <c r="H11" i="133"/>
  <c r="H10" s="1"/>
  <c r="H9" s="1"/>
  <c r="F10"/>
  <c r="F9" s="1"/>
  <c r="H85"/>
  <c r="E98" i="141"/>
  <c r="E98" i="143"/>
  <c r="H59" i="133"/>
  <c r="H55" s="1"/>
  <c r="H19" s="1"/>
  <c r="H18" s="1"/>
  <c r="E101" i="137"/>
  <c r="E28" i="142"/>
  <c r="G28" i="132"/>
  <c r="D10" i="133"/>
  <c r="D9" s="1"/>
  <c r="D8" s="1"/>
  <c r="E98" i="137"/>
  <c r="E101" i="140"/>
  <c r="F20" i="133"/>
  <c r="F19" s="1"/>
  <c r="F18" s="1"/>
  <c r="E101" i="136"/>
  <c r="E101" i="132"/>
  <c r="G28" i="137"/>
  <c r="E44" i="143"/>
  <c r="E17" s="1"/>
  <c r="E54"/>
  <c r="E17" i="145" l="1"/>
  <c r="H8" i="133"/>
  <c r="F8"/>
</calcChain>
</file>

<file path=xl/sharedStrings.xml><?xml version="1.0" encoding="utf-8"?>
<sst xmlns="http://schemas.openxmlformats.org/spreadsheetml/2006/main" count="3552" uniqueCount="380">
  <si>
    <t>เป้าหมาย</t>
  </si>
  <si>
    <t>สำนักงานจัดหางานจังหวัดชุมพร</t>
  </si>
  <si>
    <t xml:space="preserve"> โครงการ/กิจกรรม </t>
  </si>
  <si>
    <t xml:space="preserve"> รวม 2 แผนงาน </t>
  </si>
  <si>
    <t>หน่วยนับ</t>
  </si>
  <si>
    <t>คน</t>
  </si>
  <si>
    <t>ครั้ง</t>
  </si>
  <si>
    <t>แห่ง</t>
  </si>
  <si>
    <t xml:space="preserve">   1. พิจารณาคำขอการจัดส่งคนหางานและพาลูกจ้างไปทำงาน/ฝึกงานต่างประเทศ</t>
  </si>
  <si>
    <t>ศูนย์</t>
  </si>
  <si>
    <t>ฉบับ</t>
  </si>
  <si>
    <t xml:space="preserve">   2. โครงการเคาะประตูบ้านเพื่อป้องกันปัญหาการหลอกลวงคนหางาน</t>
  </si>
  <si>
    <t xml:space="preserve">   1. โครงการตรวจสอบการทำงานของคนต่างด้าวและสถานประกอบการ</t>
  </si>
  <si>
    <t>หมายเหตุ</t>
  </si>
  <si>
    <t xml:space="preserve">   3. โครงการเครือข่ายชุมชนร่วมรณรงค์ป้องกันการหลอกลวงและลักลอบไปทำงานต่างประเทศ</t>
  </si>
  <si>
    <t xml:space="preserve">   4. รับเรื่องร้องทุกข์</t>
  </si>
  <si>
    <t>แผนงานแก้ไขความเดือดร้อนและยกระดับคุณภาพชีวิตของประชาชน</t>
  </si>
  <si>
    <t xml:space="preserve">   1. โครงการศูนย์ตรีเทพเพื่อการจ้างงานและยกระดับรายได้ครบวงจร</t>
  </si>
  <si>
    <t xml:space="preserve">   2. โครงการนัดพบตลาดงานเชิงคุณภาพ</t>
  </si>
  <si>
    <t xml:space="preserve">   3. โครงการเพิ่มอาชีพ เพิ่มรายได้</t>
  </si>
  <si>
    <t>รุ่น</t>
  </si>
  <si>
    <t>ระบบ</t>
  </si>
  <si>
    <t>แผนงานพัฒนาและยกระดับมาตรฐานแรงงาน</t>
  </si>
  <si>
    <t>กลุ่ม</t>
  </si>
  <si>
    <t>ประเทศ</t>
  </si>
  <si>
    <t xml:space="preserve">   6. ค่าใช้จ่ายในการตรวจคุ้มครองแรงงานไทยในต่างประเทศ</t>
  </si>
  <si>
    <t xml:space="preserve">   7. โครงการฝึกอบรมความรู้ทางกฎหมายแก่ผู้นำท้องถิ่น</t>
  </si>
  <si>
    <t xml:space="preserve">   8. โครงการฝึกอบรมความรู้ทางกฎหมายแก่นายจ้าง</t>
  </si>
  <si>
    <t>กิจกรรมที่ 5 การให้บริการข้อมูลข่าวสารตลาดแรงงาน</t>
  </si>
  <si>
    <t xml:space="preserve">   1. เผยแพร่ข้อมูลข่าวสารตลาดแรงงาน</t>
  </si>
  <si>
    <t>ผลผลิตที่ 2 คนต่างด้าวได้รับใบอนุญาตทำงาน</t>
  </si>
  <si>
    <t>กิจกรรมที่ 1 การพิจารณาและจัดทำทะเบียนคนต่างด้าวที่ยื่นขอใบอนุญาตทำงาน (ข้อ 1 นำส่งผลผลิต)</t>
  </si>
  <si>
    <t>กิจกรรมที่ 2 ตรวจสอบการทำงานของคนต่างด้าวและสถานประกอบการ</t>
  </si>
  <si>
    <t xml:space="preserve">   1. พิจารณาคำขออนุญาตทำงาน</t>
  </si>
  <si>
    <t xml:space="preserve">   2. โครงการจัดทำทะเบียนคนต่างด้าวที่ขออนุญาตทำงาน</t>
  </si>
  <si>
    <t xml:space="preserve">   2. เผยแพร่ข้อมูลข่าวสารตลาดแรงงาน (ศูนย์ข่าวสารตลาดแรงงานฯ)</t>
  </si>
  <si>
    <t xml:space="preserve">   5. โครงการจัดทำทะเบียนกำลังแรงงาน (ทหารกองประจำการ)</t>
  </si>
  <si>
    <t xml:space="preserve">   7. โครงการสำรวจความต้องการแรงงาน และการเข้า - ออกงาน</t>
  </si>
  <si>
    <t xml:space="preserve">   3. โครงการพัฒนาข้อมูลข่าวสารตลาดแรงงาน (ศูนย์ข่าวสารตลาดแรงงานฯ)</t>
  </si>
  <si>
    <t xml:space="preserve">   6. โครงการขยายเครือข่ายข้อมูลข่าวสารตลาดแรงงานสู่ตำบล หมู่บ้าน (ศูนย์ข่าวสารตลาดแรงงานฯ)</t>
  </si>
  <si>
    <t xml:space="preserve">   1. โครงการเผยแพร่ความรู้เพื่อป้องกันการหลอกลวงคนหางานไปทำงานต่างประเทศ</t>
  </si>
  <si>
    <t>รายละเอียดโครงการ/กิจกรรมและการจัดสรรเป้าหมายปีงบประมาณ พ.ศ. 2556</t>
  </si>
  <si>
    <t xml:space="preserve">   5. โครงการจัดทำฐานข้อมูลแรงงานที่มีทักษะพิเศษ</t>
  </si>
  <si>
    <t xml:space="preserve">   5. ร้องทุกข์กล่าวโทษและดำเนินคดีทางอาญากับผู้กระทำผิดกฎหมายจัดหางาน</t>
  </si>
  <si>
    <t xml:space="preserve">   9. โครงการอบรมความรู้ทางกฎหมายแก่เจ้าหน้าที่</t>
  </si>
  <si>
    <t>โครงการที่ 1 ส่งเสริมการจ้างงานและยกระดับรายได้ให้แรงงาน</t>
  </si>
  <si>
    <t xml:space="preserve">   4. โครงการรับงานสู่บ้านเพิ่มรายได้ในครัวเรือน</t>
  </si>
  <si>
    <t>ผลผลิตที่ 1 ประชาชนทุกกลุ่มได้รับบริการส่งเสริมการมีงานทำ</t>
  </si>
  <si>
    <t xml:space="preserve">   3. โครงการให้บริการจัดหางานและคุ้มครองคนหางานตลอด 24 ชั่วโมง</t>
  </si>
  <si>
    <t>กิจกรรมที่ 2 การให้บริการจัดหางานต่างประเทศ (ข้อ 1 - 3 นำส่งผลผลิต)</t>
  </si>
  <si>
    <t>กิจกรรมที่ 4 การให้ความคุ้มครองคนหางานตามกฎหมายจัดหางานและคุ้มครองคนหางาน</t>
  </si>
  <si>
    <t>(ข้อ 1 - 5 นำส่งผลผลิต)</t>
  </si>
  <si>
    <t xml:space="preserve">   4. โครงการจัดทำทะเบียนกำลังแรงงาน (นักเรียน นักศึกษา) </t>
  </si>
  <si>
    <t xml:space="preserve">   3. โครงการวันมหกรรมอาชีพ</t>
  </si>
  <si>
    <t xml:space="preserve">   4. โครงการสร้างอาชีพใหม่ให้คนว่างงาน</t>
  </si>
  <si>
    <t xml:space="preserve">   5. โครงการส่งเสริมการรับงานไปทำที่บ้าน</t>
  </si>
  <si>
    <t xml:space="preserve">   6. โครงการจุดประกายการจ้างงานผู้สูงอายุ</t>
  </si>
  <si>
    <t xml:space="preserve">         1.1 กิจกรรมให้บริการจัดหางาน ณ สำนักงาน</t>
  </si>
  <si>
    <t xml:space="preserve">         1.2 กิจกรรมให้บริการจัดหางานแก่ผู้ประกันตนกรณีว่างงาน</t>
  </si>
  <si>
    <t xml:space="preserve">         1.3 กิจกรรมเคลื่อนย้ายแรงงานอย่างเป็นระบบ</t>
  </si>
  <si>
    <t xml:space="preserve">   2. โครงการจัดหางานเชิงรุก</t>
  </si>
  <si>
    <t xml:space="preserve">   4. โครงการพัฒนาระบบการจัดหางาน</t>
  </si>
  <si>
    <t xml:space="preserve">         4.1 กิจกรรมพัฒนาระบบบริการจัดหางานในประเทศ</t>
  </si>
  <si>
    <t xml:space="preserve">         4.2 กิจกรรมยกระดับคุณภาพบริการจัดหางานสู่ความเป็นเลิศ</t>
  </si>
  <si>
    <t xml:space="preserve">         4.3 กิจกรรมอบรมแรงงานไทยเพื่อความมั่นคงในอาชีพ</t>
  </si>
  <si>
    <t xml:space="preserve">         2.1 กิจกรรมนัดพบแรงงานใหญ่</t>
  </si>
  <si>
    <t xml:space="preserve">         2.2 กิจกรรมนัดพบแรงงานย่อย</t>
  </si>
  <si>
    <t xml:space="preserve">         2.3 กิจกรรมมีงานทำนำชุมชนเข้มแข็ง</t>
  </si>
  <si>
    <t xml:space="preserve">         5.3 กิจกรรมจัดหางานให้คนพิการมีงานทำ</t>
  </si>
  <si>
    <t xml:space="preserve">         5.4 กิจกรรมส่งเสริมคนพิการทำงานในหน่วยงานภาครัฐ</t>
  </si>
  <si>
    <t xml:space="preserve">         5.5 กิจกรรมสร้างโอกาสการมีงานทำให้ผู้สูงอายุเพื่อเพิ่มศักยภาพการบรรจุงาน</t>
  </si>
  <si>
    <t xml:space="preserve">         5.1 กิจกรรมจัดหางานให้ผู้พ้นโทษ</t>
  </si>
  <si>
    <t xml:space="preserve">         5.2 กิจกรรมจัดหางานพิเศษให้นักเรียน นักศึกษา</t>
  </si>
  <si>
    <t xml:space="preserve">   2. รับแจ้งการเดินทางด้วยตนเองและเดินทางกลับไปทำงานต่างประเทศ</t>
  </si>
  <si>
    <t xml:space="preserve">   3. โครงการจัดส่งคนหางานไปทำงานต่างประเทศโดยรัฐ</t>
  </si>
  <si>
    <t xml:space="preserve">    4. โครงการส่งเสริมแรงงานไทยไปทำงานต่างประเทศ</t>
  </si>
  <si>
    <t xml:space="preserve">         4.1 กิจกรรมส่งเสริมการรักษาและขยายตลาดแรงงานไทยในต่างประเทศ</t>
  </si>
  <si>
    <t xml:space="preserve">         4.2 กิจกรรมสินเชื่อเพื่อไปทำงานต่างประเทศ</t>
  </si>
  <si>
    <t xml:space="preserve">         4.3 กิจกรรรมจัดทำทะเบียนแรงงานที่มีทักษะพิเศษจากการทำงานในต่างประเทศ</t>
  </si>
  <si>
    <t xml:space="preserve">   5. โครงการพัฒนาศักยภาพแรงงานไทยเพื่อไปทำงานต่างประเทศ</t>
  </si>
  <si>
    <t xml:space="preserve">         5.2 กิจกรรมเพิ่มขีดความสามารถแรงงานไทยเพื่อการแข่งขันไปทำงานตะวันออกกลาง แอฟริกา</t>
  </si>
  <si>
    <t xml:space="preserve">         5.1 กิจกรรมพัฒนาศักยภาพคนหางานก่อนเดินทางตามความต้องการของตลาดแรงงานไทย</t>
  </si>
  <si>
    <t xml:space="preserve">               และประเทศอื่น ๆ</t>
  </si>
  <si>
    <t xml:space="preserve">               ในต่างประเทศ</t>
  </si>
  <si>
    <t xml:space="preserve">   6. โครงการเตรียมความพร้อมให้กับแรงงานไทยเพื่อไปทำงานต่างประเทศ</t>
  </si>
  <si>
    <t xml:space="preserve">   7. โครงการส่งเสริมการเรียนรู้เพื่อป้องกันและแก้ไขปัญหาเอดส์</t>
  </si>
  <si>
    <t xml:space="preserve">   1. โครงการจัดหางาน ณ ที่ตั้ง</t>
  </si>
  <si>
    <t>กิจกรรมที่ 1 สนับสนุนให้เกิดการจ้างงานและยกระดับรายได้ (ข้อ 1 - 3 นำส่งผลผลิต)</t>
  </si>
  <si>
    <t>กิจกรรมที่ 1 การให้บริการจัดหางานในประเทศ (ข้อ 1 , 2 , 5 นำส่งผลผลิต)</t>
  </si>
  <si>
    <t>กิจกรรมที่ 3 การให้บริการแนะแนวอาชีพ (ข้อ 1 - 7 นำส่งผลผลิต)</t>
  </si>
  <si>
    <t xml:space="preserve">   1. กิจกรรมแนะแนวอาชีพให้กับนักเรียน นักศึกษา ผู้ประกันตนกรณีว่างงาน และประชาชนทั่วไป</t>
  </si>
  <si>
    <t xml:space="preserve">   2. โครงการแนะแนวอาชีพ</t>
  </si>
  <si>
    <t xml:space="preserve">         2.1 กิจกรรมแนะแนวอาชีพในสถานศึกษา</t>
  </si>
  <si>
    <t xml:space="preserve">         2.2 กิจกรรมแนะแนวอาชีพระดับหมู่บ้าน</t>
  </si>
  <si>
    <t xml:space="preserve">         2.5 กิจกรรมแนะแนวอาชีพให้คนพิการและผู้ดูแลคนพิการ</t>
  </si>
  <si>
    <t xml:space="preserve">         2.6 กิจกรรมสร้างเครือข่ายการแนะแนวอาชีพ</t>
  </si>
  <si>
    <t xml:space="preserve">   7. โครงการสร้างคุณค่าภูมิปัญญาผู้สูงอายุ</t>
  </si>
  <si>
    <t xml:space="preserve">   8. โครงการศูนย์ข้อมูลอาชีพ</t>
  </si>
  <si>
    <t xml:space="preserve">   9. โครงการพัฒนาศักยภาพนักแนะแนวอาชีพ</t>
  </si>
  <si>
    <t xml:space="preserve">         3.1 กิจกรรมเพิ่มขีดความสามารถแรงงานไทยเพื่อการแข่งขันไปทำงานสาธารณรัฐเกาหลีและ</t>
  </si>
  <si>
    <t xml:space="preserve">               อาเซียน+3 ภายใต้ MOU</t>
  </si>
  <si>
    <t xml:space="preserve">         2.3 กิจกรรมแนะแนวอาชีพเด็กและเยาวชนที่ถูกคุมประพฤติซึ่งอยู่ในอำนาจของกรมพินิจ</t>
  </si>
  <si>
    <t xml:space="preserve">               และคุ้มครองเด็กและเยาวชน และสำนักงานคุมประพฤติ</t>
  </si>
  <si>
    <t xml:space="preserve">         2.4 กิจกรรมแนะแนวอาชีพให้ทหารกองประจำการที่จะปลดเป็นทหารกองหนุน</t>
  </si>
  <si>
    <t xml:space="preserve">   5. โครงการส่งเสริมการมีงานทำแก่ประชากรกลุ่มพิเศษ</t>
  </si>
  <si>
    <t>รายละเอียดโครงการ/กิจกรรมและการจัดสรรงบประมาณปี  2556</t>
  </si>
  <si>
    <t xml:space="preserve">                           สำนักงานจัดหางานจังหวัดชุมพร</t>
  </si>
  <si>
    <t>งบประมาณ</t>
  </si>
  <si>
    <t>งบบุคลากร</t>
  </si>
  <si>
    <t>พนักงาน</t>
  </si>
  <si>
    <t>ราชการ</t>
  </si>
  <si>
    <t xml:space="preserve"> แผนงานแก้ไขความเดือนร้อนและยกระดับคุณภาพชีวิตของประชาชน</t>
  </si>
  <si>
    <t xml:space="preserve"> กิจกรรมที่  1  สนับสนุนให้เกิดการจ้างงานและยกระดับรายได้ </t>
  </si>
  <si>
    <t xml:space="preserve">  1.งบเพื่อการบริหาร</t>
  </si>
  <si>
    <t xml:space="preserve">  2.โครงการศูนย์ตรีเทพเพื่อการจ้างงานและยกระดับรายได้ครบวงจร</t>
  </si>
  <si>
    <t xml:space="preserve">  3.โครงการนัดพบตลาดงานเชิงคุณภาพ</t>
  </si>
  <si>
    <t xml:space="preserve">  4.โครงการเพิ่มอาชีพเพิ่มรายได้</t>
  </si>
  <si>
    <t xml:space="preserve">  6.โครงการจัดทำฐานข้อมูลแรงงานที่มีทักษะพิเศษ</t>
  </si>
  <si>
    <t xml:space="preserve"> แผนงานพัฒนาและยกระดับมาตรฐานแรงงาน </t>
  </si>
  <si>
    <t xml:space="preserve"> ผลผลิตที่ 1 ประชาชนทุกกลุ่มได้รับบริการส่งเสริมการมีงานทำ</t>
  </si>
  <si>
    <t xml:space="preserve"> กิจกรรมที่  1  การให้บริการจัดหางานในประเทศ </t>
  </si>
  <si>
    <t xml:space="preserve">  7. งบเพื่อการบริหาร </t>
  </si>
  <si>
    <t xml:space="preserve">   8. โครงการจัดหางาน ณ ที่ตั้ง</t>
  </si>
  <si>
    <t xml:space="preserve">         8.1 กิจกรรมให้บริการจัดหางาน ณ สำนักงาน</t>
  </si>
  <si>
    <t xml:space="preserve">         8.2 กิจกรรมให้บริการจัดหางานแก่ผู้ประกันตนกรณีว่างงาน</t>
  </si>
  <si>
    <t xml:space="preserve">         8.3 กิจกรรมเคลื่อนย้ายแรงงานอย่างเป็นระบบ</t>
  </si>
  <si>
    <t xml:space="preserve">   9. โครงการจัดหางานเชิงรุก</t>
  </si>
  <si>
    <t xml:space="preserve">         9.1 กิจกรรมนัดพบแรงงานใหญ่</t>
  </si>
  <si>
    <t xml:space="preserve">         9.2 กิจกรรมนัดพบแรงงานย่อย</t>
  </si>
  <si>
    <t xml:space="preserve">         9.3 กิจกรรมมีงานทำนำชุนชมเข้มแข็ง</t>
  </si>
  <si>
    <t xml:space="preserve">   10. โครงการให้บริการจัดหางานและคุ้มครองคนหางานตลอด 24 ชั่วโมง</t>
  </si>
  <si>
    <t xml:space="preserve">   11. โครงการพัฒนาระบบการจัดหางาน</t>
  </si>
  <si>
    <t xml:space="preserve">         11.1 กิจกรรมพัฒนาระบบบริการจัดหางานในประเทศ</t>
  </si>
  <si>
    <t xml:space="preserve">         11.2 กิจกรรมยกระดับคุณภาพบริการจัดหางานสู่ความเป็นเลิศ</t>
  </si>
  <si>
    <t xml:space="preserve">         11.3 กิจกรรมอบรมแรงงานไทยเพื่อความมั่นคงในอาชีพ</t>
  </si>
  <si>
    <t xml:space="preserve">   12. โครงการส่งเสริมการมีงานทำแก่ประชากรกลุ่มพิเศษ</t>
  </si>
  <si>
    <t xml:space="preserve">          12.1 กิจกรรมจัดหางานพิเศษสำหรับผู้พ้นโทษ</t>
  </si>
  <si>
    <t xml:space="preserve">          12.2 กิจกรรมจัดหางานพิเศษสำหรับนักเรียน นักศึกษา</t>
  </si>
  <si>
    <t xml:space="preserve">          12.3 กิจกรรมจัดหางานให้คนพิการมีงานทำ</t>
  </si>
  <si>
    <t xml:space="preserve">          12.5 กิจกรรมสร้างโอกาสการมีงานทำให้ผู้สูงอายุเพื่อเพิ่ม</t>
  </si>
  <si>
    <t xml:space="preserve">                 ประสิทธิภาพการบรรจุงาน</t>
  </si>
  <si>
    <t>กิจกรรมที่ 2 การให้บริการจัดหางานต่างประเทศ</t>
  </si>
  <si>
    <t xml:space="preserve">  13. งบเพื่อการบริหาร </t>
  </si>
  <si>
    <t xml:space="preserve">   14. โครงการจัดส่งคนหางานไปทำงานต่างประเทศโดยรัฐ</t>
  </si>
  <si>
    <t xml:space="preserve">         14.1 กิจกรรมเพิ่มขีดความสามารถแรงงานไทยเพื่อการแข่งขัน</t>
  </si>
  <si>
    <t xml:space="preserve">                 ไปทำงานสาธารณรัฐเกาหลีและ Asian+3 ภายใต้ MOU</t>
  </si>
  <si>
    <t xml:space="preserve">   15. โครงการพัฒนาศักยภาพแรงงานไทยเพื่อไปทำงานต่างประเทศ</t>
  </si>
  <si>
    <t xml:space="preserve">         15.1 กิจกรรมพัฒนาศักยภาพคนหางานก่อนเดินทางตาม</t>
  </si>
  <si>
    <t xml:space="preserve">               ความต้องการของตลาดแรงงานไทยในต่างประเทศ</t>
  </si>
  <si>
    <t xml:space="preserve">         15.2 กิจกรรมเพิ่มขีดความสามารถแรงงานไทยเพื่อการแข่งขัน</t>
  </si>
  <si>
    <t xml:space="preserve">               ไปทำงานตะวันออกกลาง แอฟริกา และอื่น ๆ</t>
  </si>
  <si>
    <t xml:space="preserve">         15.3 กิจกรรมเตรียมความพร้อมให้กับแรงงานไทยเพื่อ</t>
  </si>
  <si>
    <t xml:space="preserve">                ไปทำงานต่างประเทศ</t>
  </si>
  <si>
    <t xml:space="preserve">   16. โครงการส่งเสริมการเรียนรู้เพื่อป้องกันและแก้ไขปัญหาเอดส์</t>
  </si>
  <si>
    <t xml:space="preserve">กิจกรรมที่ 3 การให้บริการแนะแนวอาชีพ </t>
  </si>
  <si>
    <t xml:space="preserve">  17. งบเพื่อการบริหาร </t>
  </si>
  <si>
    <t xml:space="preserve">   18. โครงการแนะแนวอาชีพ</t>
  </si>
  <si>
    <t xml:space="preserve">        18.1 กิจกรรมแนะแนวอาชีพในสถานศึกษา</t>
  </si>
  <si>
    <t xml:space="preserve">        18.2 กิจกรรมแนะแนวอาชีพระดับหมู่บ้าน</t>
  </si>
  <si>
    <t xml:space="preserve">        18.3 กิจกรรมแนะแนวอาชีพเด็กและเยาวชนที่ถูกคุมประพฤติ</t>
  </si>
  <si>
    <t xml:space="preserve">                    ซึ่งอยู่ในอำนาจของกรมพินิจและคุ้มครองเด็กและเยาวชนและสำนักงานคุมประพฤติ</t>
  </si>
  <si>
    <r>
      <t xml:space="preserve">        18.4 </t>
    </r>
    <r>
      <rPr>
        <sz val="15"/>
        <rFont val="TH SarabunPSK"/>
        <family val="2"/>
      </rPr>
      <t>กิจกรรมแนะแนวอาชีพให้ทหารกองประจำการที่จะปลดประจำการ</t>
    </r>
  </si>
  <si>
    <t xml:space="preserve">        18.5 กิจกรรมแนะแนวอาชีพให้คนพิการและผู้ดูแลคนพิการ(ใหม่)</t>
  </si>
  <si>
    <t xml:space="preserve">        18.6 กิจกรรมสร้างเครือข่ายการแนะแนวอาชีพ</t>
  </si>
  <si>
    <t xml:space="preserve">   19. โครงการสร้างคุณค่าภูมิปัญญาผู้สูงอายุ </t>
  </si>
  <si>
    <t xml:space="preserve">   20. แนะแนวอาชีพให้กับนักเรียน นักศึกษา ผู้ประกันตนกรณีว่างงาน </t>
  </si>
  <si>
    <t xml:space="preserve">        และประชาชนทั่วไป</t>
  </si>
  <si>
    <t xml:space="preserve">   21. โครงการวันมหกรรมอาชีพ</t>
  </si>
  <si>
    <t xml:space="preserve">   22. โครงการสร้างอาชีพใหม่ให้คนว่างงาน</t>
  </si>
  <si>
    <t xml:space="preserve">   23. โครงการส่งเสริมการรับงานไปทำที่บ้าน</t>
  </si>
  <si>
    <t xml:space="preserve">   24. โครงการจุดประกายการจ้างงานผู้สูงอายุ</t>
  </si>
  <si>
    <t xml:space="preserve">   25. โครงการศูนย์ข้อมูลอาชีพ</t>
  </si>
  <si>
    <t xml:space="preserve">   26. โครงการพัฒนาศักยภาพนักแนะแนวอาชีพ</t>
  </si>
  <si>
    <t>กิจกรรมที่ 4 การให้ความคุ้มครองคนหางานตามกฎหมายจัดหางาน</t>
  </si>
  <si>
    <t xml:space="preserve">และคุ้มครองคนหางาน </t>
  </si>
  <si>
    <t xml:space="preserve">   27. งบเพื่อการบริหาร </t>
  </si>
  <si>
    <t xml:space="preserve">   28. งบเพื่อการบริหารด่านตรวจคนหางานภูมิภาค </t>
  </si>
  <si>
    <t xml:space="preserve">    29. โครงการเผยแพร่ความรู้ความเข้าใจเพื่อป้องกันการหลอกลวง</t>
  </si>
  <si>
    <t xml:space="preserve">         คนหางานไปทำงานต่างประเทศ</t>
  </si>
  <si>
    <t xml:space="preserve">   30. โครงการเคาะประตูบ้านเพื่อป้องกันปัญหาการหลอกลวงคนหางาน</t>
  </si>
  <si>
    <t xml:space="preserve">   31. โครงการเครือข่ายชุมชนร่วมรณรงค์ป้องกันการหลอกลวงและ</t>
  </si>
  <si>
    <t xml:space="preserve">        ลักลอบไปทำงานต่างประเทศ</t>
  </si>
  <si>
    <t xml:space="preserve">   32. โครงการฝึกอบรมความรู้ทางกฎหมายแก่ผู้นำท้องถิ่น</t>
  </si>
  <si>
    <t xml:space="preserve">   33. โครงการฝึกอบรมความรู้ทางกฎหมายแก่นายจ้าง</t>
  </si>
  <si>
    <t xml:space="preserve">กิจกรรมที่ 5 การให้บริการข้อมูลข่าวสารตลาดแรงงาน </t>
  </si>
  <si>
    <t xml:space="preserve">  34. งบเพื่อการบริหาร </t>
  </si>
  <si>
    <t xml:space="preserve">  35. งบเพื่อการบริหารงานของศูนย์ข่าวสารตลาดแรงงานภูมิภาค</t>
  </si>
  <si>
    <t xml:space="preserve">   36. โครงการพัฒนาข้อมูลข่าวสารตลาดแรงงาน</t>
  </si>
  <si>
    <t xml:space="preserve">   37. โครงการจัดทำทะเบียนกำลังแรงงาน</t>
  </si>
  <si>
    <t xml:space="preserve">   38. โครงการขยายเครือข่ายข้อมูลข่าวสารตลาดแรงงานสู่ตำบล หมู่บ้าน</t>
  </si>
  <si>
    <t xml:space="preserve">   39. โครงการสำรวจความต้องการแรงงาน และการเข้า - ออกงาน</t>
  </si>
  <si>
    <t>กิจกรรมที่ 1 พิจารณาและจัดทำทะเบียนคนต่างด้าวที่ยื่นขอใบอนุญาตทำงาน</t>
  </si>
  <si>
    <t xml:space="preserve">  40. งบเพื่อการบริหาร </t>
  </si>
  <si>
    <t xml:space="preserve">   41. โครงการจัดทำทะเบียนคนต่างด้าวที่ขออนุญาตทำงาน</t>
  </si>
  <si>
    <t xml:space="preserve">  42. งบเพื่อการบริหาร </t>
  </si>
  <si>
    <t xml:space="preserve">   43. โครงการตรวจสอบการทำงานของคนต่างด้าวในสถานประกอบการ</t>
  </si>
  <si>
    <t>ผลสะสม</t>
  </si>
  <si>
    <t>-</t>
  </si>
  <si>
    <t>งบบริหาร</t>
  </si>
  <si>
    <t xml:space="preserve">กิจกรรมที่ 1 สนับสนุนให้เกิดการจ้างงานและยกระดับรายได้  </t>
  </si>
  <si>
    <t xml:space="preserve">กิจกรรมที่ 1 การให้บริการจัดหางานในประเทศ  </t>
  </si>
  <si>
    <t xml:space="preserve">กิจกรรมที่ 2 การให้บริการจัดหางานต่างประเทศ </t>
  </si>
  <si>
    <t xml:space="preserve">กิจกรรมที่ 3 การให้บริการแนะแนวอาชีพ  </t>
  </si>
  <si>
    <t>รายงานผลการปฏิบัติงานตามโครงการ/กิจกรรมและการจัดสรรเป้าหมายปีงบประมาณ พ.ศ. 2556</t>
  </si>
  <si>
    <t>ประจำเดือนตุลาคม  2555</t>
  </si>
  <si>
    <t xml:space="preserve">              1.1.1  ผู้ลงทะเบียนสมัครงานใหม่ (รวมทุกิจกรรม)</t>
  </si>
  <si>
    <t xml:space="preserve">              1.1.2  ตำแหน่งงานว่าง</t>
  </si>
  <si>
    <t xml:space="preserve">              1.1.3  การบรรจุงาน  (รวมทุกกิจกรรม)</t>
  </si>
  <si>
    <t xml:space="preserve">              1.1.4  ผู้สมัครงานใช้บริการจัดหางาน  (รวมทุกิจกรรม)</t>
  </si>
  <si>
    <t xml:space="preserve">              1.1.5  ผู้สมัครงานใช้บริการจัดหางาน  (ยกเว้นผู้ประกันตนรายงานตัว)</t>
  </si>
  <si>
    <t xml:space="preserve">              1.2.1  ผู้ประกันตนขึ้นทะเบียนสมัครงาน</t>
  </si>
  <si>
    <t xml:space="preserve">              1.2.2  การบรรจุงาน</t>
  </si>
  <si>
    <t xml:space="preserve">              1.2.3  ส่งฝึกอบรมพัฒนาฝีมือแรงงาน</t>
  </si>
  <si>
    <t xml:space="preserve">              1.2.4  ผู้ประกันตนประสงค์หางานทำต่อ</t>
  </si>
  <si>
    <t xml:space="preserve">              1.2.5  ผู้ประกันตนประสงค์ประกอบอาชีพอิสระ</t>
  </si>
  <si>
    <t xml:space="preserve">              2.3.1  ผู้สมัครงานตามโครงการฯ</t>
  </si>
  <si>
    <t xml:space="preserve">              2.3.2  การบรรจุงาน</t>
  </si>
  <si>
    <t>1. โครงการจัดทำทะเบียนคนต่างด้าวที่ขออนุญาตทำงานภายใต้กิจกรรมพิจารณาคำขออนุญาตทำงาน และจัดทำทะเบียนคนต่างด้าวที่ยื่นขอใบอนุญาตทำงาน</t>
  </si>
  <si>
    <t>1.1 พิจารณาคำขออนุญาตทำงาน</t>
  </si>
  <si>
    <t>1.1.1 คนต่างด้าวเข้าเมืองถูกต้องตามกฎหมาย</t>
  </si>
  <si>
    <t>1)  คนต่างด้าวตามมาตรา 9 และมาตรา 12</t>
  </si>
  <si>
    <t>2)  คนต่างด้าวนำเข้าตาม MOU</t>
  </si>
  <si>
    <t>3)  คนต่างด้าวที่ผ่านการพิสูจน์สัญชาติ</t>
  </si>
  <si>
    <t>1.1.2 คนต่างด้าวหลบหนีเข้าเมือง 3 สัญชาติ (พม่า ,ลาว ,กัมพูชา)</t>
  </si>
  <si>
    <t>1.1.3 ชนกลุ่มน้อย</t>
  </si>
  <si>
    <t>1.2 จัดทำทะเบียนคนต่างด้าว</t>
  </si>
  <si>
    <t>1.2.1 คนต่างด้าวเข้าเมืองถูกต้องตามกฎหมาย</t>
  </si>
  <si>
    <t>1.2.2 คนต่างด้าวหลบหนีเข้าเมือง 3 สัญชาติ (พม่า ,ลาว ,กัมพูชา)</t>
  </si>
  <si>
    <t>1.2.3 ชนกลุ่มน้อย</t>
  </si>
  <si>
    <t xml:space="preserve">การพิจารณาและจัดทำทะเบียนคนต่างด้าวที่ยื่นขอใบอนุญาตทำงาน </t>
  </si>
  <si>
    <t xml:space="preserve">ได้งบประมาณสนับสนุนจากสำนักงานกองทุนเพื่อการส่งคนต่างด้าวกลับออกไปนอกราชอาณาจักร </t>
  </si>
  <si>
    <t xml:space="preserve">1)  คนต่างด้าวตามมาตรา 9 </t>
  </si>
  <si>
    <t>1.  โครงการจัดประชุมนายจ้างผู้ประกอบการ</t>
  </si>
  <si>
    <t xml:space="preserve">     1.1 พิจารณาคำขออนุญาตทำงาน</t>
  </si>
  <si>
    <t xml:space="preserve">       1.1.1 คนต่างด้าวเข้าเมืองถูกต้องตามกฎหมาย (มาตรา 9) </t>
  </si>
  <si>
    <t xml:space="preserve">           1)  คนต่างด้าวนำเข้าตาม MOU</t>
  </si>
  <si>
    <t xml:space="preserve">           2)  คนต่างด้าวที่ผ่านการพิสูจน์สัญชาติ</t>
  </si>
  <si>
    <t xml:space="preserve">          2)  คนต่างด้าวที่ผ่านการพิสูจน์สัญชาติ</t>
  </si>
  <si>
    <t xml:space="preserve">      1.1.2 คนต่างด้าวหลบหนีเข้าเมือง 3 สัญชาติ (พม่า ,ลาว ,กัมพูชา)</t>
  </si>
  <si>
    <t xml:space="preserve">     1.2 จัดทำทะเบียนคนต่างด้าว</t>
  </si>
  <si>
    <t xml:space="preserve">       1.2.1 คนต่างด้าวเข้าเมืองถูกต้องตามกฎหมาย (มาตรา 9) </t>
  </si>
  <si>
    <t xml:space="preserve">       1.2.2 คนต่างด้าวหลบหนีเข้าเมือง 3 สัญชาติ (พม่า ,ลาว ,กัมพูชา)</t>
  </si>
  <si>
    <t xml:space="preserve">   2.2  ตรวจสอบสถานประกอบการ ที่จ้างคนต่างด้าวทำงาน</t>
  </si>
  <si>
    <t xml:space="preserve">     2.2.1   คนต่างด้าวถูกต้องตามกฎหมาย</t>
  </si>
  <si>
    <t xml:space="preserve">     2.2.2  คนต่างด้าวผิดกฏหมาย</t>
  </si>
  <si>
    <t>ตน</t>
  </si>
  <si>
    <t>เอกสาร 1</t>
  </si>
  <si>
    <t>แนบท้ายหนังสือที่ รง 0301/                 ลว.       ตุลาคม 2555</t>
  </si>
  <si>
    <t>งบดำเนินงาน</t>
  </si>
  <si>
    <t>งบลงทุน</t>
  </si>
  <si>
    <t>รวมทั้งสิ้น</t>
  </si>
  <si>
    <t>ค่าตอบแทน  ใช้สอย</t>
  </si>
  <si>
    <t>สาธารณูฯ</t>
  </si>
  <si>
    <t xml:space="preserve">รวมค่าตอบแทนฯ  </t>
  </si>
  <si>
    <t>และวัสดุ</t>
  </si>
  <si>
    <t>และค่าสาธารณูปโภค</t>
  </si>
  <si>
    <t xml:space="preserve">  5.โครงการรับงานสู่บ้านเพิ่มรายได้ในครัวเรือน</t>
  </si>
  <si>
    <t xml:space="preserve">          12.4 กิจกรรมส่งเสริมคนพิการทำงานในหน่วยงานภาครัฐ</t>
  </si>
  <si>
    <t>ร้อยละ</t>
  </si>
  <si>
    <t xml:space="preserve">        2.1  ตรวจสอบการทำงานของคนต่างด้าว</t>
  </si>
  <si>
    <t xml:space="preserve">       2.2  ตรวจสอบสถานประกอบการที่จ้างคนต่างด้าวทำงาน</t>
  </si>
  <si>
    <t xml:space="preserve">          2.2.1   คนต่างด้าวถูกต้องตามกฎหมาย</t>
  </si>
  <si>
    <t xml:space="preserve">          2.2.2  คนต่างด้าวผิดกฏหมาย</t>
  </si>
  <si>
    <t xml:space="preserve">   2.1  ตรวจสอบการทำงานของคนต่างด้าว</t>
  </si>
  <si>
    <t xml:space="preserve">     2.1.1   คนต่างด้าวถูกต้องตามกฎหมาย</t>
  </si>
  <si>
    <t xml:space="preserve">     2.1.2  คนต่างด้าวผิดกฏหมาย</t>
  </si>
  <si>
    <t xml:space="preserve">           2.1.1   คนต่างด้าวถูกต้องตามกฎหมาย</t>
  </si>
  <si>
    <t xml:space="preserve">           2.1.2  คนต่างด้าวผิดกฏหมาย</t>
  </si>
  <si>
    <t xml:space="preserve">       *  รับลงทะเบียนแจ้งความประสงค์ไปทำงานต่างประเทศ</t>
  </si>
  <si>
    <t>อัตรา</t>
  </si>
  <si>
    <r>
      <t xml:space="preserve">     1. </t>
    </r>
    <r>
      <rPr>
        <b/>
        <u/>
        <sz val="16"/>
        <rFont val="TH Niramit AS"/>
      </rPr>
      <t xml:space="preserve">โครงการจัดทำทะเบียนคนต่างด้าวที่ขออนุญาตทำงานภายใต้กิจกรรมพิจารณาคำขออนุญาตทำงาน </t>
    </r>
  </si>
  <si>
    <r>
      <t xml:space="preserve">         </t>
    </r>
    <r>
      <rPr>
        <b/>
        <u/>
        <sz val="16"/>
        <rFont val="TH Niramit AS"/>
      </rPr>
      <t>และจัดทำทะเบียนคนต่างด้าวที่ยื่นขอใบอนุญาตทำงาน</t>
    </r>
  </si>
  <si>
    <r>
      <rPr>
        <b/>
        <sz val="16"/>
        <rFont val="TH Niramit AS"/>
      </rPr>
      <t xml:space="preserve">    2. </t>
    </r>
    <r>
      <rPr>
        <b/>
        <u/>
        <sz val="16"/>
        <rFont val="TH Niramit AS"/>
      </rPr>
      <t>โครงการตรวจสอบปราบปรามและจับกุมและดำเนินคดี</t>
    </r>
  </si>
  <si>
    <t xml:space="preserve">                            -  สจจ.จัดหาให้</t>
  </si>
  <si>
    <t xml:space="preserve">                            -  ผู้ประกันตนได้งานเอง</t>
  </si>
  <si>
    <t xml:space="preserve">                            -  เปลี่ยนอาชีพ</t>
  </si>
  <si>
    <t xml:space="preserve">                            -  เพิ่มทักษะ</t>
  </si>
  <si>
    <t xml:space="preserve">   2. โครงการจัดทำฐานข้อมูลแรงงานที่มีทักษะพิเศษ</t>
  </si>
  <si>
    <t xml:space="preserve">         2.1 กิจกรรมนัดพบแรงงานย่อย</t>
  </si>
  <si>
    <t xml:space="preserve">         2.2 กิจกรรมมีงานทำนำชุมชนเข้มแข็ง</t>
  </si>
  <si>
    <t xml:space="preserve">              2.2.1  ผู้สมัครงานตามโครงการฯ</t>
  </si>
  <si>
    <t xml:space="preserve">              2.2.2  การบรรจุงาน</t>
  </si>
  <si>
    <t xml:space="preserve">   3. โครงการพัฒนาระบบการจัดหางาน</t>
  </si>
  <si>
    <t xml:space="preserve">         3.2 กิจกรรมยกระดับคุณภาพบริการจัดหางานสู่ความเป็นเลิศ</t>
  </si>
  <si>
    <t xml:space="preserve">         3.3 กิจกรรมอบรมแรงงานไทยเพื่อความมั่นคงในอาชีพ</t>
  </si>
  <si>
    <t xml:space="preserve">                      -  สจจ.จัดหาให้</t>
  </si>
  <si>
    <t xml:space="preserve">                      -  ผู้ประกันตนได้งานเอง</t>
  </si>
  <si>
    <t xml:space="preserve">                      -  เปลี่ยนอาชีพ</t>
  </si>
  <si>
    <t xml:space="preserve">                      -  เพิ่มทักษะ</t>
  </si>
  <si>
    <t xml:space="preserve">   4. โครงการส่งเสริมการมีงานทำแก่ประชากรกลุ่มพิเศษ</t>
  </si>
  <si>
    <t xml:space="preserve">         4.1 กิจกรรมจัดหางานให้ผู้พ้นโทษ</t>
  </si>
  <si>
    <t xml:space="preserve">         4.2 กิจกรรมจัดหางานพิเศษให้นักเรียน นักศึกษา</t>
  </si>
  <si>
    <t xml:space="preserve">         4.3 กิจกรรมจัดหางานให้คนพิการมีงานทำ</t>
  </si>
  <si>
    <t xml:space="preserve">         4.4 กิจกรรมส่งเสริมคนพิการทำงานในหน่วยงานภาครัฐ</t>
  </si>
  <si>
    <t xml:space="preserve">   1. รับแจ้งการเดินทางด้วยตนเองและเดินทางกลับไปทำงานต่างประเทศ</t>
  </si>
  <si>
    <t xml:space="preserve">   2. รับลงทะเบียนแจ้งความประสงค์ไปทำงานต่างประเทศ</t>
  </si>
  <si>
    <t xml:space="preserve">         2.3 กิจกรรมแนะแนวอาชีพให้คนพิการและผู้ดูแลคนพิการ</t>
  </si>
  <si>
    <t xml:space="preserve">   3. โครงการสร้างอาชีพใหม่ให้คนว่างงาน</t>
  </si>
  <si>
    <t xml:space="preserve">   4. โครงการส่งเสริมการรับงานไปทำที่บ้าน</t>
  </si>
  <si>
    <t xml:space="preserve">   5. โครงการสร้างคุณค่าภูมิปัญญาผู้สูงอายุ</t>
  </si>
  <si>
    <t xml:space="preserve">   6. โครงการศูนย์ข้อมูลอาชีพ</t>
  </si>
  <si>
    <t xml:space="preserve">   2. โครงการเครือข่ายชุมชนร่วมรณรงค์ป้องกันการหลอกลวงและลักลอบไปทำงานต่างประเทศ</t>
  </si>
  <si>
    <t xml:space="preserve">   3. โครงการฝึกอบรมความรู้ทางกฎหมายแก่นายจ้าง</t>
  </si>
  <si>
    <t xml:space="preserve">   2. โครงการจัดทำทะเบียนกำลังแรงงาน (นักเรียน นักศึกษา) </t>
  </si>
  <si>
    <t xml:space="preserve">   3. โครงการจัดทำทะเบียนกำลังแรงงาน (ทหารกองประจำการ)</t>
  </si>
  <si>
    <t xml:space="preserve">กิจกรรมที่ 1 การพิจารณาและจัดทำทะเบียนคนต่างด้าวที่ยื่นขอใบอนุญาตทำงาน </t>
  </si>
  <si>
    <t>(ข้อ 1 นำส่งผลผลิต)</t>
  </si>
  <si>
    <r>
      <t xml:space="preserve">     1. </t>
    </r>
    <r>
      <rPr>
        <b/>
        <u/>
        <sz val="15"/>
        <rFont val="TH Niramit AS"/>
      </rPr>
      <t xml:space="preserve">โครงการจัดทำทะเบียนคนต่างด้าวที่ขออนุญาตทำงานภายใต้กิจกรรมพิจารณาคำขออนุญาตทำงาน </t>
    </r>
  </si>
  <si>
    <r>
      <t xml:space="preserve">         </t>
    </r>
    <r>
      <rPr>
        <b/>
        <u/>
        <sz val="15"/>
        <rFont val="TH Niramit AS"/>
      </rPr>
      <t>และจัดทำทะเบียนคนต่างด้าวที่ยื่นขอใบอนุญาตทำงาน</t>
    </r>
  </si>
  <si>
    <r>
      <rPr>
        <b/>
        <sz val="15"/>
        <rFont val="TH Niramit AS"/>
      </rPr>
      <t xml:space="preserve">    2. </t>
    </r>
    <r>
      <rPr>
        <b/>
        <u/>
        <sz val="15"/>
        <rFont val="TH Niramit AS"/>
      </rPr>
      <t>โครงการตรวจสอบปราบปรามและจับกุมและดำเนินคดี</t>
    </r>
  </si>
  <si>
    <t xml:space="preserve">        1)  คนต่างด้าวตามมาตรา 9 และมาตรา 12</t>
  </si>
  <si>
    <t xml:space="preserve">        2)  คนต่างด้าวนำเข้าตาม MOU</t>
  </si>
  <si>
    <t xml:space="preserve">        3)  คนต่างด้าวที่ผ่านการพิสูจน์สัญชาติ</t>
  </si>
  <si>
    <t xml:space="preserve">        1)  คนต่างด้าวตามมาตรา 9 </t>
  </si>
  <si>
    <t xml:space="preserve">               1)  คนต่างด้าวนำเข้าตาม MOU</t>
  </si>
  <si>
    <t xml:space="preserve">              2)  คนต่างด้าวที่ผ่านการพิสูจน์สัญชาติ</t>
  </si>
  <si>
    <t xml:space="preserve">           1.1.1 คนต่างด้าวเข้าเมืองถูกต้องตามกฎหมาย (มาตรา 9) </t>
  </si>
  <si>
    <t xml:space="preserve">          1.1.2 คนต่างด้าวหลบหนีเข้าเมือง 3 สัญชาติ (พม่า ,ลาว ,กัมพูชา)</t>
  </si>
  <si>
    <t xml:space="preserve">    1.2 จัดทำทะเบียนคนต่างด้าว</t>
  </si>
  <si>
    <t xml:space="preserve">          1.2.1 คนต่างด้าวเข้าเมืองถูกต้องตามกฎหมาย (มาตรา 9) </t>
  </si>
  <si>
    <t xml:space="preserve">                 1)  คนต่างด้าวนำเข้าตาม MOU</t>
  </si>
  <si>
    <t xml:space="preserve">                 2)  คนต่างด้าวที่ผ่านการพิสูจน์สัญชาติ</t>
  </si>
  <si>
    <t xml:space="preserve">                2.1.1   คนต่างด้าวถูกต้องตามกฎหมาย</t>
  </si>
  <si>
    <t xml:space="preserve">                2.1.2  คนต่างด้าวผิดกฏหมาย</t>
  </si>
  <si>
    <t xml:space="preserve">               2.2.1   คนต่างด้าวถูกต้องตามกฎหมาย</t>
  </si>
  <si>
    <t xml:space="preserve">               2.2.2  คนต่างด้าวผิดกฏหมาย</t>
  </si>
  <si>
    <t xml:space="preserve">        2.2  ตรวจสอบสถานประกอบการที่จ้างคนต่างด้าวทำงาน</t>
  </si>
  <si>
    <t xml:space="preserve">              1.1.1  ผู้ลงทะเบียนสมัครงานใหม่ (รวมทุกกิจกรรม)</t>
  </si>
  <si>
    <t>ประจำเดือนพฤศจิกายน  2555</t>
  </si>
  <si>
    <t>ประจำเดือนธันวาคม  2555</t>
  </si>
  <si>
    <t>ประจำเดือนมกราคม 2556</t>
  </si>
  <si>
    <t>ประจำเดือนกุมภาพันธ์ 2556</t>
  </si>
  <si>
    <t>ตค.55-มค56</t>
  </si>
  <si>
    <t>ก.พ.56</t>
  </si>
  <si>
    <t>ตค.55-พย56</t>
  </si>
  <si>
    <t>ตค.55-ธค56</t>
  </si>
  <si>
    <t>ตค.55-กพ56</t>
  </si>
  <si>
    <t>ประจำเดือนมีนาคม 2556</t>
  </si>
  <si>
    <t>ตค.55-มีค56</t>
  </si>
  <si>
    <t>มี.ค.56</t>
  </si>
  <si>
    <t>ประจำเดือนเมษายน 2556</t>
  </si>
  <si>
    <t>ตค.55-เมย.56</t>
  </si>
  <si>
    <t>เม.ย.56</t>
  </si>
  <si>
    <t xml:space="preserve">      2.3  การดำเนินคดีนายจ้าง/สถานประกอบการ</t>
  </si>
  <si>
    <t xml:space="preserve">      2.4  การดำเนินดคีคนต่างด้าว</t>
  </si>
  <si>
    <t xml:space="preserve">               2.4.1   คนต่างด้าวถูกต้องตามกฎหมาย</t>
  </si>
  <si>
    <t xml:space="preserve">               2.4.2  คนต่างด้าวผิดกฏหมาย</t>
  </si>
  <si>
    <t xml:space="preserve">         2.4.1   คนต่างด้าวถูกต้องตามกฎหมาย</t>
  </si>
  <si>
    <t xml:space="preserve">         2.4.2  คนต่างด้าวผิดกฏหมาย</t>
  </si>
  <si>
    <r>
      <rPr>
        <b/>
        <sz val="15"/>
        <rFont val="TH Niramit AS"/>
      </rPr>
      <t xml:space="preserve">2. </t>
    </r>
    <r>
      <rPr>
        <b/>
        <u/>
        <sz val="15"/>
        <rFont val="TH Niramit AS"/>
      </rPr>
      <t>โครงการตรวจสอบปราบปรามและจับกุมและดำเนินคดี</t>
    </r>
  </si>
  <si>
    <t xml:space="preserve">         2.4 กิจกรรมสร้างเครือข่ายการแนะแนวอาชีพ</t>
  </si>
  <si>
    <r>
      <t xml:space="preserve">  </t>
    </r>
    <r>
      <rPr>
        <b/>
        <sz val="16"/>
        <rFont val="TH Niramit AS"/>
      </rPr>
      <t xml:space="preserve"> 2.3  การดำเนินคดีนายจ้าง/สถานประกอบการ</t>
    </r>
  </si>
  <si>
    <r>
      <t xml:space="preserve">  </t>
    </r>
    <r>
      <rPr>
        <b/>
        <sz val="16"/>
        <rFont val="TH Niramit AS"/>
      </rPr>
      <t xml:space="preserve"> 2.4  การดำเนินดคีคนต่างด้าว</t>
    </r>
  </si>
  <si>
    <t xml:space="preserve">            2.4.1   คนต่างด้าวถูกต้องตามกฎหมาย</t>
  </si>
  <si>
    <t xml:space="preserve">            2.4.2  คนต่างด้าวผิดกฏหมาย</t>
  </si>
  <si>
    <t xml:space="preserve">  2.3  การดำเนินคดีนายจ้าง/สถานประกอบการ</t>
  </si>
  <si>
    <t xml:space="preserve">  2.4  การดำเนินดคีคนต่างด้าว</t>
  </si>
  <si>
    <t xml:space="preserve">          2.4.1   คนต่างด้าวถูกต้องตามกฎหมาย</t>
  </si>
  <si>
    <t xml:space="preserve">          2.4.2  คนต่างด้าวผิดกฏหมาย</t>
  </si>
  <si>
    <t>ประจำเดือนพฤษภาคม 2556</t>
  </si>
  <si>
    <t>ตค.55-พค.56</t>
  </si>
  <si>
    <t>พ.ค.56</t>
  </si>
  <si>
    <t>ประจำเดือนมิถุนายน 2556</t>
  </si>
  <si>
    <t>ตค.55-มิย.56</t>
  </si>
  <si>
    <t>มิ.ย.56</t>
  </si>
  <si>
    <t xml:space="preserve">         3.2 กิจกรรมอบรมแรงงานไทยเพื่อความมั่นคงในอาชีพ</t>
  </si>
  <si>
    <t xml:space="preserve">         3.1 กิจกรรมยกระดับคุณภาพบริการจัดหางานสู่ความเป็นเลิศ</t>
  </si>
  <si>
    <t>ประจำเดือนกรกฎาคม 2556</t>
  </si>
  <si>
    <t>ตค.55-กค.56</t>
  </si>
  <si>
    <t>ก.ค.56</t>
  </si>
  <si>
    <t xml:space="preserve">   1. โครงการนัดพบตลาดงานเชิงคุณภาพ</t>
  </si>
  <si>
    <t xml:space="preserve">   2. โครงการรับงานสู่บ้านเพิ่มรายได้ในครัวเรือน</t>
  </si>
  <si>
    <t xml:space="preserve">   3. โครงการจัดทำฐานข้อมูลแรงงานที่มีทักษะพิเศษ</t>
  </si>
  <si>
    <t>ประจำเดือนสิงหาคม 2556</t>
  </si>
  <si>
    <t>ส.ค.56</t>
  </si>
  <si>
    <t>ตค.55-ส.ค.56</t>
  </si>
  <si>
    <t xml:space="preserve"> เอาโครงการนัดพบตลาดงานเชิงคุณภาพรวมด้วย</t>
  </si>
  <si>
    <t>ประจำเดือนกันยายน 2556</t>
  </si>
  <si>
    <t>ตค.55-ก.ย.56</t>
  </si>
  <si>
    <t>ก.ย.56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</si>
</sst>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40">
    <font>
      <sz val="16"/>
      <name val="Cordia New"/>
      <charset val="222"/>
    </font>
    <font>
      <sz val="16"/>
      <name val="Cordia New"/>
      <family val="2"/>
    </font>
    <font>
      <sz val="16"/>
      <name val="Cordia New"/>
      <family val="2"/>
    </font>
    <font>
      <sz val="16"/>
      <name val="Cordia New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i/>
      <sz val="16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i/>
      <sz val="15"/>
      <name val="TH SarabunPSK"/>
      <family val="2"/>
    </font>
    <font>
      <b/>
      <i/>
      <u/>
      <sz val="15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sz val="16"/>
      <color indexed="8"/>
      <name val="TH SarabunPSK"/>
      <family val="2"/>
    </font>
    <font>
      <i/>
      <sz val="16"/>
      <name val="TH SarabunPSK"/>
      <family val="2"/>
    </font>
    <font>
      <b/>
      <u/>
      <sz val="16"/>
      <color indexed="8"/>
      <name val="TH SarabunPSK"/>
      <family val="2"/>
    </font>
    <font>
      <b/>
      <sz val="20"/>
      <name val="TH Niramit AS"/>
    </font>
    <font>
      <sz val="16"/>
      <name val="TH Niramit AS"/>
    </font>
    <font>
      <b/>
      <sz val="15"/>
      <name val="TH Niramit AS"/>
    </font>
    <font>
      <b/>
      <sz val="16"/>
      <name val="TH Niramit AS"/>
    </font>
    <font>
      <sz val="14"/>
      <name val="TH Niramit AS"/>
    </font>
    <font>
      <sz val="8"/>
      <name val="Cordia New"/>
      <family val="2"/>
    </font>
    <font>
      <sz val="16"/>
      <name val="Cordia New"/>
      <family val="2"/>
    </font>
    <font>
      <b/>
      <sz val="15"/>
      <name val="AngsanaUPC"/>
      <family val="1"/>
      <charset val="222"/>
    </font>
    <font>
      <b/>
      <i/>
      <sz val="16"/>
      <color indexed="8"/>
      <name val="TH SarabunPSK"/>
      <family val="2"/>
    </font>
    <font>
      <sz val="15"/>
      <name val="AngsanaUPC"/>
      <family val="1"/>
      <charset val="222"/>
    </font>
    <font>
      <b/>
      <u/>
      <sz val="15"/>
      <name val="TH Niramit AS"/>
    </font>
    <font>
      <b/>
      <u/>
      <sz val="16"/>
      <name val="TH Niramit AS"/>
    </font>
    <font>
      <u/>
      <sz val="16"/>
      <name val="TH Niramit AS"/>
    </font>
    <font>
      <sz val="15"/>
      <name val="TH Niramit AS"/>
    </font>
    <font>
      <u/>
      <sz val="15"/>
      <name val="TH Niramit AS"/>
    </font>
    <font>
      <b/>
      <sz val="12"/>
      <name val="TH Niramit AS"/>
    </font>
    <font>
      <b/>
      <sz val="10"/>
      <name val="TH Niramit AS"/>
    </font>
    <font>
      <sz val="8"/>
      <name val="Cordia New"/>
      <family val="2"/>
    </font>
    <font>
      <b/>
      <sz val="14"/>
      <name val="TH Niramit AS"/>
    </font>
    <font>
      <b/>
      <sz val="18"/>
      <name val="TH Niramit AS"/>
    </font>
    <font>
      <sz val="16"/>
      <color rgb="FFFF0000"/>
      <name val="TH Niramit AS"/>
    </font>
    <font>
      <b/>
      <sz val="16"/>
      <name val="Cordia Ne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82">
    <xf numFmtId="0" fontId="0" fillId="0" borderId="0" xfId="0"/>
    <xf numFmtId="0" fontId="4" fillId="0" borderId="0" xfId="0" applyNumberFormat="1" applyFont="1"/>
    <xf numFmtId="49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 applyFill="1"/>
    <xf numFmtId="0" fontId="6" fillId="2" borderId="1" xfId="0" applyNumberFormat="1" applyFont="1" applyFill="1" applyBorder="1"/>
    <xf numFmtId="165" fontId="6" fillId="2" borderId="2" xfId="2" applyNumberFormat="1" applyFont="1" applyFill="1" applyBorder="1"/>
    <xf numFmtId="0" fontId="8" fillId="0" borderId="0" xfId="0" applyNumberFormat="1" applyFont="1"/>
    <xf numFmtId="0" fontId="8" fillId="0" borderId="3" xfId="0" applyNumberFormat="1" applyFont="1" applyBorder="1"/>
    <xf numFmtId="0" fontId="8" fillId="0" borderId="4" xfId="0" applyNumberFormat="1" applyFont="1" applyBorder="1"/>
    <xf numFmtId="49" fontId="8" fillId="0" borderId="0" xfId="0" applyNumberFormat="1" applyFont="1"/>
    <xf numFmtId="0" fontId="9" fillId="0" borderId="0" xfId="0" applyNumberFormat="1" applyFont="1"/>
    <xf numFmtId="0" fontId="4" fillId="0" borderId="0" xfId="0" applyNumberFormat="1" applyFont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41" fontId="6" fillId="2" borderId="2" xfId="1" applyNumberFormat="1" applyFont="1" applyFill="1" applyBorder="1" applyAlignment="1">
      <alignment horizontal="center"/>
    </xf>
    <xf numFmtId="41" fontId="8" fillId="0" borderId="3" xfId="0" applyNumberFormat="1" applyFont="1" applyBorder="1"/>
    <xf numFmtId="41" fontId="8" fillId="0" borderId="4" xfId="0" applyNumberFormat="1" applyFont="1" applyBorder="1"/>
    <xf numFmtId="0" fontId="8" fillId="0" borderId="6" xfId="0" applyNumberFormat="1" applyFont="1" applyBorder="1"/>
    <xf numFmtId="0" fontId="8" fillId="0" borderId="6" xfId="0" applyNumberFormat="1" applyFont="1" applyBorder="1" applyAlignment="1">
      <alignment horizontal="center"/>
    </xf>
    <xf numFmtId="41" fontId="8" fillId="0" borderId="6" xfId="0" applyNumberFormat="1" applyFont="1" applyBorder="1"/>
    <xf numFmtId="0" fontId="10" fillId="0" borderId="6" xfId="0" applyNumberFormat="1" applyFont="1" applyBorder="1"/>
    <xf numFmtId="0" fontId="10" fillId="0" borderId="6" xfId="0" applyNumberFormat="1" applyFont="1" applyBorder="1" applyAlignment="1">
      <alignment horizontal="center"/>
    </xf>
    <xf numFmtId="41" fontId="10" fillId="0" borderId="6" xfId="0" applyNumberFormat="1" applyFont="1" applyBorder="1"/>
    <xf numFmtId="0" fontId="11" fillId="0" borderId="3" xfId="0" applyNumberFormat="1" applyFont="1" applyBorder="1"/>
    <xf numFmtId="0" fontId="11" fillId="0" borderId="6" xfId="0" applyNumberFormat="1" applyFont="1" applyBorder="1"/>
    <xf numFmtId="0" fontId="10" fillId="0" borderId="3" xfId="0" applyNumberFormat="1" applyFont="1" applyBorder="1"/>
    <xf numFmtId="0" fontId="10" fillId="0" borderId="3" xfId="0" applyNumberFormat="1" applyFont="1" applyBorder="1" applyAlignment="1">
      <alignment horizontal="center"/>
    </xf>
    <xf numFmtId="41" fontId="10" fillId="0" borderId="3" xfId="0" applyNumberFormat="1" applyFont="1" applyBorder="1"/>
    <xf numFmtId="0" fontId="10" fillId="0" borderId="0" xfId="0" applyNumberFormat="1" applyFont="1"/>
    <xf numFmtId="0" fontId="6" fillId="3" borderId="7" xfId="0" applyNumberFormat="1" applyFont="1" applyFill="1" applyBorder="1" applyAlignment="1">
      <alignment horizontal="center" vertical="center"/>
    </xf>
    <xf numFmtId="0" fontId="6" fillId="3" borderId="8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0" fontId="7" fillId="4" borderId="7" xfId="0" applyNumberFormat="1" applyFont="1" applyFill="1" applyBorder="1"/>
    <xf numFmtId="0" fontId="7" fillId="4" borderId="8" xfId="0" applyNumberFormat="1" applyFont="1" applyFill="1" applyBorder="1" applyAlignment="1">
      <alignment horizontal="center"/>
    </xf>
    <xf numFmtId="41" fontId="6" fillId="4" borderId="7" xfId="1" applyNumberFormat="1" applyFont="1" applyFill="1" applyBorder="1" applyAlignment="1">
      <alignment horizontal="center"/>
    </xf>
    <xf numFmtId="165" fontId="6" fillId="4" borderId="7" xfId="2" applyNumberFormat="1" applyFont="1" applyFill="1" applyBorder="1"/>
    <xf numFmtId="0" fontId="10" fillId="4" borderId="7" xfId="0" applyNumberFormat="1" applyFont="1" applyFill="1" applyBorder="1"/>
    <xf numFmtId="0" fontId="10" fillId="4" borderId="7" xfId="0" applyNumberFormat="1" applyFont="1" applyFill="1" applyBorder="1" applyAlignment="1">
      <alignment horizontal="center"/>
    </xf>
    <xf numFmtId="41" fontId="10" fillId="4" borderId="7" xfId="0" applyNumberFormat="1" applyFont="1" applyFill="1" applyBorder="1"/>
    <xf numFmtId="0" fontId="11" fillId="5" borderId="2" xfId="0" applyNumberFormat="1" applyFont="1" applyFill="1" applyBorder="1"/>
    <xf numFmtId="0" fontId="9" fillId="5" borderId="2" xfId="0" applyNumberFormat="1" applyFont="1" applyFill="1" applyBorder="1" applyAlignment="1">
      <alignment horizontal="center"/>
    </xf>
    <xf numFmtId="41" fontId="9" fillId="5" borderId="2" xfId="0" applyNumberFormat="1" applyFont="1" applyFill="1" applyBorder="1"/>
    <xf numFmtId="0" fontId="9" fillId="5" borderId="2" xfId="0" applyNumberFormat="1" applyFont="1" applyFill="1" applyBorder="1"/>
    <xf numFmtId="0" fontId="11" fillId="5" borderId="7" xfId="0" applyNumberFormat="1" applyFont="1" applyFill="1" applyBorder="1"/>
    <xf numFmtId="0" fontId="8" fillId="5" borderId="7" xfId="0" applyNumberFormat="1" applyFont="1" applyFill="1" applyBorder="1" applyAlignment="1">
      <alignment horizontal="center"/>
    </xf>
    <xf numFmtId="41" fontId="8" fillId="5" borderId="7" xfId="0" applyNumberFormat="1" applyFont="1" applyFill="1" applyBorder="1"/>
    <xf numFmtId="0" fontId="8" fillId="5" borderId="7" xfId="0" applyNumberFormat="1" applyFont="1" applyFill="1" applyBorder="1"/>
    <xf numFmtId="0" fontId="9" fillId="5" borderId="7" xfId="0" applyNumberFormat="1" applyFont="1" applyFill="1" applyBorder="1" applyAlignment="1">
      <alignment horizontal="center"/>
    </xf>
    <xf numFmtId="41" fontId="9" fillId="5" borderId="7" xfId="0" applyNumberFormat="1" applyFont="1" applyFill="1" applyBorder="1"/>
    <xf numFmtId="0" fontId="9" fillId="5" borderId="7" xfId="0" applyNumberFormat="1" applyFont="1" applyFill="1" applyBorder="1"/>
    <xf numFmtId="0" fontId="19" fillId="0" borderId="0" xfId="0" applyFont="1"/>
    <xf numFmtId="0" fontId="20" fillId="0" borderId="0" xfId="0" applyNumberFormat="1" applyFont="1"/>
    <xf numFmtId="3" fontId="20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9" fillId="0" borderId="0" xfId="0" applyFont="1" applyAlignment="1"/>
    <xf numFmtId="0" fontId="22" fillId="0" borderId="0" xfId="0" applyFont="1" applyAlignment="1"/>
    <xf numFmtId="0" fontId="19" fillId="0" borderId="0" xfId="0" applyFont="1" applyAlignment="1">
      <alignment horizontal="center"/>
    </xf>
    <xf numFmtId="41" fontId="25" fillId="0" borderId="0" xfId="0" applyNumberFormat="1" applyFont="1" applyFill="1"/>
    <xf numFmtId="41" fontId="25" fillId="0" borderId="0" xfId="0" applyNumberFormat="1" applyFont="1" applyFill="1" applyAlignment="1">
      <alignment horizontal="centerContinuous" vertical="center"/>
    </xf>
    <xf numFmtId="41" fontId="6" fillId="0" borderId="0" xfId="0" applyNumberFormat="1" applyFont="1" applyFill="1" applyAlignment="1">
      <alignment horizontal="right" vertical="center"/>
    </xf>
    <xf numFmtId="41" fontId="6" fillId="0" borderId="9" xfId="0" applyNumberFormat="1" applyFont="1" applyFill="1" applyBorder="1" applyAlignment="1">
      <alignment horizontal="center"/>
    </xf>
    <xf numFmtId="165" fontId="6" fillId="0" borderId="9" xfId="4" applyNumberFormat="1" applyFont="1" applyFill="1" applyBorder="1" applyAlignment="1">
      <alignment horizontal="center"/>
    </xf>
    <xf numFmtId="41" fontId="6" fillId="0" borderId="0" xfId="0" applyNumberFormat="1" applyFont="1" applyFill="1"/>
    <xf numFmtId="41" fontId="6" fillId="0" borderId="10" xfId="0" applyNumberFormat="1" applyFont="1" applyFill="1" applyBorder="1"/>
    <xf numFmtId="165" fontId="6" fillId="0" borderId="10" xfId="4" applyNumberFormat="1" applyFont="1" applyFill="1" applyBorder="1" applyAlignment="1">
      <alignment horizontal="center"/>
    </xf>
    <xf numFmtId="41" fontId="6" fillId="0" borderId="11" xfId="0" applyNumberFormat="1" applyFont="1" applyFill="1" applyBorder="1" applyAlignment="1">
      <alignment horizontal="centerContinuous" vertical="center"/>
    </xf>
    <xf numFmtId="41" fontId="6" fillId="0" borderId="12" xfId="0" applyNumberFormat="1" applyFont="1" applyFill="1" applyBorder="1" applyAlignment="1">
      <alignment horizontal="centerContinuous" vertical="center"/>
    </xf>
    <xf numFmtId="41" fontId="13" fillId="0" borderId="0" xfId="0" applyNumberFormat="1" applyFont="1" applyFill="1"/>
    <xf numFmtId="41" fontId="6" fillId="0" borderId="1" xfId="0" applyNumberFormat="1" applyFont="1" applyFill="1" applyBorder="1" applyAlignment="1">
      <alignment horizontal="center"/>
    </xf>
    <xf numFmtId="165" fontId="6" fillId="0" borderId="1" xfId="4" applyNumberFormat="1" applyFont="1" applyFill="1" applyBorder="1" applyAlignment="1">
      <alignment horizontal="center"/>
    </xf>
    <xf numFmtId="41" fontId="5" fillId="0" borderId="10" xfId="0" applyNumberFormat="1" applyFont="1" applyFill="1" applyBorder="1" applyAlignment="1">
      <alignment horizontal="center"/>
    </xf>
    <xf numFmtId="41" fontId="6" fillId="0" borderId="8" xfId="0" applyNumberFormat="1" applyFont="1" applyFill="1" applyBorder="1" applyAlignment="1">
      <alignment horizontal="centerContinuous" vertical="center"/>
    </xf>
    <xf numFmtId="41" fontId="6" fillId="0" borderId="13" xfId="0" applyNumberFormat="1" applyFont="1" applyFill="1" applyBorder="1" applyAlignment="1">
      <alignment horizontal="centerContinuous" vertical="center"/>
    </xf>
    <xf numFmtId="41" fontId="6" fillId="0" borderId="1" xfId="0" applyNumberFormat="1" applyFont="1" applyFill="1" applyBorder="1"/>
    <xf numFmtId="41" fontId="5" fillId="0" borderId="1" xfId="0" applyNumberFormat="1" applyFont="1" applyFill="1" applyBorder="1" applyAlignment="1">
      <alignment horizontal="center"/>
    </xf>
    <xf numFmtId="41" fontId="5" fillId="0" borderId="14" xfId="0" applyNumberFormat="1" applyFont="1" applyFill="1" applyBorder="1" applyAlignment="1">
      <alignment horizontal="center"/>
    </xf>
    <xf numFmtId="41" fontId="6" fillId="0" borderId="2" xfId="0" applyNumberFormat="1" applyFont="1" applyFill="1" applyBorder="1"/>
    <xf numFmtId="165" fontId="6" fillId="0" borderId="2" xfId="4" applyNumberFormat="1" applyFont="1" applyFill="1" applyBorder="1" applyAlignment="1">
      <alignment horizontal="center"/>
    </xf>
    <xf numFmtId="41" fontId="5" fillId="0" borderId="2" xfId="0" applyNumberFormat="1" applyFont="1" applyFill="1" applyBorder="1" applyAlignment="1">
      <alignment horizontal="center"/>
    </xf>
    <xf numFmtId="41" fontId="5" fillId="0" borderId="15" xfId="0" applyNumberFormat="1" applyFont="1" applyFill="1" applyBorder="1" applyAlignment="1">
      <alignment horizontal="center"/>
    </xf>
    <xf numFmtId="41" fontId="6" fillId="0" borderId="7" xfId="0" applyNumberFormat="1" applyFont="1" applyFill="1" applyBorder="1" applyAlignment="1">
      <alignment horizontal="center"/>
    </xf>
    <xf numFmtId="41" fontId="7" fillId="0" borderId="7" xfId="0" applyNumberFormat="1" applyFont="1" applyFill="1" applyBorder="1"/>
    <xf numFmtId="165" fontId="6" fillId="0" borderId="7" xfId="4" applyNumberFormat="1" applyFont="1" applyFill="1" applyBorder="1" applyAlignment="1">
      <alignment horizontal="center"/>
    </xf>
    <xf numFmtId="41" fontId="14" fillId="0" borderId="6" xfId="0" applyNumberFormat="1" applyFont="1" applyFill="1" applyBorder="1"/>
    <xf numFmtId="165" fontId="6" fillId="0" borderId="16" xfId="4" applyNumberFormat="1" applyFont="1" applyFill="1" applyBorder="1" applyAlignment="1">
      <alignment horizontal="center"/>
    </xf>
    <xf numFmtId="41" fontId="6" fillId="0" borderId="16" xfId="0" applyNumberFormat="1" applyFont="1" applyFill="1" applyBorder="1" applyAlignment="1">
      <alignment horizontal="center"/>
    </xf>
    <xf numFmtId="41" fontId="14" fillId="0" borderId="3" xfId="0" applyNumberFormat="1" applyFont="1" applyFill="1" applyBorder="1"/>
    <xf numFmtId="165" fontId="6" fillId="0" borderId="3" xfId="4" applyNumberFormat="1" applyFont="1" applyFill="1" applyBorder="1" applyAlignment="1">
      <alignment horizontal="center"/>
    </xf>
    <xf numFmtId="41" fontId="6" fillId="0" borderId="3" xfId="0" applyNumberFormat="1" applyFont="1" applyFill="1" applyBorder="1" applyAlignment="1">
      <alignment horizontal="center"/>
    </xf>
    <xf numFmtId="41" fontId="13" fillId="0" borderId="3" xfId="0" applyNumberFormat="1" applyFont="1" applyFill="1" applyBorder="1"/>
    <xf numFmtId="165" fontId="13" fillId="0" borderId="3" xfId="4" applyNumberFormat="1" applyFont="1" applyFill="1" applyBorder="1" applyAlignment="1">
      <alignment horizontal="center"/>
    </xf>
    <xf numFmtId="41" fontId="13" fillId="0" borderId="3" xfId="0" applyNumberFormat="1" applyFont="1" applyFill="1" applyBorder="1" applyAlignment="1">
      <alignment horizontal="center"/>
    </xf>
    <xf numFmtId="41" fontId="14" fillId="0" borderId="16" xfId="0" applyNumberFormat="1" applyFont="1" applyFill="1" applyBorder="1"/>
    <xf numFmtId="0" fontId="15" fillId="0" borderId="3" xfId="0" applyFont="1" applyFill="1" applyBorder="1"/>
    <xf numFmtId="165" fontId="16" fillId="0" borderId="3" xfId="4" applyNumberFormat="1" applyFont="1" applyFill="1" applyBorder="1" applyAlignment="1">
      <alignment horizontal="center"/>
    </xf>
    <xf numFmtId="41" fontId="16" fillId="0" borderId="3" xfId="0" applyNumberFormat="1" applyFont="1" applyFill="1" applyBorder="1"/>
    <xf numFmtId="0" fontId="15" fillId="0" borderId="3" xfId="0" applyFont="1" applyFill="1" applyBorder="1" applyAlignment="1">
      <alignment wrapText="1"/>
    </xf>
    <xf numFmtId="0" fontId="17" fillId="0" borderId="3" xfId="0" applyFont="1" applyFill="1" applyBorder="1"/>
    <xf numFmtId="0" fontId="15" fillId="0" borderId="4" xfId="0" applyFont="1" applyFill="1" applyBorder="1"/>
    <xf numFmtId="165" fontId="13" fillId="0" borderId="4" xfId="4" applyNumberFormat="1" applyFont="1" applyFill="1" applyBorder="1" applyAlignment="1">
      <alignment horizontal="center"/>
    </xf>
    <xf numFmtId="41" fontId="13" fillId="0" borderId="4" xfId="0" applyNumberFormat="1" applyFont="1" applyFill="1" applyBorder="1"/>
    <xf numFmtId="0" fontId="15" fillId="0" borderId="1" xfId="0" applyFont="1" applyFill="1" applyBorder="1"/>
    <xf numFmtId="165" fontId="13" fillId="0" borderId="1" xfId="4" applyNumberFormat="1" applyFont="1" applyFill="1" applyBorder="1" applyAlignment="1">
      <alignment horizontal="center"/>
    </xf>
    <xf numFmtId="41" fontId="13" fillId="0" borderId="1" xfId="0" applyNumberFormat="1" applyFont="1" applyFill="1" applyBorder="1"/>
    <xf numFmtId="0" fontId="13" fillId="0" borderId="3" xfId="0" applyFont="1" applyFill="1" applyBorder="1"/>
    <xf numFmtId="165" fontId="13" fillId="0" borderId="3" xfId="4" quotePrefix="1" applyNumberFormat="1" applyFont="1" applyFill="1" applyBorder="1" applyAlignment="1">
      <alignment horizontal="center"/>
    </xf>
    <xf numFmtId="0" fontId="12" fillId="0" borderId="3" xfId="0" applyFont="1" applyFill="1" applyBorder="1"/>
    <xf numFmtId="0" fontId="14" fillId="0" borderId="3" xfId="0" applyFont="1" applyFill="1" applyBorder="1"/>
    <xf numFmtId="165" fontId="6" fillId="0" borderId="3" xfId="4" applyNumberFormat="1" applyFont="1" applyFill="1" applyBorder="1" applyAlignment="1">
      <alignment horizontal="center" vertical="justify" wrapText="1"/>
    </xf>
    <xf numFmtId="0" fontId="6" fillId="0" borderId="3" xfId="0" applyFont="1" applyFill="1" applyBorder="1"/>
    <xf numFmtId="41" fontId="6" fillId="0" borderId="3" xfId="0" applyNumberFormat="1" applyFont="1" applyFill="1" applyBorder="1"/>
    <xf numFmtId="41" fontId="6" fillId="0" borderId="3" xfId="0" applyNumberFormat="1" applyFont="1" applyFill="1" applyBorder="1" applyAlignment="1">
      <alignment vertical="justify" wrapText="1"/>
    </xf>
    <xf numFmtId="0" fontId="26" fillId="0" borderId="3" xfId="0" applyFont="1" applyFill="1" applyBorder="1"/>
    <xf numFmtId="165" fontId="7" fillId="0" borderId="3" xfId="4" applyNumberFormat="1" applyFont="1" applyFill="1" applyBorder="1" applyAlignment="1">
      <alignment horizontal="center"/>
    </xf>
    <xf numFmtId="41" fontId="6" fillId="0" borderId="4" xfId="0" applyNumberFormat="1" applyFont="1" applyFill="1" applyBorder="1"/>
    <xf numFmtId="0" fontId="15" fillId="0" borderId="11" xfId="0" applyFont="1" applyFill="1" applyBorder="1"/>
    <xf numFmtId="165" fontId="13" fillId="0" borderId="0" xfId="4" applyNumberFormat="1" applyFont="1" applyFill="1" applyAlignment="1">
      <alignment horizontal="center"/>
    </xf>
    <xf numFmtId="41" fontId="27" fillId="0" borderId="0" xfId="0" applyNumberFormat="1" applyFont="1" applyFill="1"/>
    <xf numFmtId="0" fontId="19" fillId="0" borderId="3" xfId="0" applyFont="1" applyBorder="1" applyAlignment="1"/>
    <xf numFmtId="2" fontId="19" fillId="0" borderId="0" xfId="0" applyNumberFormat="1" applyFont="1" applyAlignment="1">
      <alignment horizontal="center"/>
    </xf>
    <xf numFmtId="0" fontId="21" fillId="6" borderId="10" xfId="0" applyNumberFormat="1" applyFont="1" applyFill="1" applyBorder="1" applyAlignment="1">
      <alignment horizontal="center" vertical="center"/>
    </xf>
    <xf numFmtId="17" fontId="21" fillId="6" borderId="2" xfId="0" applyNumberFormat="1" applyFont="1" applyFill="1" applyBorder="1" applyAlignment="1">
      <alignment horizontal="center" vertical="center"/>
    </xf>
    <xf numFmtId="0" fontId="28" fillId="6" borderId="16" xfId="0" applyNumberFormat="1" applyFont="1" applyFill="1" applyBorder="1" applyAlignment="1"/>
    <xf numFmtId="0" fontId="21" fillId="6" borderId="1" xfId="0" applyNumberFormat="1" applyFont="1" applyFill="1" applyBorder="1" applyAlignment="1"/>
    <xf numFmtId="0" fontId="19" fillId="6" borderId="1" xfId="0" applyNumberFormat="1" applyFont="1" applyFill="1" applyBorder="1" applyAlignment="1"/>
    <xf numFmtId="0" fontId="21" fillId="6" borderId="7" xfId="0" applyNumberFormat="1" applyFont="1" applyFill="1" applyBorder="1" applyAlignment="1"/>
    <xf numFmtId="0" fontId="19" fillId="6" borderId="7" xfId="0" applyNumberFormat="1" applyFont="1" applyFill="1" applyBorder="1" applyAlignment="1"/>
    <xf numFmtId="0" fontId="29" fillId="6" borderId="7" xfId="0" applyNumberFormat="1" applyFont="1" applyFill="1" applyBorder="1" applyAlignment="1"/>
    <xf numFmtId="0" fontId="30" fillId="6" borderId="7" xfId="0" applyNumberFormat="1" applyFont="1" applyFill="1" applyBorder="1" applyAlignment="1"/>
    <xf numFmtId="0" fontId="19" fillId="6" borderId="6" xfId="0" applyNumberFormat="1" applyFont="1" applyFill="1" applyBorder="1" applyAlignment="1"/>
    <xf numFmtId="0" fontId="19" fillId="6" borderId="3" xfId="0" applyNumberFormat="1" applyFont="1" applyFill="1" applyBorder="1" applyAlignment="1"/>
    <xf numFmtId="0" fontId="19" fillId="0" borderId="3" xfId="0" applyNumberFormat="1" applyFont="1" applyBorder="1" applyAlignment="1"/>
    <xf numFmtId="0" fontId="19" fillId="0" borderId="17" xfId="0" applyNumberFormat="1" applyFont="1" applyBorder="1" applyAlignment="1"/>
    <xf numFmtId="41" fontId="19" fillId="6" borderId="7" xfId="0" applyNumberFormat="1" applyFont="1" applyFill="1" applyBorder="1" applyAlignment="1"/>
    <xf numFmtId="0" fontId="21" fillId="7" borderId="6" xfId="0" applyNumberFormat="1" applyFont="1" applyFill="1" applyBorder="1" applyAlignment="1"/>
    <xf numFmtId="0" fontId="19" fillId="7" borderId="6" xfId="0" applyFont="1" applyFill="1" applyBorder="1" applyAlignment="1"/>
    <xf numFmtId="0" fontId="21" fillId="0" borderId="3" xfId="0" applyNumberFormat="1" applyFont="1" applyBorder="1" applyAlignment="1"/>
    <xf numFmtId="0" fontId="21" fillId="6" borderId="3" xfId="0" applyNumberFormat="1" applyFont="1" applyFill="1" applyBorder="1" applyAlignment="1"/>
    <xf numFmtId="0" fontId="19" fillId="6" borderId="4" xfId="0" applyNumberFormat="1" applyFont="1" applyFill="1" applyBorder="1" applyAlignment="1"/>
    <xf numFmtId="0" fontId="19" fillId="6" borderId="17" xfId="0" applyNumberFormat="1" applyFont="1" applyFill="1" applyBorder="1" applyAlignment="1"/>
    <xf numFmtId="0" fontId="21" fillId="0" borderId="6" xfId="0" applyNumberFormat="1" applyFont="1" applyBorder="1" applyAlignment="1"/>
    <xf numFmtId="0" fontId="29" fillId="6" borderId="16" xfId="0" applyNumberFormat="1" applyFont="1" applyFill="1" applyBorder="1" applyAlignment="1"/>
    <xf numFmtId="0" fontId="30" fillId="6" borderId="16" xfId="0" applyNumberFormat="1" applyFont="1" applyFill="1" applyBorder="1" applyAlignment="1"/>
    <xf numFmtId="0" fontId="29" fillId="0" borderId="4" xfId="0" applyNumberFormat="1" applyFont="1" applyBorder="1" applyAlignment="1"/>
    <xf numFmtId="0" fontId="19" fillId="0" borderId="6" xfId="0" applyNumberFormat="1" applyFont="1" applyBorder="1" applyAlignment="1"/>
    <xf numFmtId="0" fontId="29" fillId="6" borderId="3" xfId="0" applyNumberFormat="1" applyFont="1" applyFill="1" applyBorder="1" applyAlignment="1"/>
    <xf numFmtId="0" fontId="30" fillId="6" borderId="3" xfId="0" applyNumberFormat="1" applyFont="1" applyFill="1" applyBorder="1" applyAlignment="1"/>
    <xf numFmtId="3" fontId="21" fillId="6" borderId="16" xfId="0" applyNumberFormat="1" applyFont="1" applyFill="1" applyBorder="1" applyAlignment="1"/>
    <xf numFmtId="0" fontId="29" fillId="6" borderId="4" xfId="0" applyNumberFormat="1" applyFont="1" applyFill="1" applyBorder="1" applyAlignment="1"/>
    <xf numFmtId="3" fontId="21" fillId="6" borderId="4" xfId="0" applyNumberFormat="1" applyFont="1" applyFill="1" applyBorder="1" applyAlignment="1"/>
    <xf numFmtId="3" fontId="21" fillId="0" borderId="6" xfId="0" applyNumberFormat="1" applyFont="1" applyBorder="1" applyAlignment="1"/>
    <xf numFmtId="3" fontId="21" fillId="0" borderId="3" xfId="0" applyNumberFormat="1" applyFont="1" applyBorder="1" applyAlignment="1"/>
    <xf numFmtId="3" fontId="21" fillId="0" borderId="17" xfId="0" applyNumberFormat="1" applyFont="1" applyBorder="1" applyAlignment="1"/>
    <xf numFmtId="0" fontId="19" fillId="0" borderId="17" xfId="0" applyFont="1" applyBorder="1" applyAlignment="1"/>
    <xf numFmtId="0" fontId="21" fillId="6" borderId="4" xfId="0" applyNumberFormat="1" applyFont="1" applyFill="1" applyBorder="1" applyAlignment="1"/>
    <xf numFmtId="0" fontId="29" fillId="6" borderId="2" xfId="0" applyNumberFormat="1" applyFont="1" applyFill="1" applyBorder="1" applyAlignment="1"/>
    <xf numFmtId="3" fontId="21" fillId="6" borderId="2" xfId="0" applyNumberFormat="1" applyFont="1" applyFill="1" applyBorder="1" applyAlignment="1"/>
    <xf numFmtId="0" fontId="29" fillId="7" borderId="1" xfId="0" applyNumberFormat="1" applyFont="1" applyFill="1" applyBorder="1" applyAlignment="1"/>
    <xf numFmtId="3" fontId="21" fillId="7" borderId="1" xfId="0" applyNumberFormat="1" applyFont="1" applyFill="1" applyBorder="1" applyAlignment="1"/>
    <xf numFmtId="3" fontId="21" fillId="7" borderId="3" xfId="0" applyNumberFormat="1" applyFont="1" applyFill="1" applyBorder="1" applyAlignment="1"/>
    <xf numFmtId="3" fontId="21" fillId="0" borderId="4" xfId="0" applyNumberFormat="1" applyFont="1" applyBorder="1" applyAlignment="1"/>
    <xf numFmtId="0" fontId="31" fillId="0" borderId="3" xfId="0" applyNumberFormat="1" applyFont="1" applyBorder="1" applyAlignment="1"/>
    <xf numFmtId="3" fontId="21" fillId="6" borderId="1" xfId="0" applyNumberFormat="1" applyFont="1" applyFill="1" applyBorder="1" applyAlignment="1"/>
    <xf numFmtId="2" fontId="21" fillId="6" borderId="1" xfId="0" applyNumberFormat="1" applyFont="1" applyFill="1" applyBorder="1" applyAlignment="1"/>
    <xf numFmtId="3" fontId="21" fillId="6" borderId="7" xfId="0" applyNumberFormat="1" applyFont="1" applyFill="1" applyBorder="1" applyAlignment="1"/>
    <xf numFmtId="2" fontId="21" fillId="6" borderId="7" xfId="0" applyNumberFormat="1" applyFont="1" applyFill="1" applyBorder="1" applyAlignment="1"/>
    <xf numFmtId="2" fontId="29" fillId="6" borderId="7" xfId="0" applyNumberFormat="1" applyFont="1" applyFill="1" applyBorder="1" applyAlignment="1"/>
    <xf numFmtId="3" fontId="21" fillId="6" borderId="6" xfId="0" applyNumberFormat="1" applyFont="1" applyFill="1" applyBorder="1" applyAlignment="1"/>
    <xf numFmtId="0" fontId="19" fillId="6" borderId="6" xfId="0" applyFont="1" applyFill="1" applyBorder="1" applyAlignment="1"/>
    <xf numFmtId="2" fontId="19" fillId="6" borderId="6" xfId="0" applyNumberFormat="1" applyFont="1" applyFill="1" applyBorder="1" applyAlignment="1"/>
    <xf numFmtId="3" fontId="21" fillId="6" borderId="3" xfId="0" applyNumberFormat="1" applyFont="1" applyFill="1" applyBorder="1" applyAlignment="1"/>
    <xf numFmtId="0" fontId="19" fillId="6" borderId="3" xfId="0" applyFont="1" applyFill="1" applyBorder="1" applyAlignment="1"/>
    <xf numFmtId="2" fontId="19" fillId="6" borderId="3" xfId="0" applyNumberFormat="1" applyFont="1" applyFill="1" applyBorder="1" applyAlignment="1"/>
    <xf numFmtId="3" fontId="19" fillId="0" borderId="3" xfId="0" applyNumberFormat="1" applyFont="1" applyBorder="1" applyAlignment="1"/>
    <xf numFmtId="2" fontId="19" fillId="0" borderId="3" xfId="0" applyNumberFormat="1" applyFont="1" applyBorder="1" applyAlignment="1"/>
    <xf numFmtId="3" fontId="19" fillId="0" borderId="17" xfId="0" applyNumberFormat="1" applyFont="1" applyBorder="1" applyAlignment="1"/>
    <xf numFmtId="2" fontId="19" fillId="0" borderId="17" xfId="0" applyNumberFormat="1" applyFont="1" applyBorder="1" applyAlignment="1"/>
    <xf numFmtId="2" fontId="19" fillId="6" borderId="7" xfId="0" applyNumberFormat="1" applyFont="1" applyFill="1" applyBorder="1" applyAlignment="1"/>
    <xf numFmtId="3" fontId="21" fillId="7" borderId="6" xfId="0" applyNumberFormat="1" applyFont="1" applyFill="1" applyBorder="1" applyAlignment="1"/>
    <xf numFmtId="0" fontId="19" fillId="7" borderId="6" xfId="0" applyNumberFormat="1" applyFont="1" applyFill="1" applyBorder="1" applyAlignment="1"/>
    <xf numFmtId="41" fontId="19" fillId="7" borderId="6" xfId="0" applyNumberFormat="1" applyFont="1" applyFill="1" applyBorder="1" applyAlignment="1"/>
    <xf numFmtId="2" fontId="19" fillId="7" borderId="6" xfId="0" applyNumberFormat="1" applyFont="1" applyFill="1" applyBorder="1" applyAlignment="1"/>
    <xf numFmtId="0" fontId="21" fillId="0" borderId="3" xfId="0" applyFont="1" applyBorder="1" applyAlignment="1"/>
    <xf numFmtId="2" fontId="21" fillId="0" borderId="3" xfId="0" applyNumberFormat="1" applyFont="1" applyBorder="1" applyAlignment="1"/>
    <xf numFmtId="3" fontId="19" fillId="6" borderId="3" xfId="0" applyNumberFormat="1" applyFont="1" applyFill="1" applyBorder="1" applyAlignment="1"/>
    <xf numFmtId="41" fontId="19" fillId="6" borderId="3" xfId="0" applyNumberFormat="1" applyFont="1" applyFill="1" applyBorder="1" applyAlignment="1"/>
    <xf numFmtId="41" fontId="19" fillId="0" borderId="3" xfId="0" applyNumberFormat="1" applyFont="1" applyBorder="1" applyAlignment="1"/>
    <xf numFmtId="41" fontId="19" fillId="6" borderId="4" xfId="0" applyNumberFormat="1" applyFont="1" applyFill="1" applyBorder="1" applyAlignment="1"/>
    <xf numFmtId="0" fontId="19" fillId="6" borderId="4" xfId="0" applyFont="1" applyFill="1" applyBorder="1" applyAlignment="1"/>
    <xf numFmtId="2" fontId="19" fillId="6" borderId="4" xfId="0" applyNumberFormat="1" applyFont="1" applyFill="1" applyBorder="1" applyAlignment="1"/>
    <xf numFmtId="3" fontId="19" fillId="6" borderId="6" xfId="0" applyNumberFormat="1" applyFont="1" applyFill="1" applyBorder="1" applyAlignment="1"/>
    <xf numFmtId="3" fontId="21" fillId="6" borderId="17" xfId="0" applyNumberFormat="1" applyFont="1" applyFill="1" applyBorder="1" applyAlignment="1"/>
    <xf numFmtId="3" fontId="19" fillId="6" borderId="17" xfId="0" applyNumberFormat="1" applyFont="1" applyFill="1" applyBorder="1" applyAlignment="1"/>
    <xf numFmtId="0" fontId="19" fillId="6" borderId="17" xfId="0" applyFont="1" applyFill="1" applyBorder="1" applyAlignment="1"/>
    <xf numFmtId="2" fontId="19" fillId="6" borderId="17" xfId="0" applyNumberFormat="1" applyFont="1" applyFill="1" applyBorder="1" applyAlignment="1"/>
    <xf numFmtId="0" fontId="21" fillId="0" borderId="6" xfId="0" applyFont="1" applyBorder="1" applyAlignment="1"/>
    <xf numFmtId="2" fontId="21" fillId="0" borderId="6" xfId="0" applyNumberFormat="1" applyFont="1" applyBorder="1" applyAlignment="1"/>
    <xf numFmtId="2" fontId="29" fillId="6" borderId="16" xfId="0" applyNumberFormat="1" applyFont="1" applyFill="1" applyBorder="1" applyAlignment="1"/>
    <xf numFmtId="0" fontId="19" fillId="0" borderId="4" xfId="0" applyNumberFormat="1" applyFont="1" applyBorder="1" applyAlignment="1"/>
    <xf numFmtId="41" fontId="19" fillId="0" borderId="4" xfId="0" applyNumberFormat="1" applyFont="1" applyBorder="1" applyAlignment="1"/>
    <xf numFmtId="0" fontId="19" fillId="0" borderId="4" xfId="0" applyFont="1" applyBorder="1" applyAlignment="1"/>
    <xf numFmtId="2" fontId="19" fillId="0" borderId="4" xfId="0" applyNumberFormat="1" applyFont="1" applyBorder="1" applyAlignment="1"/>
    <xf numFmtId="3" fontId="19" fillId="0" borderId="6" xfId="0" applyNumberFormat="1" applyFont="1" applyBorder="1" applyAlignment="1"/>
    <xf numFmtId="0" fontId="19" fillId="0" borderId="6" xfId="0" applyFont="1" applyBorder="1" applyAlignment="1"/>
    <xf numFmtId="2" fontId="19" fillId="0" borderId="6" xfId="0" applyNumberFormat="1" applyFont="1" applyBorder="1" applyAlignment="1"/>
    <xf numFmtId="2" fontId="29" fillId="6" borderId="3" xfId="0" applyNumberFormat="1" applyFont="1" applyFill="1" applyBorder="1" applyAlignment="1"/>
    <xf numFmtId="3" fontId="19" fillId="6" borderId="4" xfId="0" applyNumberFormat="1" applyFont="1" applyFill="1" applyBorder="1" applyAlignment="1"/>
    <xf numFmtId="3" fontId="29" fillId="6" borderId="7" xfId="0" applyNumberFormat="1" applyFont="1" applyFill="1" applyBorder="1" applyAlignment="1"/>
    <xf numFmtId="41" fontId="30" fillId="6" borderId="7" xfId="0" applyNumberFormat="1" applyFont="1" applyFill="1" applyBorder="1" applyAlignment="1"/>
    <xf numFmtId="0" fontId="21" fillId="6" borderId="16" xfId="0" applyNumberFormat="1" applyFont="1" applyFill="1" applyBorder="1" applyAlignment="1"/>
    <xf numFmtId="2" fontId="21" fillId="6" borderId="16" xfId="0" applyNumberFormat="1" applyFont="1" applyFill="1" applyBorder="1" applyAlignment="1"/>
    <xf numFmtId="2" fontId="21" fillId="6" borderId="4" xfId="0" applyNumberFormat="1" applyFont="1" applyFill="1" applyBorder="1" applyAlignment="1"/>
    <xf numFmtId="0" fontId="21" fillId="0" borderId="6" xfId="0" applyFont="1" applyBorder="1" applyAlignment="1">
      <alignment wrapText="1"/>
    </xf>
    <xf numFmtId="49" fontId="21" fillId="0" borderId="3" xfId="0" applyNumberFormat="1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21" fillId="0" borderId="17" xfId="0" applyFont="1" applyBorder="1" applyAlignment="1">
      <alignment wrapText="1"/>
    </xf>
    <xf numFmtId="0" fontId="21" fillId="0" borderId="6" xfId="7" applyNumberFormat="1" applyFont="1" applyBorder="1" applyAlignment="1"/>
    <xf numFmtId="0" fontId="19" fillId="0" borderId="3" xfId="7" applyNumberFormat="1" applyFont="1" applyBorder="1" applyAlignment="1"/>
    <xf numFmtId="0" fontId="21" fillId="0" borderId="3" xfId="7" applyNumberFormat="1" applyFont="1" applyBorder="1" applyAlignment="1"/>
    <xf numFmtId="0" fontId="19" fillId="0" borderId="17" xfId="0" applyFont="1" applyBorder="1" applyAlignment="1">
      <alignment wrapText="1"/>
    </xf>
    <xf numFmtId="3" fontId="29" fillId="6" borderId="16" xfId="0" applyNumberFormat="1" applyFont="1" applyFill="1" applyBorder="1" applyAlignment="1"/>
    <xf numFmtId="41" fontId="30" fillId="6" borderId="16" xfId="0" applyNumberFormat="1" applyFont="1" applyFill="1" applyBorder="1" applyAlignment="1"/>
    <xf numFmtId="0" fontId="19" fillId="6" borderId="2" xfId="0" applyNumberFormat="1" applyFont="1" applyFill="1" applyBorder="1" applyAlignment="1"/>
    <xf numFmtId="0" fontId="30" fillId="6" borderId="2" xfId="0" applyNumberFormat="1" applyFont="1" applyFill="1" applyBorder="1" applyAlignment="1"/>
    <xf numFmtId="2" fontId="29" fillId="6" borderId="2" xfId="0" applyNumberFormat="1" applyFont="1" applyFill="1" applyBorder="1" applyAlignment="1"/>
    <xf numFmtId="0" fontId="21" fillId="7" borderId="1" xfId="0" applyNumberFormat="1" applyFont="1" applyFill="1" applyBorder="1" applyAlignment="1"/>
    <xf numFmtId="3" fontId="21" fillId="0" borderId="1" xfId="0" applyNumberFormat="1" applyFont="1" applyBorder="1" applyAlignment="1"/>
    <xf numFmtId="0" fontId="19" fillId="7" borderId="1" xfId="0" applyNumberFormat="1" applyFont="1" applyFill="1" applyBorder="1" applyAlignment="1"/>
    <xf numFmtId="2" fontId="29" fillId="7" borderId="1" xfId="0" applyNumberFormat="1" applyFont="1" applyFill="1" applyBorder="1" applyAlignment="1"/>
    <xf numFmtId="0" fontId="21" fillId="6" borderId="16" xfId="0" applyFont="1" applyFill="1" applyBorder="1" applyAlignment="1">
      <alignment wrapText="1"/>
    </xf>
    <xf numFmtId="0" fontId="21" fillId="6" borderId="4" xfId="0" applyFont="1" applyFill="1" applyBorder="1" applyAlignment="1">
      <alignment wrapText="1"/>
    </xf>
    <xf numFmtId="0" fontId="21" fillId="6" borderId="4" xfId="0" applyFont="1" applyFill="1" applyBorder="1" applyAlignment="1"/>
    <xf numFmtId="49" fontId="21" fillId="0" borderId="6" xfId="0" applyNumberFormat="1" applyFont="1" applyBorder="1" applyAlignment="1">
      <alignment wrapText="1"/>
    </xf>
    <xf numFmtId="0" fontId="19" fillId="7" borderId="3" xfId="0" applyNumberFormat="1" applyFont="1" applyFill="1" applyBorder="1" applyAlignment="1"/>
    <xf numFmtId="2" fontId="29" fillId="7" borderId="3" xfId="0" applyNumberFormat="1" applyFont="1" applyFill="1" applyBorder="1" applyAlignment="1"/>
    <xf numFmtId="0" fontId="19" fillId="0" borderId="4" xfId="0" applyFont="1" applyBorder="1" applyAlignment="1">
      <alignment wrapText="1"/>
    </xf>
    <xf numFmtId="3" fontId="19" fillId="0" borderId="4" xfId="0" applyNumberFormat="1" applyFont="1" applyBorder="1" applyAlignment="1"/>
    <xf numFmtId="0" fontId="31" fillId="0" borderId="6" xfId="0" applyNumberFormat="1" applyFont="1" applyBorder="1" applyAlignment="1"/>
    <xf numFmtId="3" fontId="20" fillId="6" borderId="7" xfId="0" applyNumberFormat="1" applyFont="1" applyFill="1" applyBorder="1" applyAlignment="1"/>
    <xf numFmtId="0" fontId="28" fillId="6" borderId="7" xfId="0" applyNumberFormat="1" applyFont="1" applyFill="1" applyBorder="1" applyAlignment="1"/>
    <xf numFmtId="0" fontId="32" fillId="6" borderId="7" xfId="0" applyNumberFormat="1" applyFont="1" applyFill="1" applyBorder="1" applyAlignment="1"/>
    <xf numFmtId="2" fontId="28" fillId="6" borderId="7" xfId="0" applyNumberFormat="1" applyFont="1" applyFill="1" applyBorder="1" applyAlignment="1"/>
    <xf numFmtId="0" fontId="32" fillId="6" borderId="7" xfId="0" applyNumberFormat="1" applyFont="1" applyFill="1" applyBorder="1" applyAlignment="1">
      <alignment horizontal="center"/>
    </xf>
    <xf numFmtId="3" fontId="20" fillId="0" borderId="3" xfId="0" applyNumberFormat="1" applyFont="1" applyBorder="1" applyAlignment="1"/>
    <xf numFmtId="0" fontId="31" fillId="0" borderId="3" xfId="0" applyNumberFormat="1" applyFont="1" applyBorder="1" applyAlignment="1">
      <alignment horizontal="center"/>
    </xf>
    <xf numFmtId="3" fontId="31" fillId="0" borderId="3" xfId="0" applyNumberFormat="1" applyFont="1" applyBorder="1" applyAlignment="1"/>
    <xf numFmtId="0" fontId="31" fillId="0" borderId="3" xfId="0" applyFont="1" applyBorder="1" applyAlignment="1"/>
    <xf numFmtId="2" fontId="31" fillId="0" borderId="3" xfId="0" applyNumberFormat="1" applyFont="1" applyBorder="1" applyAlignment="1"/>
    <xf numFmtId="0" fontId="31" fillId="0" borderId="17" xfId="0" applyNumberFormat="1" applyFont="1" applyBorder="1" applyAlignment="1"/>
    <xf numFmtId="3" fontId="20" fillId="0" borderId="17" xfId="0" applyNumberFormat="1" applyFont="1" applyBorder="1" applyAlignment="1"/>
    <xf numFmtId="0" fontId="31" fillId="0" borderId="17" xfId="0" applyNumberFormat="1" applyFont="1" applyBorder="1" applyAlignment="1">
      <alignment horizontal="center"/>
    </xf>
    <xf numFmtId="3" fontId="31" fillId="0" borderId="17" xfId="0" applyNumberFormat="1" applyFont="1" applyBorder="1" applyAlignment="1"/>
    <xf numFmtId="0" fontId="31" fillId="0" borderId="17" xfId="0" applyFont="1" applyBorder="1" applyAlignment="1"/>
    <xf numFmtId="2" fontId="31" fillId="0" borderId="17" xfId="0" applyNumberFormat="1" applyFont="1" applyBorder="1" applyAlignment="1"/>
    <xf numFmtId="0" fontId="20" fillId="7" borderId="6" xfId="0" applyNumberFormat="1" applyFont="1" applyFill="1" applyBorder="1" applyAlignment="1"/>
    <xf numFmtId="3" fontId="20" fillId="7" borderId="6" xfId="0" applyNumberFormat="1" applyFont="1" applyFill="1" applyBorder="1" applyAlignment="1"/>
    <xf numFmtId="0" fontId="31" fillId="7" borderId="6" xfId="0" applyNumberFormat="1" applyFont="1" applyFill="1" applyBorder="1" applyAlignment="1">
      <alignment horizontal="center"/>
    </xf>
    <xf numFmtId="41" fontId="31" fillId="7" borderId="6" xfId="0" applyNumberFormat="1" applyFont="1" applyFill="1" applyBorder="1" applyAlignment="1"/>
    <xf numFmtId="0" fontId="31" fillId="7" borderId="6" xfId="0" applyFont="1" applyFill="1" applyBorder="1" applyAlignment="1"/>
    <xf numFmtId="2" fontId="31" fillId="7" borderId="6" xfId="0" applyNumberFormat="1" applyFont="1" applyFill="1" applyBorder="1" applyAlignment="1"/>
    <xf numFmtId="0" fontId="20" fillId="0" borderId="3" xfId="0" applyNumberFormat="1" applyFont="1" applyBorder="1" applyAlignment="1"/>
    <xf numFmtId="0" fontId="20" fillId="0" borderId="3" xfId="0" applyNumberFormat="1" applyFont="1" applyBorder="1" applyAlignment="1">
      <alignment horizontal="center"/>
    </xf>
    <xf numFmtId="0" fontId="20" fillId="0" borderId="3" xfId="0" applyFont="1" applyBorder="1" applyAlignment="1"/>
    <xf numFmtId="2" fontId="20" fillId="0" borderId="3" xfId="0" applyNumberFormat="1" applyFont="1" applyBorder="1" applyAlignment="1"/>
    <xf numFmtId="0" fontId="20" fillId="6" borderId="3" xfId="0" applyNumberFormat="1" applyFont="1" applyFill="1" applyBorder="1" applyAlignment="1"/>
    <xf numFmtId="3" fontId="20" fillId="6" borderId="3" xfId="0" applyNumberFormat="1" applyFont="1" applyFill="1" applyBorder="1" applyAlignment="1"/>
    <xf numFmtId="3" fontId="31" fillId="6" borderId="3" xfId="0" applyNumberFormat="1" applyFont="1" applyFill="1" applyBorder="1" applyAlignment="1">
      <alignment horizontal="center"/>
    </xf>
    <xf numFmtId="41" fontId="31" fillId="6" borderId="3" xfId="0" applyNumberFormat="1" applyFont="1" applyFill="1" applyBorder="1" applyAlignment="1"/>
    <xf numFmtId="0" fontId="31" fillId="6" borderId="3" xfId="0" applyFont="1" applyFill="1" applyBorder="1" applyAlignment="1"/>
    <xf numFmtId="2" fontId="31" fillId="6" borderId="3" xfId="0" applyNumberFormat="1" applyFont="1" applyFill="1" applyBorder="1" applyAlignment="1"/>
    <xf numFmtId="0" fontId="31" fillId="0" borderId="4" xfId="0" applyNumberFormat="1" applyFont="1" applyBorder="1" applyAlignment="1"/>
    <xf numFmtId="3" fontId="20" fillId="0" borderId="4" xfId="0" applyNumberFormat="1" applyFont="1" applyBorder="1" applyAlignment="1"/>
    <xf numFmtId="0" fontId="31" fillId="0" borderId="4" xfId="0" applyNumberFormat="1" applyFont="1" applyBorder="1" applyAlignment="1">
      <alignment horizontal="center"/>
    </xf>
    <xf numFmtId="3" fontId="31" fillId="0" borderId="4" xfId="0" applyNumberFormat="1" applyFont="1" applyBorder="1" applyAlignment="1"/>
    <xf numFmtId="0" fontId="31" fillId="0" borderId="4" xfId="0" applyFont="1" applyBorder="1" applyAlignment="1"/>
    <xf numFmtId="2" fontId="31" fillId="0" borderId="4" xfId="0" applyNumberFormat="1" applyFont="1" applyBorder="1" applyAlignment="1"/>
    <xf numFmtId="3" fontId="31" fillId="0" borderId="3" xfId="0" applyNumberFormat="1" applyFont="1" applyBorder="1" applyAlignment="1">
      <alignment horizontal="center"/>
    </xf>
    <xf numFmtId="3" fontId="20" fillId="0" borderId="6" xfId="0" applyNumberFormat="1" applyFont="1" applyBorder="1" applyAlignment="1"/>
    <xf numFmtId="0" fontId="20" fillId="0" borderId="6" xfId="0" applyNumberFormat="1" applyFont="1" applyBorder="1" applyAlignment="1">
      <alignment horizontal="center"/>
    </xf>
    <xf numFmtId="0" fontId="20" fillId="0" borderId="6" xfId="0" applyFont="1" applyBorder="1" applyAlignment="1"/>
    <xf numFmtId="2" fontId="20" fillId="0" borderId="6" xfId="0" applyNumberFormat="1" applyFont="1" applyBorder="1" applyAlignment="1"/>
    <xf numFmtId="41" fontId="31" fillId="0" borderId="3" xfId="0" applyNumberFormat="1" applyFont="1" applyBorder="1" applyAlignment="1"/>
    <xf numFmtId="3" fontId="20" fillId="6" borderId="16" xfId="0" applyNumberFormat="1" applyFont="1" applyFill="1" applyBorder="1" applyAlignment="1"/>
    <xf numFmtId="0" fontId="31" fillId="0" borderId="6" xfId="0" applyNumberFormat="1" applyFont="1" applyBorder="1" applyAlignment="1">
      <alignment horizontal="center"/>
    </xf>
    <xf numFmtId="3" fontId="31" fillId="0" borderId="6" xfId="0" applyNumberFormat="1" applyFont="1" applyBorder="1" applyAlignment="1"/>
    <xf numFmtId="0" fontId="31" fillId="0" borderId="6" xfId="0" applyFont="1" applyBorder="1" applyAlignment="1"/>
    <xf numFmtId="2" fontId="31" fillId="0" borderId="6" xfId="0" applyNumberFormat="1" applyFont="1" applyBorder="1" applyAlignment="1"/>
    <xf numFmtId="0" fontId="20" fillId="6" borderId="16" xfId="0" applyNumberFormat="1" applyFont="1" applyFill="1" applyBorder="1" applyAlignment="1">
      <alignment horizontal="center"/>
    </xf>
    <xf numFmtId="0" fontId="20" fillId="6" borderId="16" xfId="0" applyNumberFormat="1" applyFont="1" applyFill="1" applyBorder="1" applyAlignment="1"/>
    <xf numFmtId="2" fontId="20" fillId="6" borderId="16" xfId="0" applyNumberFormat="1" applyFont="1" applyFill="1" applyBorder="1" applyAlignment="1"/>
    <xf numFmtId="0" fontId="28" fillId="6" borderId="4" xfId="0" applyNumberFormat="1" applyFont="1" applyFill="1" applyBorder="1" applyAlignment="1"/>
    <xf numFmtId="3" fontId="20" fillId="6" borderId="4" xfId="0" applyNumberFormat="1" applyFont="1" applyFill="1" applyBorder="1" applyAlignment="1"/>
    <xf numFmtId="3" fontId="20" fillId="6" borderId="4" xfId="0" applyNumberFormat="1" applyFont="1" applyFill="1" applyBorder="1" applyAlignment="1">
      <alignment horizontal="center"/>
    </xf>
    <xf numFmtId="2" fontId="20" fillId="6" borderId="4" xfId="0" applyNumberFormat="1" applyFont="1" applyFill="1" applyBorder="1" applyAlignment="1"/>
    <xf numFmtId="0" fontId="20" fillId="0" borderId="6" xfId="0" applyFont="1" applyBorder="1" applyAlignment="1">
      <alignment wrapText="1"/>
    </xf>
    <xf numFmtId="0" fontId="20" fillId="0" borderId="6" xfId="0" applyFont="1" applyBorder="1" applyAlignment="1">
      <alignment horizontal="center"/>
    </xf>
    <xf numFmtId="49" fontId="20" fillId="0" borderId="3" xfId="0" applyNumberFormat="1" applyFont="1" applyBorder="1" applyAlignment="1">
      <alignment wrapText="1"/>
    </xf>
    <xf numFmtId="3" fontId="20" fillId="0" borderId="3" xfId="0" applyNumberFormat="1" applyFont="1" applyBorder="1" applyAlignment="1">
      <alignment horizontal="center"/>
    </xf>
    <xf numFmtId="0" fontId="20" fillId="0" borderId="3" xfId="0" applyFont="1" applyBorder="1" applyAlignment="1">
      <alignment wrapText="1"/>
    </xf>
    <xf numFmtId="0" fontId="31" fillId="0" borderId="3" xfId="0" applyFont="1" applyBorder="1" applyAlignment="1">
      <alignment wrapText="1"/>
    </xf>
    <xf numFmtId="0" fontId="20" fillId="0" borderId="4" xfId="0" applyFont="1" applyBorder="1" applyAlignment="1">
      <alignment wrapText="1"/>
    </xf>
    <xf numFmtId="3" fontId="31" fillId="0" borderId="4" xfId="0" applyNumberFormat="1" applyFont="1" applyBorder="1" applyAlignment="1">
      <alignment horizontal="center"/>
    </xf>
    <xf numFmtId="0" fontId="20" fillId="6" borderId="4" xfId="0" applyNumberFormat="1" applyFont="1" applyFill="1" applyBorder="1" applyAlignment="1"/>
    <xf numFmtId="0" fontId="20" fillId="6" borderId="4" xfId="0" applyNumberFormat="1" applyFont="1" applyFill="1" applyBorder="1" applyAlignment="1">
      <alignment horizontal="center"/>
    </xf>
    <xf numFmtId="0" fontId="20" fillId="0" borderId="6" xfId="7" applyNumberFormat="1" applyFont="1" applyBorder="1" applyAlignment="1">
      <alignment horizontal="center"/>
    </xf>
    <xf numFmtId="0" fontId="31" fillId="0" borderId="3" xfId="7" applyNumberFormat="1" applyFont="1" applyBorder="1" applyAlignment="1">
      <alignment horizontal="center"/>
    </xf>
    <xf numFmtId="0" fontId="20" fillId="0" borderId="3" xfId="7" applyNumberFormat="1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7" xfId="0" applyFont="1" applyBorder="1" applyAlignment="1">
      <alignment wrapText="1"/>
    </xf>
    <xf numFmtId="0" fontId="28" fillId="7" borderId="1" xfId="0" applyNumberFormat="1" applyFont="1" applyFill="1" applyBorder="1" applyAlignment="1"/>
    <xf numFmtId="3" fontId="20" fillId="7" borderId="1" xfId="0" applyNumberFormat="1" applyFont="1" applyFill="1" applyBorder="1" applyAlignment="1"/>
    <xf numFmtId="0" fontId="20" fillId="7" borderId="1" xfId="0" applyNumberFormat="1" applyFont="1" applyFill="1" applyBorder="1" applyAlignment="1">
      <alignment horizontal="center"/>
    </xf>
    <xf numFmtId="3" fontId="20" fillId="0" borderId="1" xfId="0" applyNumberFormat="1" applyFont="1" applyBorder="1" applyAlignment="1"/>
    <xf numFmtId="0" fontId="31" fillId="7" borderId="1" xfId="0" applyNumberFormat="1" applyFont="1" applyFill="1" applyBorder="1" applyAlignment="1"/>
    <xf numFmtId="2" fontId="28" fillId="7" borderId="1" xfId="0" applyNumberFormat="1" applyFont="1" applyFill="1" applyBorder="1" applyAlignment="1"/>
    <xf numFmtId="0" fontId="20" fillId="6" borderId="16" xfId="0" applyFont="1" applyFill="1" applyBorder="1" applyAlignment="1">
      <alignment wrapText="1"/>
    </xf>
    <xf numFmtId="3" fontId="20" fillId="6" borderId="16" xfId="0" applyNumberFormat="1" applyFont="1" applyFill="1" applyBorder="1" applyAlignment="1">
      <alignment horizontal="center"/>
    </xf>
    <xf numFmtId="0" fontId="20" fillId="6" borderId="4" xfId="0" applyFont="1" applyFill="1" applyBorder="1" applyAlignment="1">
      <alignment wrapText="1"/>
    </xf>
    <xf numFmtId="0" fontId="20" fillId="6" borderId="4" xfId="0" applyFont="1" applyFill="1" applyBorder="1" applyAlignment="1">
      <alignment horizontal="center"/>
    </xf>
    <xf numFmtId="49" fontId="20" fillId="0" borderId="6" xfId="0" applyNumberFormat="1" applyFont="1" applyBorder="1" applyAlignment="1">
      <alignment wrapText="1"/>
    </xf>
    <xf numFmtId="3" fontId="20" fillId="0" borderId="6" xfId="0" applyNumberFormat="1" applyFont="1" applyBorder="1" applyAlignment="1">
      <alignment horizontal="center"/>
    </xf>
    <xf numFmtId="0" fontId="20" fillId="0" borderId="17" xfId="0" applyFont="1" applyBorder="1" applyAlignment="1">
      <alignment wrapText="1"/>
    </xf>
    <xf numFmtId="3" fontId="31" fillId="0" borderId="17" xfId="0" applyNumberFormat="1" applyFont="1" applyBorder="1" applyAlignment="1">
      <alignment horizontal="center"/>
    </xf>
    <xf numFmtId="3" fontId="20" fillId="7" borderId="3" xfId="0" applyNumberFormat="1" applyFont="1" applyFill="1" applyBorder="1" applyAlignment="1"/>
    <xf numFmtId="0" fontId="31" fillId="7" borderId="3" xfId="0" applyNumberFormat="1" applyFont="1" applyFill="1" applyBorder="1" applyAlignment="1">
      <alignment horizontal="center"/>
    </xf>
    <xf numFmtId="2" fontId="28" fillId="7" borderId="3" xfId="0" applyNumberFormat="1" applyFont="1" applyFill="1" applyBorder="1" applyAlignment="1"/>
    <xf numFmtId="0" fontId="31" fillId="0" borderId="4" xfId="0" applyFont="1" applyBorder="1" applyAlignment="1">
      <alignment wrapText="1"/>
    </xf>
    <xf numFmtId="0" fontId="20" fillId="6" borderId="1" xfId="0" applyNumberFormat="1" applyFont="1" applyFill="1" applyBorder="1" applyAlignment="1"/>
    <xf numFmtId="3" fontId="20" fillId="6" borderId="1" xfId="0" applyNumberFormat="1" applyFont="1" applyFill="1" applyBorder="1" applyAlignment="1"/>
    <xf numFmtId="0" fontId="31" fillId="6" borderId="1" xfId="0" applyNumberFormat="1" applyFont="1" applyFill="1" applyBorder="1" applyAlignment="1">
      <alignment horizontal="center"/>
    </xf>
    <xf numFmtId="0" fontId="31" fillId="6" borderId="1" xfId="0" applyNumberFormat="1" applyFont="1" applyFill="1" applyBorder="1" applyAlignment="1"/>
    <xf numFmtId="2" fontId="20" fillId="6" borderId="1" xfId="0" applyNumberFormat="1" applyFont="1" applyFill="1" applyBorder="1" applyAlignment="1"/>
    <xf numFmtId="0" fontId="20" fillId="6" borderId="7" xfId="0" applyNumberFormat="1" applyFont="1" applyFill="1" applyBorder="1" applyAlignment="1"/>
    <xf numFmtId="0" fontId="31" fillId="6" borderId="7" xfId="0" applyNumberFormat="1" applyFont="1" applyFill="1" applyBorder="1" applyAlignment="1">
      <alignment horizontal="center"/>
    </xf>
    <xf numFmtId="0" fontId="31" fillId="6" borderId="7" xfId="0" applyNumberFormat="1" applyFont="1" applyFill="1" applyBorder="1" applyAlignment="1"/>
    <xf numFmtId="2" fontId="20" fillId="6" borderId="7" xfId="0" applyNumberFormat="1" applyFont="1" applyFill="1" applyBorder="1" applyAlignment="1"/>
    <xf numFmtId="41" fontId="31" fillId="6" borderId="7" xfId="0" applyNumberFormat="1" applyFont="1" applyFill="1" applyBorder="1" applyAlignment="1"/>
    <xf numFmtId="2" fontId="31" fillId="6" borderId="7" xfId="0" applyNumberFormat="1" applyFont="1" applyFill="1" applyBorder="1" applyAlignment="1"/>
    <xf numFmtId="0" fontId="32" fillId="6" borderId="16" xfId="0" applyNumberFormat="1" applyFont="1" applyFill="1" applyBorder="1" applyAlignment="1">
      <alignment horizontal="center"/>
    </xf>
    <xf numFmtId="0" fontId="32" fillId="6" borderId="16" xfId="0" applyNumberFormat="1" applyFont="1" applyFill="1" applyBorder="1" applyAlignment="1"/>
    <xf numFmtId="2" fontId="28" fillId="6" borderId="16" xfId="0" applyNumberFormat="1" applyFont="1" applyFill="1" applyBorder="1" applyAlignment="1"/>
    <xf numFmtId="0" fontId="31" fillId="6" borderId="4" xfId="0" applyNumberFormat="1" applyFont="1" applyFill="1" applyBorder="1" applyAlignment="1">
      <alignment horizontal="center"/>
    </xf>
    <xf numFmtId="41" fontId="31" fillId="6" borderId="4" xfId="0" applyNumberFormat="1" applyFont="1" applyFill="1" applyBorder="1" applyAlignment="1"/>
    <xf numFmtId="0" fontId="31" fillId="6" borderId="4" xfId="0" applyFont="1" applyFill="1" applyBorder="1" applyAlignment="1"/>
    <xf numFmtId="2" fontId="31" fillId="6" borderId="4" xfId="0" applyNumberFormat="1" applyFont="1" applyFill="1" applyBorder="1" applyAlignment="1"/>
    <xf numFmtId="0" fontId="32" fillId="6" borderId="4" xfId="0" applyNumberFormat="1" applyFont="1" applyFill="1" applyBorder="1" applyAlignment="1">
      <alignment horizontal="center"/>
    </xf>
    <xf numFmtId="0" fontId="32" fillId="6" borderId="4" xfId="0" applyNumberFormat="1" applyFont="1" applyFill="1" applyBorder="1" applyAlignment="1"/>
    <xf numFmtId="2" fontId="28" fillId="6" borderId="4" xfId="0" applyNumberFormat="1" applyFont="1" applyFill="1" applyBorder="1" applyAlignment="1"/>
    <xf numFmtId="3" fontId="28" fillId="6" borderId="7" xfId="0" applyNumberFormat="1" applyFont="1" applyFill="1" applyBorder="1" applyAlignment="1"/>
    <xf numFmtId="41" fontId="32" fillId="6" borderId="7" xfId="0" applyNumberFormat="1" applyFont="1" applyFill="1" applyBorder="1" applyAlignment="1"/>
    <xf numFmtId="41" fontId="32" fillId="6" borderId="16" xfId="0" applyNumberFormat="1" applyFont="1" applyFill="1" applyBorder="1" applyAlignment="1"/>
    <xf numFmtId="0" fontId="28" fillId="6" borderId="2" xfId="0" applyNumberFormat="1" applyFont="1" applyFill="1" applyBorder="1" applyAlignment="1"/>
    <xf numFmtId="3" fontId="20" fillId="6" borderId="2" xfId="0" applyNumberFormat="1" applyFont="1" applyFill="1" applyBorder="1" applyAlignment="1"/>
    <xf numFmtId="0" fontId="31" fillId="6" borderId="2" xfId="0" applyNumberFormat="1" applyFont="1" applyFill="1" applyBorder="1" applyAlignment="1">
      <alignment horizontal="center"/>
    </xf>
    <xf numFmtId="0" fontId="31" fillId="6" borderId="2" xfId="0" applyNumberFormat="1" applyFont="1" applyFill="1" applyBorder="1" applyAlignment="1"/>
    <xf numFmtId="0" fontId="32" fillId="6" borderId="2" xfId="0" applyNumberFormat="1" applyFont="1" applyFill="1" applyBorder="1" applyAlignment="1"/>
    <xf numFmtId="2" fontId="28" fillId="6" borderId="2" xfId="0" applyNumberFormat="1" applyFont="1" applyFill="1" applyBorder="1" applyAlignment="1"/>
    <xf numFmtId="0" fontId="19" fillId="0" borderId="11" xfId="0" applyFont="1" applyBorder="1"/>
    <xf numFmtId="3" fontId="21" fillId="0" borderId="11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2" fontId="19" fillId="0" borderId="11" xfId="0" applyNumberFormat="1" applyFont="1" applyBorder="1" applyAlignment="1">
      <alignment horizontal="center"/>
    </xf>
    <xf numFmtId="1" fontId="31" fillId="0" borderId="4" xfId="0" applyNumberFormat="1" applyFont="1" applyBorder="1" applyAlignment="1"/>
    <xf numFmtId="1" fontId="31" fillId="0" borderId="3" xfId="0" applyNumberFormat="1" applyFont="1" applyBorder="1" applyAlignment="1"/>
    <xf numFmtId="0" fontId="20" fillId="6" borderId="10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3" fontId="19" fillId="0" borderId="0" xfId="0" applyNumberFormat="1" applyFont="1"/>
    <xf numFmtId="3" fontId="31" fillId="6" borderId="1" xfId="0" applyNumberFormat="1" applyFont="1" applyFill="1" applyBorder="1" applyAlignment="1"/>
    <xf numFmtId="3" fontId="31" fillId="6" borderId="7" xfId="0" applyNumberFormat="1" applyFont="1" applyFill="1" applyBorder="1" applyAlignment="1"/>
    <xf numFmtId="3" fontId="32" fillId="6" borderId="7" xfId="0" applyNumberFormat="1" applyFont="1" applyFill="1" applyBorder="1" applyAlignment="1"/>
    <xf numFmtId="3" fontId="31" fillId="7" borderId="6" xfId="0" applyNumberFormat="1" applyFont="1" applyFill="1" applyBorder="1" applyAlignment="1"/>
    <xf numFmtId="3" fontId="31" fillId="6" borderId="3" xfId="0" applyNumberFormat="1" applyFont="1" applyFill="1" applyBorder="1" applyAlignment="1"/>
    <xf numFmtId="3" fontId="32" fillId="6" borderId="16" xfId="0" applyNumberFormat="1" applyFont="1" applyFill="1" applyBorder="1" applyAlignment="1"/>
    <xf numFmtId="3" fontId="31" fillId="6" borderId="4" xfId="0" applyNumberFormat="1" applyFont="1" applyFill="1" applyBorder="1" applyAlignment="1"/>
    <xf numFmtId="3" fontId="32" fillId="6" borderId="4" xfId="0" applyNumberFormat="1" applyFont="1" applyFill="1" applyBorder="1" applyAlignment="1"/>
    <xf numFmtId="3" fontId="28" fillId="6" borderId="16" xfId="0" applyNumberFormat="1" applyFont="1" applyFill="1" applyBorder="1" applyAlignment="1"/>
    <xf numFmtId="3" fontId="28" fillId="6" borderId="4" xfId="0" applyNumberFormat="1" applyFont="1" applyFill="1" applyBorder="1" applyAlignment="1"/>
    <xf numFmtId="3" fontId="32" fillId="6" borderId="2" xfId="0" applyNumberFormat="1" applyFont="1" applyFill="1" applyBorder="1" applyAlignment="1"/>
    <xf numFmtId="3" fontId="31" fillId="7" borderId="1" xfId="0" applyNumberFormat="1" applyFont="1" applyFill="1" applyBorder="1" applyAlignment="1"/>
    <xf numFmtId="3" fontId="19" fillId="0" borderId="11" xfId="0" applyNumberFormat="1" applyFont="1" applyBorder="1" applyAlignment="1">
      <alignment horizontal="center"/>
    </xf>
    <xf numFmtId="3" fontId="19" fillId="0" borderId="11" xfId="0" applyNumberFormat="1" applyFont="1" applyBorder="1"/>
    <xf numFmtId="17" fontId="33" fillId="6" borderId="2" xfId="0" applyNumberFormat="1" applyFont="1" applyFill="1" applyBorder="1" applyAlignment="1">
      <alignment horizontal="center" vertical="center"/>
    </xf>
    <xf numFmtId="17" fontId="34" fillId="6" borderId="2" xfId="0" applyNumberFormat="1" applyFont="1" applyFill="1" applyBorder="1" applyAlignment="1">
      <alignment horizontal="center" vertical="center"/>
    </xf>
    <xf numFmtId="0" fontId="19" fillId="0" borderId="3" xfId="0" applyFont="1" applyBorder="1"/>
    <xf numFmtId="3" fontId="21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2" fontId="19" fillId="0" borderId="3" xfId="0" applyNumberFormat="1" applyFont="1" applyBorder="1" applyAlignment="1">
      <alignment horizontal="center"/>
    </xf>
    <xf numFmtId="0" fontId="21" fillId="0" borderId="3" xfId="0" applyFont="1" applyBorder="1"/>
    <xf numFmtId="0" fontId="20" fillId="0" borderId="16" xfId="0" applyFont="1" applyBorder="1" applyAlignment="1">
      <alignment wrapText="1"/>
    </xf>
    <xf numFmtId="3" fontId="20" fillId="0" borderId="16" xfId="0" applyNumberFormat="1" applyFont="1" applyBorder="1" applyAlignment="1"/>
    <xf numFmtId="0" fontId="20" fillId="0" borderId="16" xfId="7" applyNumberFormat="1" applyFont="1" applyBorder="1" applyAlignment="1">
      <alignment horizontal="center"/>
    </xf>
    <xf numFmtId="0" fontId="31" fillId="0" borderId="16" xfId="0" applyFont="1" applyBorder="1" applyAlignment="1"/>
    <xf numFmtId="2" fontId="31" fillId="0" borderId="16" xfId="0" applyNumberFormat="1" applyFont="1" applyBorder="1" applyAlignment="1"/>
    <xf numFmtId="3" fontId="31" fillId="0" borderId="16" xfId="0" applyNumberFormat="1" applyFont="1" applyBorder="1" applyAlignment="1"/>
    <xf numFmtId="41" fontId="20" fillId="7" borderId="6" xfId="0" applyNumberFormat="1" applyFont="1" applyFill="1" applyBorder="1" applyAlignment="1"/>
    <xf numFmtId="0" fontId="20" fillId="8" borderId="6" xfId="0" applyNumberFormat="1" applyFont="1" applyFill="1" applyBorder="1" applyAlignment="1"/>
    <xf numFmtId="3" fontId="20" fillId="8" borderId="6" xfId="0" applyNumberFormat="1" applyFont="1" applyFill="1" applyBorder="1" applyAlignment="1"/>
    <xf numFmtId="0" fontId="31" fillId="8" borderId="6" xfId="0" applyNumberFormat="1" applyFont="1" applyFill="1" applyBorder="1" applyAlignment="1">
      <alignment horizontal="center"/>
    </xf>
    <xf numFmtId="41" fontId="20" fillId="8" borderId="6" xfId="0" applyNumberFormat="1" applyFont="1" applyFill="1" applyBorder="1" applyAlignment="1">
      <alignment horizontal="right"/>
    </xf>
    <xf numFmtId="3" fontId="31" fillId="8" borderId="6" xfId="0" applyNumberFormat="1" applyFont="1" applyFill="1" applyBorder="1" applyAlignment="1"/>
    <xf numFmtId="2" fontId="31" fillId="8" borderId="6" xfId="0" applyNumberFormat="1" applyFont="1" applyFill="1" applyBorder="1" applyAlignment="1"/>
    <xf numFmtId="0" fontId="20" fillId="8" borderId="3" xfId="0" applyNumberFormat="1" applyFont="1" applyFill="1" applyBorder="1" applyAlignment="1"/>
    <xf numFmtId="3" fontId="20" fillId="8" borderId="3" xfId="0" applyNumberFormat="1" applyFont="1" applyFill="1" applyBorder="1" applyAlignment="1"/>
    <xf numFmtId="3" fontId="31" fillId="8" borderId="3" xfId="0" applyNumberFormat="1" applyFont="1" applyFill="1" applyBorder="1" applyAlignment="1">
      <alignment horizontal="center"/>
    </xf>
    <xf numFmtId="3" fontId="31" fillId="8" borderId="3" xfId="0" applyNumberFormat="1" applyFont="1" applyFill="1" applyBorder="1" applyAlignment="1"/>
    <xf numFmtId="2" fontId="31" fillId="8" borderId="3" xfId="0" applyNumberFormat="1" applyFont="1" applyFill="1" applyBorder="1" applyAlignment="1"/>
    <xf numFmtId="41" fontId="20" fillId="8" borderId="3" xfId="0" applyNumberFormat="1" applyFont="1" applyFill="1" applyBorder="1" applyAlignment="1"/>
    <xf numFmtId="0" fontId="31" fillId="8" borderId="3" xfId="0" applyNumberFormat="1" applyFont="1" applyFill="1" applyBorder="1" applyAlignment="1">
      <alignment horizontal="center"/>
    </xf>
    <xf numFmtId="0" fontId="31" fillId="9" borderId="3" xfId="0" applyNumberFormat="1" applyFont="1" applyFill="1" applyBorder="1" applyAlignment="1"/>
    <xf numFmtId="3" fontId="20" fillId="9" borderId="3" xfId="0" applyNumberFormat="1" applyFont="1" applyFill="1" applyBorder="1" applyAlignment="1"/>
    <xf numFmtId="0" fontId="31" fillId="9" borderId="3" xfId="0" applyNumberFormat="1" applyFont="1" applyFill="1" applyBorder="1" applyAlignment="1">
      <alignment horizontal="center"/>
    </xf>
    <xf numFmtId="3" fontId="31" fillId="9" borderId="3" xfId="0" applyNumberFormat="1" applyFont="1" applyFill="1" applyBorder="1" applyAlignment="1"/>
    <xf numFmtId="2" fontId="31" fillId="9" borderId="3" xfId="0" applyNumberFormat="1" applyFont="1" applyFill="1" applyBorder="1" applyAlignment="1"/>
    <xf numFmtId="0" fontId="31" fillId="9" borderId="6" xfId="0" applyNumberFormat="1" applyFont="1" applyFill="1" applyBorder="1" applyAlignment="1"/>
    <xf numFmtId="3" fontId="20" fillId="9" borderId="6" xfId="0" applyNumberFormat="1" applyFont="1" applyFill="1" applyBorder="1" applyAlignment="1"/>
    <xf numFmtId="0" fontId="20" fillId="9" borderId="6" xfId="0" applyNumberFormat="1" applyFont="1" applyFill="1" applyBorder="1" applyAlignment="1">
      <alignment horizontal="center"/>
    </xf>
    <xf numFmtId="3" fontId="20" fillId="9" borderId="6" xfId="0" applyNumberFormat="1" applyFont="1" applyFill="1" applyBorder="1" applyAlignment="1">
      <alignment horizontal="center"/>
    </xf>
    <xf numFmtId="2" fontId="20" fillId="9" borderId="6" xfId="0" applyNumberFormat="1" applyFont="1" applyFill="1" applyBorder="1" applyAlignment="1"/>
    <xf numFmtId="41" fontId="20" fillId="9" borderId="3" xfId="0" applyNumberFormat="1" applyFont="1" applyFill="1" applyBorder="1" applyAlignment="1"/>
    <xf numFmtId="3" fontId="20" fillId="9" borderId="3" xfId="0" applyNumberFormat="1" applyFont="1" applyFill="1" applyBorder="1" applyAlignment="1">
      <alignment horizontal="center"/>
    </xf>
    <xf numFmtId="41" fontId="20" fillId="6" borderId="7" xfId="0" applyNumberFormat="1" applyFont="1" applyFill="1" applyBorder="1" applyAlignment="1"/>
    <xf numFmtId="3" fontId="36" fillId="0" borderId="3" xfId="0" applyNumberFormat="1" applyFont="1" applyBorder="1" applyAlignment="1">
      <alignment horizontal="center"/>
    </xf>
    <xf numFmtId="0" fontId="20" fillId="9" borderId="1" xfId="0" applyNumberFormat="1" applyFont="1" applyFill="1" applyBorder="1" applyAlignment="1"/>
    <xf numFmtId="3" fontId="20" fillId="9" borderId="1" xfId="0" applyNumberFormat="1" applyFont="1" applyFill="1" applyBorder="1" applyAlignment="1"/>
    <xf numFmtId="0" fontId="31" fillId="9" borderId="1" xfId="0" applyNumberFormat="1" applyFont="1" applyFill="1" applyBorder="1" applyAlignment="1"/>
    <xf numFmtId="0" fontId="31" fillId="9" borderId="1" xfId="0" applyNumberFormat="1" applyFont="1" applyFill="1" applyBorder="1" applyAlignment="1">
      <alignment horizontal="center"/>
    </xf>
    <xf numFmtId="3" fontId="31" fillId="9" borderId="1" xfId="0" applyNumberFormat="1" applyFont="1" applyFill="1" applyBorder="1" applyAlignment="1"/>
    <xf numFmtId="0" fontId="31" fillId="8" borderId="6" xfId="0" applyNumberFormat="1" applyFont="1" applyFill="1" applyBorder="1" applyAlignment="1"/>
    <xf numFmtId="41" fontId="20" fillId="8" borderId="6" xfId="0" applyNumberFormat="1" applyFont="1" applyFill="1" applyBorder="1" applyAlignment="1"/>
    <xf numFmtId="0" fontId="31" fillId="8" borderId="3" xfId="0" applyNumberFormat="1" applyFont="1" applyFill="1" applyBorder="1" applyAlignment="1"/>
    <xf numFmtId="0" fontId="19" fillId="0" borderId="0" xfId="0" applyFont="1" applyBorder="1"/>
    <xf numFmtId="3" fontId="21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/>
    </xf>
    <xf numFmtId="3" fontId="19" fillId="0" borderId="0" xfId="0" applyNumberFormat="1" applyFont="1" applyBorder="1"/>
    <xf numFmtId="2" fontId="19" fillId="0" borderId="0" xfId="0" applyNumberFormat="1" applyFont="1" applyBorder="1" applyAlignment="1">
      <alignment horizontal="center"/>
    </xf>
    <xf numFmtId="3" fontId="20" fillId="9" borderId="6" xfId="0" applyNumberFormat="1" applyFont="1" applyFill="1" applyBorder="1" applyAlignment="1">
      <alignment horizontal="right"/>
    </xf>
    <xf numFmtId="41" fontId="20" fillId="9" borderId="3" xfId="0" applyNumberFormat="1" applyFont="1" applyFill="1" applyBorder="1" applyAlignment="1">
      <alignment horizontal="right"/>
    </xf>
    <xf numFmtId="3" fontId="31" fillId="0" borderId="3" xfId="0" applyNumberFormat="1" applyFont="1" applyBorder="1" applyAlignment="1">
      <alignment horizontal="right"/>
    </xf>
    <xf numFmtId="3" fontId="20" fillId="9" borderId="3" xfId="0" applyNumberFormat="1" applyFont="1" applyFill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0" fontId="38" fillId="0" borderId="0" xfId="0" applyFont="1"/>
    <xf numFmtId="41" fontId="33" fillId="6" borderId="1" xfId="0" applyNumberFormat="1" applyFont="1" applyFill="1" applyBorder="1" applyAlignment="1"/>
    <xf numFmtId="2" fontId="36" fillId="6" borderId="16" xfId="0" applyNumberFormat="1" applyFont="1" applyFill="1" applyBorder="1" applyAlignment="1"/>
    <xf numFmtId="2" fontId="36" fillId="6" borderId="4" xfId="0" applyNumberFormat="1" applyFont="1" applyFill="1" applyBorder="1" applyAlignment="1"/>
    <xf numFmtId="41" fontId="39" fillId="6" borderId="7" xfId="0" applyNumberFormat="1" applyFont="1" applyFill="1" applyBorder="1" applyAlignment="1"/>
    <xf numFmtId="3" fontId="39" fillId="6" borderId="7" xfId="0" applyNumberFormat="1" applyFont="1" applyFill="1" applyBorder="1" applyAlignment="1"/>
    <xf numFmtId="41" fontId="25" fillId="0" borderId="0" xfId="0" applyNumberFormat="1" applyFont="1" applyFill="1" applyAlignment="1">
      <alignment horizontal="center" vertical="center"/>
    </xf>
    <xf numFmtId="41" fontId="12" fillId="0" borderId="9" xfId="0" applyNumberFormat="1" applyFont="1" applyFill="1" applyBorder="1" applyAlignment="1">
      <alignment horizontal="right"/>
    </xf>
    <xf numFmtId="41" fontId="6" fillId="0" borderId="1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center" vertical="center"/>
    </xf>
    <xf numFmtId="0" fontId="21" fillId="6" borderId="7" xfId="0" applyNumberFormat="1" applyFont="1" applyFill="1" applyBorder="1" applyAlignment="1">
      <alignment horizontal="center" vertical="center"/>
    </xf>
    <xf numFmtId="3" fontId="21" fillId="6" borderId="7" xfId="0" applyNumberFormat="1" applyFont="1" applyFill="1" applyBorder="1" applyAlignment="1">
      <alignment horizontal="center" vertical="center"/>
    </xf>
    <xf numFmtId="49" fontId="21" fillId="6" borderId="7" xfId="0" applyNumberFormat="1" applyFont="1" applyFill="1" applyBorder="1" applyAlignment="1">
      <alignment horizontal="center" vertical="center"/>
    </xf>
    <xf numFmtId="17" fontId="21" fillId="6" borderId="7" xfId="0" applyNumberFormat="1" applyFont="1" applyFill="1" applyBorder="1" applyAlignment="1">
      <alignment horizontal="center" vertical="center"/>
    </xf>
    <xf numFmtId="2" fontId="21" fillId="6" borderId="7" xfId="0" applyNumberFormat="1" applyFont="1" applyFill="1" applyBorder="1" applyAlignment="1">
      <alignment horizontal="center" vertical="center"/>
    </xf>
    <xf numFmtId="0" fontId="28" fillId="6" borderId="18" xfId="0" applyNumberFormat="1" applyFont="1" applyFill="1" applyBorder="1" applyAlignment="1">
      <alignment horizontal="left"/>
    </xf>
    <xf numFmtId="0" fontId="28" fillId="6" borderId="19" xfId="0" applyNumberFormat="1" applyFont="1" applyFill="1" applyBorder="1" applyAlignment="1">
      <alignment horizontal="left"/>
    </xf>
    <xf numFmtId="0" fontId="21" fillId="6" borderId="10" xfId="0" applyNumberFormat="1" applyFont="1" applyFill="1" applyBorder="1" applyAlignment="1">
      <alignment horizontal="center" vertical="center" wrapText="1"/>
    </xf>
    <xf numFmtId="0" fontId="21" fillId="6" borderId="2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6" borderId="2" xfId="0" applyNumberFormat="1" applyFont="1" applyFill="1" applyBorder="1" applyAlignment="1">
      <alignment horizontal="center" vertical="center" wrapText="1"/>
    </xf>
    <xf numFmtId="49" fontId="20" fillId="6" borderId="7" xfId="0" applyNumberFormat="1" applyFont="1" applyFill="1" applyBorder="1" applyAlignment="1">
      <alignment horizontal="center" vertical="center"/>
    </xf>
    <xf numFmtId="17" fontId="20" fillId="6" borderId="7" xfId="0" applyNumberFormat="1" applyFont="1" applyFill="1" applyBorder="1" applyAlignment="1">
      <alignment horizontal="center" vertical="center"/>
    </xf>
    <xf numFmtId="0" fontId="20" fillId="6" borderId="7" xfId="0" applyNumberFormat="1" applyFont="1" applyFill="1" applyBorder="1" applyAlignment="1">
      <alignment horizontal="center" vertical="center"/>
    </xf>
    <xf numFmtId="2" fontId="20" fillId="6" borderId="7" xfId="0" applyNumberFormat="1" applyFont="1" applyFill="1" applyBorder="1" applyAlignment="1">
      <alignment horizontal="center" vertical="center"/>
    </xf>
    <xf numFmtId="17" fontId="20" fillId="6" borderId="10" xfId="0" applyNumberFormat="1" applyFont="1" applyFill="1" applyBorder="1" applyAlignment="1">
      <alignment horizontal="center" vertical="center"/>
    </xf>
    <xf numFmtId="17" fontId="20" fillId="6" borderId="2" xfId="0" applyNumberFormat="1" applyFont="1" applyFill="1" applyBorder="1" applyAlignment="1">
      <alignment horizontal="center" vertical="center"/>
    </xf>
    <xf numFmtId="0" fontId="37" fillId="0" borderId="0" xfId="0" applyNumberFormat="1" applyFont="1" applyAlignment="1">
      <alignment horizontal="center" vertical="center"/>
    </xf>
  </cellXfs>
  <cellStyles count="9">
    <cellStyle name="เครื่องหมายจุลภาค" xfId="1" builtinId="3"/>
    <cellStyle name="เครื่องหมายจุลภาค 2" xfId="2"/>
    <cellStyle name="เครื่องหมายจุลภาค 2 3" xfId="3"/>
    <cellStyle name="เครื่องหมายจุลภาค 3" xfId="4"/>
    <cellStyle name="เครื่องหมายจุลภาค 5" xfId="5"/>
    <cellStyle name="ปกติ" xfId="0" builtinId="0"/>
    <cellStyle name="ปกติ 3" xfId="6"/>
    <cellStyle name="ปกติ 3 2" xfId="7"/>
    <cellStyle name="ปกติ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3"/>
  <sheetViews>
    <sheetView zoomScale="85" zoomScaleNormal="85" workbookViewId="0">
      <pane xSplit="1" ySplit="8" topLeftCell="B24" activePane="bottomRight" state="frozen"/>
      <selection activeCell="A17" sqref="A17"/>
      <selection pane="topRight" activeCell="A17" sqref="A17"/>
      <selection pane="bottomLeft" activeCell="A17" sqref="A17"/>
      <selection pane="bottomRight" activeCell="D77" sqref="D77"/>
    </sheetView>
  </sheetViews>
  <sheetFormatPr defaultRowHeight="21.75"/>
  <cols>
    <col min="1" max="1" width="55.25" style="123" customWidth="1"/>
    <col min="2" max="2" width="8" style="123" customWidth="1"/>
    <col min="3" max="3" width="9.375" style="123" bestFit="1" customWidth="1"/>
    <col min="4" max="4" width="14.125" style="123" customWidth="1"/>
    <col min="5" max="5" width="9.625" style="123" bestFit="1" customWidth="1"/>
    <col min="6" max="6" width="15.125" style="123" customWidth="1"/>
    <col min="7" max="7" width="9.375" style="123" customWidth="1"/>
    <col min="8" max="8" width="13.625" style="123" customWidth="1"/>
    <col min="9" max="10" width="9" style="123"/>
    <col min="11" max="11" width="11" style="123" bestFit="1" customWidth="1"/>
    <col min="12" max="16384" width="9" style="123"/>
  </cols>
  <sheetData>
    <row r="1" spans="1:8" s="63" customFormat="1">
      <c r="A1" s="455" t="s">
        <v>105</v>
      </c>
      <c r="B1" s="455"/>
      <c r="C1" s="455"/>
      <c r="D1" s="455"/>
      <c r="E1" s="455"/>
      <c r="F1" s="455"/>
      <c r="G1" s="455"/>
      <c r="H1" s="455"/>
    </row>
    <row r="2" spans="1:8" s="63" customFormat="1">
      <c r="A2" s="64" t="s">
        <v>106</v>
      </c>
      <c r="B2" s="64"/>
      <c r="C2" s="64"/>
      <c r="D2" s="64"/>
      <c r="E2" s="64"/>
      <c r="F2" s="64"/>
      <c r="G2" s="64"/>
      <c r="H2" s="65" t="s">
        <v>246</v>
      </c>
    </row>
    <row r="3" spans="1:8" s="68" customFormat="1" ht="18.75" customHeight="1">
      <c r="A3" s="66"/>
      <c r="B3" s="67"/>
      <c r="C3" s="66"/>
      <c r="D3" s="456" t="s">
        <v>247</v>
      </c>
      <c r="E3" s="456"/>
      <c r="F3" s="456"/>
      <c r="G3" s="456"/>
      <c r="H3" s="456"/>
    </row>
    <row r="4" spans="1:8" s="73" customFormat="1" ht="21">
      <c r="A4" s="69"/>
      <c r="B4" s="70"/>
      <c r="C4" s="71" t="s">
        <v>107</v>
      </c>
      <c r="D4" s="71"/>
      <c r="E4" s="71"/>
      <c r="F4" s="71"/>
      <c r="G4" s="71"/>
      <c r="H4" s="72"/>
    </row>
    <row r="5" spans="1:8" s="73" customFormat="1" ht="21">
      <c r="A5" s="74" t="s">
        <v>2</v>
      </c>
      <c r="B5" s="75" t="s">
        <v>0</v>
      </c>
      <c r="C5" s="76" t="s">
        <v>108</v>
      </c>
      <c r="D5" s="77" t="s">
        <v>248</v>
      </c>
      <c r="E5" s="78"/>
      <c r="F5" s="72"/>
      <c r="G5" s="457" t="s">
        <v>249</v>
      </c>
      <c r="H5" s="457" t="s">
        <v>250</v>
      </c>
    </row>
    <row r="6" spans="1:8" s="73" customFormat="1" ht="21">
      <c r="A6" s="79"/>
      <c r="B6" s="75"/>
      <c r="C6" s="80" t="s">
        <v>109</v>
      </c>
      <c r="D6" s="81" t="s">
        <v>251</v>
      </c>
      <c r="E6" s="74" t="s">
        <v>252</v>
      </c>
      <c r="F6" s="80" t="s">
        <v>253</v>
      </c>
      <c r="G6" s="458"/>
      <c r="H6" s="460"/>
    </row>
    <row r="7" spans="1:8" s="73" customFormat="1" ht="21">
      <c r="A7" s="82"/>
      <c r="B7" s="83"/>
      <c r="C7" s="84" t="s">
        <v>110</v>
      </c>
      <c r="D7" s="85" t="s">
        <v>254</v>
      </c>
      <c r="E7" s="82"/>
      <c r="F7" s="84" t="s">
        <v>255</v>
      </c>
      <c r="G7" s="459"/>
      <c r="H7" s="461"/>
    </row>
    <row r="8" spans="1:8" s="73" customFormat="1" ht="21">
      <c r="A8" s="79" t="s">
        <v>3</v>
      </c>
      <c r="B8" s="86">
        <f t="shared" ref="B8:H8" si="0">SUM(B9+B18)</f>
        <v>0</v>
      </c>
      <c r="C8" s="86">
        <f t="shared" si="0"/>
        <v>818400</v>
      </c>
      <c r="D8" s="86">
        <f t="shared" si="0"/>
        <v>1413570</v>
      </c>
      <c r="E8" s="86">
        <f t="shared" si="0"/>
        <v>123000</v>
      </c>
      <c r="F8" s="86">
        <f t="shared" si="0"/>
        <v>1536570</v>
      </c>
      <c r="G8" s="86">
        <f t="shared" si="0"/>
        <v>619400</v>
      </c>
      <c r="H8" s="86">
        <f t="shared" si="0"/>
        <v>2974370</v>
      </c>
    </row>
    <row r="9" spans="1:8" s="73" customFormat="1" ht="21">
      <c r="A9" s="87" t="s">
        <v>111</v>
      </c>
      <c r="B9" s="88"/>
      <c r="C9" s="86">
        <f>SUM(C10)</f>
        <v>0</v>
      </c>
      <c r="D9" s="86">
        <f t="shared" ref="D9:H10" si="1">SUM(D10)</f>
        <v>57000</v>
      </c>
      <c r="E9" s="86">
        <f t="shared" si="1"/>
        <v>0</v>
      </c>
      <c r="F9" s="86">
        <f t="shared" si="1"/>
        <v>57000</v>
      </c>
      <c r="G9" s="86">
        <f t="shared" si="1"/>
        <v>0</v>
      </c>
      <c r="H9" s="86">
        <f t="shared" si="1"/>
        <v>57000</v>
      </c>
    </row>
    <row r="10" spans="1:8" s="73" customFormat="1" ht="21">
      <c r="A10" s="89" t="s">
        <v>45</v>
      </c>
      <c r="B10" s="90"/>
      <c r="C10" s="91">
        <f>SUM(C11)</f>
        <v>0</v>
      </c>
      <c r="D10" s="91">
        <f t="shared" si="1"/>
        <v>57000</v>
      </c>
      <c r="E10" s="91">
        <f t="shared" si="1"/>
        <v>0</v>
      </c>
      <c r="F10" s="91">
        <f t="shared" si="1"/>
        <v>57000</v>
      </c>
      <c r="G10" s="91">
        <f>SUM(G11)</f>
        <v>0</v>
      </c>
      <c r="H10" s="91">
        <f t="shared" si="1"/>
        <v>57000</v>
      </c>
    </row>
    <row r="11" spans="1:8" s="73" customFormat="1" ht="21">
      <c r="A11" s="92" t="s">
        <v>112</v>
      </c>
      <c r="B11" s="93"/>
      <c r="C11" s="94">
        <f>SUM(C12:C17)</f>
        <v>0</v>
      </c>
      <c r="D11" s="94">
        <f>SUM(D12:D17)</f>
        <v>57000</v>
      </c>
      <c r="E11" s="94">
        <f>SUM(E12:E17)</f>
        <v>0</v>
      </c>
      <c r="F11" s="94">
        <f t="shared" ref="F11:F17" si="2">SUM(D11:E11)</f>
        <v>57000</v>
      </c>
      <c r="G11" s="94">
        <f>SUM(G13:G17)</f>
        <v>0</v>
      </c>
      <c r="H11" s="94">
        <f>SUM(C11+F11+G11)</f>
        <v>57000</v>
      </c>
    </row>
    <row r="12" spans="1:8" s="73" customFormat="1" ht="21">
      <c r="A12" s="95" t="s">
        <v>113</v>
      </c>
      <c r="B12" s="96"/>
      <c r="C12" s="96"/>
      <c r="D12" s="96"/>
      <c r="E12" s="96"/>
      <c r="F12" s="97">
        <f t="shared" si="2"/>
        <v>0</v>
      </c>
      <c r="G12" s="97"/>
      <c r="H12" s="97">
        <f t="shared" ref="H12:H17" si="3">SUM(C12+F12+G12)</f>
        <v>0</v>
      </c>
    </row>
    <row r="13" spans="1:8" s="73" customFormat="1" ht="21">
      <c r="A13" s="95" t="s">
        <v>114</v>
      </c>
      <c r="B13" s="96"/>
      <c r="C13" s="96"/>
      <c r="D13" s="96"/>
      <c r="E13" s="96"/>
      <c r="F13" s="97">
        <f t="shared" si="2"/>
        <v>0</v>
      </c>
      <c r="G13" s="97"/>
      <c r="H13" s="97">
        <f t="shared" si="3"/>
        <v>0</v>
      </c>
    </row>
    <row r="14" spans="1:8" s="73" customFormat="1" ht="21">
      <c r="A14" s="95" t="s">
        <v>115</v>
      </c>
      <c r="B14" s="96"/>
      <c r="C14" s="96"/>
      <c r="D14" s="96"/>
      <c r="E14" s="96"/>
      <c r="F14" s="97">
        <f t="shared" si="2"/>
        <v>0</v>
      </c>
      <c r="G14" s="97"/>
      <c r="H14" s="97">
        <f t="shared" si="3"/>
        <v>0</v>
      </c>
    </row>
    <row r="15" spans="1:8" s="73" customFormat="1" ht="21">
      <c r="A15" s="95" t="s">
        <v>116</v>
      </c>
      <c r="B15" s="96"/>
      <c r="C15" s="96"/>
      <c r="D15" s="96"/>
      <c r="E15" s="96"/>
      <c r="F15" s="97">
        <f t="shared" si="2"/>
        <v>0</v>
      </c>
      <c r="G15" s="97"/>
      <c r="H15" s="97">
        <f t="shared" si="3"/>
        <v>0</v>
      </c>
    </row>
    <row r="16" spans="1:8" s="73" customFormat="1" ht="21">
      <c r="A16" s="95" t="s">
        <v>256</v>
      </c>
      <c r="B16" s="96"/>
      <c r="C16" s="96"/>
      <c r="D16" s="96">
        <v>52500</v>
      </c>
      <c r="E16" s="96"/>
      <c r="F16" s="97">
        <f t="shared" si="2"/>
        <v>52500</v>
      </c>
      <c r="G16" s="97"/>
      <c r="H16" s="97">
        <f t="shared" si="3"/>
        <v>52500</v>
      </c>
    </row>
    <row r="17" spans="1:8" s="73" customFormat="1" ht="21">
      <c r="A17" s="95" t="s">
        <v>117</v>
      </c>
      <c r="B17" s="96"/>
      <c r="C17" s="96"/>
      <c r="D17" s="96">
        <v>4500</v>
      </c>
      <c r="E17" s="96"/>
      <c r="F17" s="97">
        <f t="shared" si="2"/>
        <v>4500</v>
      </c>
      <c r="G17" s="97"/>
      <c r="H17" s="97">
        <f t="shared" si="3"/>
        <v>4500</v>
      </c>
    </row>
    <row r="18" spans="1:8" s="73" customFormat="1" ht="21">
      <c r="A18" s="87" t="s">
        <v>118</v>
      </c>
      <c r="B18" s="88">
        <f t="shared" ref="B18:H18" si="4">SUM(B19+B92)</f>
        <v>0</v>
      </c>
      <c r="C18" s="88">
        <f t="shared" si="4"/>
        <v>818400</v>
      </c>
      <c r="D18" s="88">
        <f t="shared" si="4"/>
        <v>1356570</v>
      </c>
      <c r="E18" s="88">
        <f t="shared" si="4"/>
        <v>123000</v>
      </c>
      <c r="F18" s="88">
        <f t="shared" si="4"/>
        <v>1479570</v>
      </c>
      <c r="G18" s="88">
        <f t="shared" si="4"/>
        <v>619400</v>
      </c>
      <c r="H18" s="88">
        <f t="shared" si="4"/>
        <v>2917370</v>
      </c>
    </row>
    <row r="19" spans="1:8" s="73" customFormat="1" ht="21">
      <c r="A19" s="98" t="s">
        <v>119</v>
      </c>
      <c r="B19" s="90">
        <f>SUM(B20+B42+B55+B74+B85)</f>
        <v>0</v>
      </c>
      <c r="C19" s="90">
        <f t="shared" ref="C19:H19" si="5">SUM(C20+C42+C55+C74+C85)</f>
        <v>626200</v>
      </c>
      <c r="D19" s="90">
        <f t="shared" si="5"/>
        <v>1332400</v>
      </c>
      <c r="E19" s="90">
        <f t="shared" si="5"/>
        <v>0</v>
      </c>
      <c r="F19" s="90">
        <f t="shared" si="5"/>
        <v>1332400</v>
      </c>
      <c r="G19" s="90">
        <f t="shared" si="5"/>
        <v>619400</v>
      </c>
      <c r="H19" s="90">
        <f t="shared" si="5"/>
        <v>2578000</v>
      </c>
    </row>
    <row r="20" spans="1:8" s="73" customFormat="1" ht="21">
      <c r="A20" s="92" t="s">
        <v>120</v>
      </c>
      <c r="B20" s="93">
        <f>SUM(B21+B23+B24+B25+B27+B28+B29+B30+B32+B33+B34+B36+B37+B38+B39+B40)</f>
        <v>0</v>
      </c>
      <c r="C20" s="93">
        <f t="shared" ref="C20:H20" si="6">SUM(C21+C23+C24+C25+C27+C28+C29+C30+C32+C33+C34+C36+C37+C38+C39+C40)</f>
        <v>211100</v>
      </c>
      <c r="D20" s="93">
        <f t="shared" si="6"/>
        <v>422100</v>
      </c>
      <c r="E20" s="93">
        <f t="shared" si="6"/>
        <v>0</v>
      </c>
      <c r="F20" s="93">
        <f t="shared" si="6"/>
        <v>422100</v>
      </c>
      <c r="G20" s="93">
        <f t="shared" si="6"/>
        <v>619400</v>
      </c>
      <c r="H20" s="93">
        <f t="shared" si="6"/>
        <v>1252600</v>
      </c>
    </row>
    <row r="21" spans="1:8" s="73" customFormat="1" ht="21">
      <c r="A21" s="95" t="s">
        <v>121</v>
      </c>
      <c r="B21" s="96"/>
      <c r="C21" s="96"/>
      <c r="D21" s="96"/>
      <c r="E21" s="96"/>
      <c r="F21" s="95">
        <f>SUM(D21:E21)</f>
        <v>0</v>
      </c>
      <c r="G21" s="95">
        <v>619400</v>
      </c>
      <c r="H21" s="95">
        <f>SUM(C21+F21+G21)</f>
        <v>619400</v>
      </c>
    </row>
    <row r="22" spans="1:8" s="73" customFormat="1" ht="21">
      <c r="A22" s="99" t="s">
        <v>122</v>
      </c>
      <c r="B22" s="96"/>
      <c r="C22" s="96"/>
      <c r="D22" s="96"/>
      <c r="E22" s="96"/>
      <c r="F22" s="95"/>
      <c r="G22" s="95"/>
      <c r="H22" s="95"/>
    </row>
    <row r="23" spans="1:8" s="73" customFormat="1" ht="21">
      <c r="A23" s="99" t="s">
        <v>123</v>
      </c>
      <c r="B23" s="96"/>
      <c r="C23" s="96"/>
      <c r="D23" s="96"/>
      <c r="E23" s="96"/>
      <c r="F23" s="95">
        <f t="shared" ref="F23:F40" si="7">SUM(D23:E23)</f>
        <v>0</v>
      </c>
      <c r="G23" s="95"/>
      <c r="H23" s="95">
        <f t="shared" ref="H23:H40" si="8">SUM(C23+F23+G23)</f>
        <v>0</v>
      </c>
    </row>
    <row r="24" spans="1:8" s="73" customFormat="1" ht="21">
      <c r="A24" s="99" t="s">
        <v>124</v>
      </c>
      <c r="B24" s="100"/>
      <c r="C24" s="100">
        <v>211100</v>
      </c>
      <c r="D24" s="96">
        <v>6700</v>
      </c>
      <c r="E24" s="100"/>
      <c r="F24" s="95">
        <f t="shared" si="7"/>
        <v>6700</v>
      </c>
      <c r="G24" s="101"/>
      <c r="H24" s="95">
        <f t="shared" si="8"/>
        <v>217800</v>
      </c>
    </row>
    <row r="25" spans="1:8" s="73" customFormat="1" ht="21">
      <c r="A25" s="99" t="s">
        <v>125</v>
      </c>
      <c r="B25" s="100"/>
      <c r="C25" s="100"/>
      <c r="D25" s="96"/>
      <c r="E25" s="100"/>
      <c r="F25" s="95">
        <f t="shared" si="7"/>
        <v>0</v>
      </c>
      <c r="G25" s="101"/>
      <c r="H25" s="95">
        <f t="shared" si="8"/>
        <v>0</v>
      </c>
    </row>
    <row r="26" spans="1:8" s="73" customFormat="1" ht="21">
      <c r="A26" s="99" t="s">
        <v>126</v>
      </c>
      <c r="B26" s="100"/>
      <c r="C26" s="100"/>
      <c r="D26" s="96"/>
      <c r="E26" s="100"/>
      <c r="F26" s="95"/>
      <c r="G26" s="101"/>
      <c r="H26" s="95"/>
    </row>
    <row r="27" spans="1:8" s="73" customFormat="1" ht="21">
      <c r="A27" s="99" t="s">
        <v>127</v>
      </c>
      <c r="B27" s="96"/>
      <c r="C27" s="96"/>
      <c r="D27" s="96"/>
      <c r="E27" s="96"/>
      <c r="F27" s="95">
        <f t="shared" si="7"/>
        <v>0</v>
      </c>
      <c r="G27" s="95"/>
      <c r="H27" s="95">
        <f t="shared" si="8"/>
        <v>0</v>
      </c>
    </row>
    <row r="28" spans="1:8" s="73" customFormat="1" ht="21">
      <c r="A28" s="99" t="s">
        <v>128</v>
      </c>
      <c r="B28" s="96"/>
      <c r="C28" s="96"/>
      <c r="D28" s="96">
        <v>71000</v>
      </c>
      <c r="E28" s="96"/>
      <c r="F28" s="95">
        <f t="shared" si="7"/>
        <v>71000</v>
      </c>
      <c r="G28" s="95"/>
      <c r="H28" s="95">
        <f t="shared" si="8"/>
        <v>71000</v>
      </c>
    </row>
    <row r="29" spans="1:8" s="73" customFormat="1" ht="21">
      <c r="A29" s="99" t="s">
        <v>129</v>
      </c>
      <c r="B29" s="96"/>
      <c r="C29" s="96"/>
      <c r="D29" s="96">
        <v>103200</v>
      </c>
      <c r="E29" s="96"/>
      <c r="F29" s="95">
        <f t="shared" si="7"/>
        <v>103200</v>
      </c>
      <c r="G29" s="95"/>
      <c r="H29" s="95">
        <f t="shared" si="8"/>
        <v>103200</v>
      </c>
    </row>
    <row r="30" spans="1:8" s="73" customFormat="1" ht="21">
      <c r="A30" s="99" t="s">
        <v>130</v>
      </c>
      <c r="B30" s="96"/>
      <c r="C30" s="96"/>
      <c r="D30" s="96"/>
      <c r="E30" s="96"/>
      <c r="F30" s="95">
        <f t="shared" si="7"/>
        <v>0</v>
      </c>
      <c r="G30" s="95"/>
      <c r="H30" s="95">
        <f t="shared" si="8"/>
        <v>0</v>
      </c>
    </row>
    <row r="31" spans="1:8" s="73" customFormat="1" ht="21">
      <c r="A31" s="99" t="s">
        <v>131</v>
      </c>
      <c r="B31" s="96"/>
      <c r="C31" s="96"/>
      <c r="D31" s="96"/>
      <c r="E31" s="96"/>
      <c r="F31" s="95"/>
      <c r="G31" s="95"/>
      <c r="H31" s="95"/>
    </row>
    <row r="32" spans="1:8" s="73" customFormat="1" ht="21">
      <c r="A32" s="99" t="s">
        <v>132</v>
      </c>
      <c r="B32" s="96"/>
      <c r="C32" s="96"/>
      <c r="D32" s="96"/>
      <c r="E32" s="96"/>
      <c r="F32" s="95">
        <f t="shared" si="7"/>
        <v>0</v>
      </c>
      <c r="G32" s="95"/>
      <c r="H32" s="95">
        <f t="shared" si="8"/>
        <v>0</v>
      </c>
    </row>
    <row r="33" spans="1:8" s="73" customFormat="1" ht="21">
      <c r="A33" s="99" t="s">
        <v>133</v>
      </c>
      <c r="B33" s="96"/>
      <c r="C33" s="96"/>
      <c r="D33" s="96">
        <v>95280</v>
      </c>
      <c r="E33" s="96"/>
      <c r="F33" s="95">
        <f t="shared" si="7"/>
        <v>95280</v>
      </c>
      <c r="G33" s="95"/>
      <c r="H33" s="95">
        <f t="shared" si="8"/>
        <v>95280</v>
      </c>
    </row>
    <row r="34" spans="1:8" s="73" customFormat="1" ht="21">
      <c r="A34" s="99" t="s">
        <v>134</v>
      </c>
      <c r="B34" s="96"/>
      <c r="C34" s="96"/>
      <c r="D34" s="96">
        <v>17000</v>
      </c>
      <c r="E34" s="96"/>
      <c r="F34" s="95">
        <f t="shared" si="7"/>
        <v>17000</v>
      </c>
      <c r="G34" s="95"/>
      <c r="H34" s="95">
        <f t="shared" si="8"/>
        <v>17000</v>
      </c>
    </row>
    <row r="35" spans="1:8" s="73" customFormat="1" ht="21">
      <c r="A35" s="99" t="s">
        <v>135</v>
      </c>
      <c r="B35" s="96"/>
      <c r="C35" s="96"/>
      <c r="D35" s="96"/>
      <c r="E35" s="96"/>
      <c r="F35" s="95"/>
      <c r="G35" s="95"/>
      <c r="H35" s="95"/>
    </row>
    <row r="36" spans="1:8" s="73" customFormat="1" ht="21">
      <c r="A36" s="99" t="s">
        <v>136</v>
      </c>
      <c r="B36" s="95"/>
      <c r="C36" s="95"/>
      <c r="D36" s="95">
        <v>1500</v>
      </c>
      <c r="E36" s="95"/>
      <c r="F36" s="95">
        <f t="shared" si="7"/>
        <v>1500</v>
      </c>
      <c r="G36" s="95"/>
      <c r="H36" s="95">
        <f t="shared" si="8"/>
        <v>1500</v>
      </c>
    </row>
    <row r="37" spans="1:8" s="73" customFormat="1" ht="21">
      <c r="A37" s="99" t="s">
        <v>137</v>
      </c>
      <c r="B37" s="96"/>
      <c r="C37" s="96"/>
      <c r="D37" s="96">
        <v>14300</v>
      </c>
      <c r="E37" s="96"/>
      <c r="F37" s="95">
        <f t="shared" si="7"/>
        <v>14300</v>
      </c>
      <c r="G37" s="95"/>
      <c r="H37" s="95">
        <f t="shared" si="8"/>
        <v>14300</v>
      </c>
    </row>
    <row r="38" spans="1:8" s="73" customFormat="1" ht="21">
      <c r="A38" s="99" t="s">
        <v>138</v>
      </c>
      <c r="B38" s="96"/>
      <c r="C38" s="96"/>
      <c r="D38" s="96">
        <v>17840</v>
      </c>
      <c r="E38" s="96"/>
      <c r="F38" s="95">
        <f t="shared" si="7"/>
        <v>17840</v>
      </c>
      <c r="G38" s="95"/>
      <c r="H38" s="95">
        <f t="shared" si="8"/>
        <v>17840</v>
      </c>
    </row>
    <row r="39" spans="1:8" s="73" customFormat="1" ht="21">
      <c r="A39" s="99" t="s">
        <v>257</v>
      </c>
      <c r="B39" s="96"/>
      <c r="C39" s="96"/>
      <c r="D39" s="96">
        <v>95280</v>
      </c>
      <c r="E39" s="96"/>
      <c r="F39" s="95">
        <f t="shared" si="7"/>
        <v>95280</v>
      </c>
      <c r="G39" s="95"/>
      <c r="H39" s="95">
        <f t="shared" si="8"/>
        <v>95280</v>
      </c>
    </row>
    <row r="40" spans="1:8" s="73" customFormat="1" ht="21">
      <c r="A40" s="102" t="s">
        <v>139</v>
      </c>
      <c r="B40" s="96"/>
      <c r="C40" s="96"/>
      <c r="D40" s="96"/>
      <c r="E40" s="96"/>
      <c r="F40" s="95">
        <f t="shared" si="7"/>
        <v>0</v>
      </c>
      <c r="G40" s="95"/>
      <c r="H40" s="95">
        <f t="shared" si="8"/>
        <v>0</v>
      </c>
    </row>
    <row r="41" spans="1:8" s="73" customFormat="1" ht="21">
      <c r="A41" s="102" t="s">
        <v>140</v>
      </c>
      <c r="B41" s="96"/>
      <c r="C41" s="96"/>
      <c r="D41" s="96"/>
      <c r="E41" s="96"/>
      <c r="F41" s="95"/>
      <c r="G41" s="95"/>
      <c r="H41" s="95"/>
    </row>
    <row r="42" spans="1:8" s="73" customFormat="1" ht="21">
      <c r="A42" s="103" t="s">
        <v>141</v>
      </c>
      <c r="B42" s="93">
        <f>SUM(B43+B45+B48+B50+B52+B54)</f>
        <v>0</v>
      </c>
      <c r="C42" s="93">
        <f t="shared" ref="C42:H42" si="9">SUM(C43+C45+C48+C50+C52+C54)</f>
        <v>0</v>
      </c>
      <c r="D42" s="93">
        <f t="shared" si="9"/>
        <v>0</v>
      </c>
      <c r="E42" s="93">
        <f t="shared" si="9"/>
        <v>0</v>
      </c>
      <c r="F42" s="93">
        <f t="shared" si="9"/>
        <v>0</v>
      </c>
      <c r="G42" s="93">
        <f t="shared" si="9"/>
        <v>0</v>
      </c>
      <c r="H42" s="93">
        <f t="shared" si="9"/>
        <v>0</v>
      </c>
    </row>
    <row r="43" spans="1:8" s="73" customFormat="1" ht="21">
      <c r="A43" s="95" t="s">
        <v>142</v>
      </c>
      <c r="B43" s="96"/>
      <c r="C43" s="96"/>
      <c r="D43" s="96"/>
      <c r="E43" s="96"/>
      <c r="F43" s="95">
        <f>SUM(D43:E43)</f>
        <v>0</v>
      </c>
      <c r="G43" s="95"/>
      <c r="H43" s="95">
        <f>SUM(C43+F43+G43)</f>
        <v>0</v>
      </c>
    </row>
    <row r="44" spans="1:8" s="73" customFormat="1" ht="21">
      <c r="A44" s="99" t="s">
        <v>143</v>
      </c>
      <c r="B44" s="95"/>
      <c r="C44" s="95"/>
      <c r="D44" s="95"/>
      <c r="E44" s="95"/>
      <c r="F44" s="95"/>
      <c r="G44" s="95"/>
      <c r="H44" s="95"/>
    </row>
    <row r="45" spans="1:8" s="73" customFormat="1" ht="21">
      <c r="A45" s="99" t="s">
        <v>144</v>
      </c>
      <c r="B45" s="96"/>
      <c r="C45" s="96"/>
      <c r="D45" s="96"/>
      <c r="E45" s="96"/>
      <c r="F45" s="95">
        <f t="shared" ref="F45:F54" si="10">SUM(D45:E45)</f>
        <v>0</v>
      </c>
      <c r="G45" s="95"/>
      <c r="H45" s="95">
        <f t="shared" ref="H45:H54" si="11">SUM(C45+F45+G45)</f>
        <v>0</v>
      </c>
    </row>
    <row r="46" spans="1:8" s="73" customFormat="1" ht="21">
      <c r="A46" s="99" t="s">
        <v>145</v>
      </c>
      <c r="B46" s="96"/>
      <c r="C46" s="96"/>
      <c r="D46" s="96"/>
      <c r="E46" s="96"/>
      <c r="F46" s="95"/>
      <c r="G46" s="95"/>
      <c r="H46" s="95"/>
    </row>
    <row r="47" spans="1:8" s="73" customFormat="1" ht="21">
      <c r="A47" s="99" t="s">
        <v>146</v>
      </c>
      <c r="B47" s="96"/>
      <c r="C47" s="96"/>
      <c r="D47" s="96"/>
      <c r="E47" s="96"/>
      <c r="F47" s="95"/>
      <c r="G47" s="95"/>
      <c r="H47" s="95"/>
    </row>
    <row r="48" spans="1:8" s="73" customFormat="1" ht="21">
      <c r="A48" s="99" t="s">
        <v>147</v>
      </c>
      <c r="B48" s="96"/>
      <c r="C48" s="96"/>
      <c r="D48" s="96"/>
      <c r="E48" s="96"/>
      <c r="F48" s="95">
        <f t="shared" si="10"/>
        <v>0</v>
      </c>
      <c r="G48" s="95"/>
      <c r="H48" s="95">
        <f t="shared" si="11"/>
        <v>0</v>
      </c>
    </row>
    <row r="49" spans="1:8" s="73" customFormat="1" ht="21">
      <c r="A49" s="99" t="s">
        <v>148</v>
      </c>
      <c r="B49" s="96"/>
      <c r="C49" s="96"/>
      <c r="D49" s="96"/>
      <c r="E49" s="96"/>
      <c r="F49" s="95"/>
      <c r="G49" s="95"/>
      <c r="H49" s="95"/>
    </row>
    <row r="50" spans="1:8" s="73" customFormat="1" ht="21">
      <c r="A50" s="99" t="s">
        <v>149</v>
      </c>
      <c r="B50" s="96"/>
      <c r="C50" s="96"/>
      <c r="D50" s="96"/>
      <c r="E50" s="96"/>
      <c r="F50" s="95">
        <f t="shared" si="10"/>
        <v>0</v>
      </c>
      <c r="G50" s="95"/>
      <c r="H50" s="95">
        <f t="shared" si="11"/>
        <v>0</v>
      </c>
    </row>
    <row r="51" spans="1:8" s="73" customFormat="1" ht="21">
      <c r="A51" s="99" t="s">
        <v>150</v>
      </c>
      <c r="B51" s="96"/>
      <c r="C51" s="96"/>
      <c r="D51" s="96"/>
      <c r="E51" s="96"/>
      <c r="F51" s="95"/>
      <c r="G51" s="95"/>
      <c r="H51" s="95"/>
    </row>
    <row r="52" spans="1:8" s="73" customFormat="1" ht="21">
      <c r="A52" s="99" t="s">
        <v>151</v>
      </c>
      <c r="B52" s="96"/>
      <c r="C52" s="96"/>
      <c r="D52" s="96"/>
      <c r="E52" s="96"/>
      <c r="F52" s="95">
        <f t="shared" si="10"/>
        <v>0</v>
      </c>
      <c r="G52" s="95"/>
      <c r="H52" s="95">
        <f t="shared" si="11"/>
        <v>0</v>
      </c>
    </row>
    <row r="53" spans="1:8" s="73" customFormat="1" ht="21">
      <c r="A53" s="104" t="s">
        <v>152</v>
      </c>
      <c r="B53" s="105"/>
      <c r="C53" s="105"/>
      <c r="D53" s="105"/>
      <c r="E53" s="105"/>
      <c r="F53" s="106"/>
      <c r="G53" s="106"/>
      <c r="H53" s="106"/>
    </row>
    <row r="54" spans="1:8" s="73" customFormat="1" ht="21">
      <c r="A54" s="107" t="s">
        <v>153</v>
      </c>
      <c r="B54" s="108"/>
      <c r="C54" s="108"/>
      <c r="D54" s="108"/>
      <c r="E54" s="108"/>
      <c r="F54" s="109">
        <f t="shared" si="10"/>
        <v>0</v>
      </c>
      <c r="G54" s="109"/>
      <c r="H54" s="109">
        <f t="shared" si="11"/>
        <v>0</v>
      </c>
    </row>
    <row r="55" spans="1:8" s="73" customFormat="1" ht="21">
      <c r="A55" s="103" t="s">
        <v>154</v>
      </c>
      <c r="B55" s="93">
        <f>SUM(B56+B58+B59+B60+B62+B63+B64+B65+B68+B69+B70+B71+B72+B73)</f>
        <v>0</v>
      </c>
      <c r="C55" s="93">
        <f t="shared" ref="C55:H55" si="12">SUM(C56+C58+C59+C60+C62+C63+C64+C65+C68+C69+C70+C71+C72+C73)</f>
        <v>415100</v>
      </c>
      <c r="D55" s="93">
        <f t="shared" si="12"/>
        <v>194600</v>
      </c>
      <c r="E55" s="93">
        <f t="shared" si="12"/>
        <v>0</v>
      </c>
      <c r="F55" s="93">
        <f t="shared" si="12"/>
        <v>194600</v>
      </c>
      <c r="G55" s="93">
        <f t="shared" si="12"/>
        <v>0</v>
      </c>
      <c r="H55" s="93">
        <f t="shared" si="12"/>
        <v>609700</v>
      </c>
    </row>
    <row r="56" spans="1:8" s="73" customFormat="1" ht="21">
      <c r="A56" s="95" t="s">
        <v>155</v>
      </c>
      <c r="B56" s="96"/>
      <c r="C56" s="96"/>
      <c r="D56" s="96"/>
      <c r="E56" s="96"/>
      <c r="F56" s="95">
        <f>SUM(D56:E56)</f>
        <v>0</v>
      </c>
      <c r="G56" s="95"/>
      <c r="H56" s="95">
        <f>SUM(C56+F56+G56)</f>
        <v>0</v>
      </c>
    </row>
    <row r="57" spans="1:8" s="73" customFormat="1" ht="21">
      <c r="A57" s="99" t="s">
        <v>156</v>
      </c>
      <c r="B57" s="96"/>
      <c r="C57" s="96"/>
      <c r="D57" s="96"/>
      <c r="E57" s="96"/>
      <c r="F57" s="95">
        <f t="shared" ref="F57:F73" si="13">SUM(D57:E57)</f>
        <v>0</v>
      </c>
      <c r="G57" s="95"/>
      <c r="H57" s="95">
        <f t="shared" ref="H57:H73" si="14">SUM(C57+F57+G57)</f>
        <v>0</v>
      </c>
    </row>
    <row r="58" spans="1:8" s="73" customFormat="1" ht="21">
      <c r="A58" s="110" t="s">
        <v>157</v>
      </c>
      <c r="B58" s="111"/>
      <c r="C58" s="111">
        <v>201300</v>
      </c>
      <c r="D58" s="111">
        <v>28000</v>
      </c>
      <c r="E58" s="111"/>
      <c r="F58" s="95">
        <f t="shared" si="13"/>
        <v>28000</v>
      </c>
      <c r="G58" s="95"/>
      <c r="H58" s="95">
        <f t="shared" si="14"/>
        <v>229300</v>
      </c>
    </row>
    <row r="59" spans="1:8" s="73" customFormat="1" ht="21">
      <c r="A59" s="110" t="s">
        <v>158</v>
      </c>
      <c r="B59" s="95"/>
      <c r="C59" s="95">
        <v>213800</v>
      </c>
      <c r="D59" s="95">
        <v>5900</v>
      </c>
      <c r="E59" s="95"/>
      <c r="F59" s="95">
        <f t="shared" si="13"/>
        <v>5900</v>
      </c>
      <c r="G59" s="95"/>
      <c r="H59" s="95">
        <f t="shared" si="14"/>
        <v>219700</v>
      </c>
    </row>
    <row r="60" spans="1:8" s="73" customFormat="1" ht="21">
      <c r="A60" s="110" t="s">
        <v>159</v>
      </c>
      <c r="B60" s="96"/>
      <c r="C60" s="95"/>
      <c r="D60" s="95"/>
      <c r="E60" s="95"/>
      <c r="F60" s="95">
        <f t="shared" si="13"/>
        <v>0</v>
      </c>
      <c r="G60" s="95"/>
      <c r="H60" s="95">
        <f t="shared" si="14"/>
        <v>0</v>
      </c>
    </row>
    <row r="61" spans="1:8" s="73" customFormat="1" ht="21">
      <c r="A61" s="112" t="s">
        <v>160</v>
      </c>
      <c r="B61" s="96"/>
      <c r="C61" s="96"/>
      <c r="D61" s="96"/>
      <c r="E61" s="96"/>
      <c r="F61" s="95"/>
      <c r="G61" s="95"/>
      <c r="H61" s="95"/>
    </row>
    <row r="62" spans="1:8" s="73" customFormat="1" ht="21">
      <c r="A62" s="110" t="s">
        <v>161</v>
      </c>
      <c r="B62" s="96"/>
      <c r="C62" s="96"/>
      <c r="D62" s="96"/>
      <c r="E62" s="96"/>
      <c r="F62" s="95">
        <f t="shared" si="13"/>
        <v>0</v>
      </c>
      <c r="G62" s="95"/>
      <c r="H62" s="95">
        <f t="shared" si="14"/>
        <v>0</v>
      </c>
    </row>
    <row r="63" spans="1:8" s="73" customFormat="1" ht="21">
      <c r="A63" s="110" t="s">
        <v>162</v>
      </c>
      <c r="B63" s="96"/>
      <c r="C63" s="96"/>
      <c r="D63" s="96">
        <v>33900</v>
      </c>
      <c r="E63" s="96"/>
      <c r="F63" s="95">
        <f t="shared" si="13"/>
        <v>33900</v>
      </c>
      <c r="G63" s="95"/>
      <c r="H63" s="95">
        <f t="shared" si="14"/>
        <v>33900</v>
      </c>
    </row>
    <row r="64" spans="1:8" s="73" customFormat="1" ht="21">
      <c r="A64" s="110" t="s">
        <v>163</v>
      </c>
      <c r="B64" s="96"/>
      <c r="C64" s="96"/>
      <c r="D64" s="96">
        <v>28800</v>
      </c>
      <c r="E64" s="96"/>
      <c r="F64" s="95">
        <f t="shared" si="13"/>
        <v>28800</v>
      </c>
      <c r="G64" s="95"/>
      <c r="H64" s="95">
        <f t="shared" si="14"/>
        <v>28800</v>
      </c>
    </row>
    <row r="65" spans="1:8" s="73" customFormat="1" ht="21">
      <c r="A65" s="110" t="s">
        <v>164</v>
      </c>
      <c r="B65" s="96"/>
      <c r="C65" s="96"/>
      <c r="D65" s="96">
        <v>48000</v>
      </c>
      <c r="E65" s="96"/>
      <c r="F65" s="95">
        <f t="shared" si="13"/>
        <v>48000</v>
      </c>
      <c r="G65" s="95"/>
      <c r="H65" s="95">
        <f t="shared" si="14"/>
        <v>48000</v>
      </c>
    </row>
    <row r="66" spans="1:8" s="73" customFormat="1" ht="21">
      <c r="A66" s="110" t="s">
        <v>165</v>
      </c>
      <c r="B66" s="96"/>
      <c r="C66" s="96"/>
      <c r="D66" s="96"/>
      <c r="E66" s="96"/>
      <c r="F66" s="95">
        <f t="shared" si="13"/>
        <v>0</v>
      </c>
      <c r="G66" s="95"/>
      <c r="H66" s="95">
        <f t="shared" si="14"/>
        <v>0</v>
      </c>
    </row>
    <row r="67" spans="1:8" s="73" customFormat="1" ht="21">
      <c r="A67" s="110" t="s">
        <v>166</v>
      </c>
      <c r="B67" s="96"/>
      <c r="C67" s="96"/>
      <c r="D67" s="96"/>
      <c r="E67" s="96"/>
      <c r="F67" s="95"/>
      <c r="G67" s="95"/>
      <c r="H67" s="95"/>
    </row>
    <row r="68" spans="1:8" s="73" customFormat="1" ht="21">
      <c r="A68" s="110" t="s">
        <v>167</v>
      </c>
      <c r="B68" s="96"/>
      <c r="C68" s="96"/>
      <c r="D68" s="96"/>
      <c r="E68" s="96"/>
      <c r="F68" s="95">
        <f t="shared" si="13"/>
        <v>0</v>
      </c>
      <c r="G68" s="95"/>
      <c r="H68" s="95">
        <f t="shared" si="14"/>
        <v>0</v>
      </c>
    </row>
    <row r="69" spans="1:8" s="73" customFormat="1" ht="21">
      <c r="A69" s="110" t="s">
        <v>168</v>
      </c>
      <c r="B69" s="95"/>
      <c r="C69" s="95"/>
      <c r="D69" s="95">
        <v>32000</v>
      </c>
      <c r="E69" s="95"/>
      <c r="F69" s="95">
        <f t="shared" si="13"/>
        <v>32000</v>
      </c>
      <c r="G69" s="95"/>
      <c r="H69" s="95">
        <f t="shared" si="14"/>
        <v>32000</v>
      </c>
    </row>
    <row r="70" spans="1:8" s="73" customFormat="1" ht="21">
      <c r="A70" s="110" t="s">
        <v>169</v>
      </c>
      <c r="B70" s="96"/>
      <c r="C70" s="96"/>
      <c r="D70" s="96">
        <v>13000</v>
      </c>
      <c r="E70" s="96"/>
      <c r="F70" s="95">
        <f t="shared" si="13"/>
        <v>13000</v>
      </c>
      <c r="G70" s="95"/>
      <c r="H70" s="95">
        <f t="shared" si="14"/>
        <v>13000</v>
      </c>
    </row>
    <row r="71" spans="1:8" s="73" customFormat="1" ht="21">
      <c r="A71" s="110" t="s">
        <v>170</v>
      </c>
      <c r="B71" s="96"/>
      <c r="C71" s="96"/>
      <c r="D71" s="96"/>
      <c r="E71" s="96"/>
      <c r="F71" s="95">
        <f t="shared" si="13"/>
        <v>0</v>
      </c>
      <c r="G71" s="95"/>
      <c r="H71" s="95">
        <f t="shared" si="14"/>
        <v>0</v>
      </c>
    </row>
    <row r="72" spans="1:8" s="73" customFormat="1" ht="21">
      <c r="A72" s="110" t="s">
        <v>171</v>
      </c>
      <c r="B72" s="95"/>
      <c r="C72" s="95"/>
      <c r="D72" s="95">
        <v>5000</v>
      </c>
      <c r="E72" s="95"/>
      <c r="F72" s="95">
        <f t="shared" si="13"/>
        <v>5000</v>
      </c>
      <c r="G72" s="95"/>
      <c r="H72" s="95">
        <f t="shared" si="14"/>
        <v>5000</v>
      </c>
    </row>
    <row r="73" spans="1:8" s="73" customFormat="1" ht="21">
      <c r="A73" s="110" t="s">
        <v>172</v>
      </c>
      <c r="B73" s="96"/>
      <c r="C73" s="95"/>
      <c r="D73" s="95"/>
      <c r="E73" s="95"/>
      <c r="F73" s="95">
        <f t="shared" si="13"/>
        <v>0</v>
      </c>
      <c r="G73" s="95"/>
      <c r="H73" s="95">
        <f t="shared" si="14"/>
        <v>0</v>
      </c>
    </row>
    <row r="74" spans="1:8" s="73" customFormat="1" ht="21">
      <c r="A74" s="113" t="s">
        <v>173</v>
      </c>
      <c r="B74" s="114">
        <f>SUM(B76+B77+B78+B80+B81+B83+B84)</f>
        <v>0</v>
      </c>
      <c r="C74" s="114">
        <f t="shared" ref="C74:H74" si="15">SUM(C76+C77+C78+C80+C81+C83+C84)</f>
        <v>0</v>
      </c>
      <c r="D74" s="114">
        <f t="shared" si="15"/>
        <v>64100</v>
      </c>
      <c r="E74" s="114">
        <f t="shared" si="15"/>
        <v>0</v>
      </c>
      <c r="F74" s="114">
        <f t="shared" si="15"/>
        <v>64100</v>
      </c>
      <c r="G74" s="114">
        <f t="shared" si="15"/>
        <v>0</v>
      </c>
      <c r="H74" s="114">
        <f t="shared" si="15"/>
        <v>64100</v>
      </c>
    </row>
    <row r="75" spans="1:8" s="73" customFormat="1" ht="22.5" customHeight="1">
      <c r="A75" s="115" t="s">
        <v>174</v>
      </c>
      <c r="B75" s="116"/>
      <c r="C75" s="116"/>
      <c r="D75" s="116"/>
      <c r="E75" s="116"/>
      <c r="F75" s="116"/>
      <c r="G75" s="116"/>
      <c r="H75" s="116"/>
    </row>
    <row r="76" spans="1:8" s="73" customFormat="1" ht="22.5" customHeight="1">
      <c r="A76" s="95" t="s">
        <v>175</v>
      </c>
      <c r="B76" s="116"/>
      <c r="C76" s="116"/>
      <c r="D76" s="116"/>
      <c r="E76" s="116"/>
      <c r="F76" s="116">
        <f>SUM(D76:E76)</f>
        <v>0</v>
      </c>
      <c r="G76" s="116"/>
      <c r="H76" s="116">
        <f>SUM(C76+F76+G76)</f>
        <v>0</v>
      </c>
    </row>
    <row r="77" spans="1:8" s="73" customFormat="1" ht="22.5" customHeight="1">
      <c r="A77" s="95" t="s">
        <v>176</v>
      </c>
      <c r="B77" s="116"/>
      <c r="C77" s="116"/>
      <c r="D77" s="116"/>
      <c r="E77" s="116"/>
      <c r="F77" s="116">
        <f t="shared" ref="F77:F84" si="16">SUM(D77:E77)</f>
        <v>0</v>
      </c>
      <c r="G77" s="116"/>
      <c r="H77" s="116">
        <f t="shared" ref="H77:H84" si="17">SUM(C77+F77+G77)</f>
        <v>0</v>
      </c>
    </row>
    <row r="78" spans="1:8" s="73" customFormat="1" ht="21">
      <c r="A78" s="110" t="s">
        <v>177</v>
      </c>
      <c r="B78" s="93"/>
      <c r="C78" s="93"/>
      <c r="D78" s="93">
        <v>12200</v>
      </c>
      <c r="E78" s="93"/>
      <c r="F78" s="116">
        <f t="shared" si="16"/>
        <v>12200</v>
      </c>
      <c r="G78" s="116"/>
      <c r="H78" s="116">
        <f t="shared" si="17"/>
        <v>12200</v>
      </c>
    </row>
    <row r="79" spans="1:8" s="73" customFormat="1" ht="21">
      <c r="A79" s="110" t="s">
        <v>178</v>
      </c>
      <c r="B79" s="93"/>
      <c r="C79" s="93"/>
      <c r="D79" s="93"/>
      <c r="E79" s="93"/>
      <c r="F79" s="116"/>
      <c r="G79" s="116"/>
      <c r="H79" s="116"/>
    </row>
    <row r="80" spans="1:8" s="73" customFormat="1" ht="21">
      <c r="A80" s="110" t="s">
        <v>179</v>
      </c>
      <c r="B80" s="114"/>
      <c r="C80" s="114"/>
      <c r="D80" s="114"/>
      <c r="E80" s="114"/>
      <c r="F80" s="116">
        <f t="shared" si="16"/>
        <v>0</v>
      </c>
      <c r="G80" s="117"/>
      <c r="H80" s="116">
        <f t="shared" si="17"/>
        <v>0</v>
      </c>
    </row>
    <row r="81" spans="1:8" s="73" customFormat="1" ht="21">
      <c r="A81" s="110" t="s">
        <v>180</v>
      </c>
      <c r="B81" s="93"/>
      <c r="C81" s="116"/>
      <c r="D81" s="116">
        <v>21900</v>
      </c>
      <c r="E81" s="116"/>
      <c r="F81" s="116">
        <f t="shared" si="16"/>
        <v>21900</v>
      </c>
      <c r="G81" s="116"/>
      <c r="H81" s="116">
        <f t="shared" si="17"/>
        <v>21900</v>
      </c>
    </row>
    <row r="82" spans="1:8" s="73" customFormat="1" ht="21">
      <c r="A82" s="110" t="s">
        <v>181</v>
      </c>
      <c r="B82" s="93"/>
      <c r="C82" s="116"/>
      <c r="D82" s="116"/>
      <c r="E82" s="116"/>
      <c r="F82" s="116"/>
      <c r="G82" s="116"/>
      <c r="H82" s="116"/>
    </row>
    <row r="83" spans="1:8" s="73" customFormat="1" ht="21">
      <c r="A83" s="110" t="s">
        <v>182</v>
      </c>
      <c r="B83" s="93"/>
      <c r="C83" s="116"/>
      <c r="D83" s="116"/>
      <c r="E83" s="116"/>
      <c r="F83" s="116">
        <f t="shared" si="16"/>
        <v>0</v>
      </c>
      <c r="G83" s="116"/>
      <c r="H83" s="116">
        <f t="shared" si="17"/>
        <v>0</v>
      </c>
    </row>
    <row r="84" spans="1:8" s="73" customFormat="1" ht="21">
      <c r="A84" s="110" t="s">
        <v>183</v>
      </c>
      <c r="B84" s="93"/>
      <c r="C84" s="116"/>
      <c r="D84" s="116">
        <v>30000</v>
      </c>
      <c r="E84" s="116"/>
      <c r="F84" s="116">
        <f t="shared" si="16"/>
        <v>30000</v>
      </c>
      <c r="G84" s="116"/>
      <c r="H84" s="116">
        <f t="shared" si="17"/>
        <v>30000</v>
      </c>
    </row>
    <row r="85" spans="1:8" s="73" customFormat="1" ht="21">
      <c r="A85" s="103" t="s">
        <v>184</v>
      </c>
      <c r="B85" s="96">
        <f>SUM(B86+B87+B88+B89+B90+B91)</f>
        <v>0</v>
      </c>
      <c r="C85" s="96">
        <f t="shared" ref="C85:H85" si="18">SUM(C86+C87+C88+C89+C90+C91)</f>
        <v>0</v>
      </c>
      <c r="D85" s="96">
        <f t="shared" si="18"/>
        <v>651600</v>
      </c>
      <c r="E85" s="96">
        <f t="shared" si="18"/>
        <v>0</v>
      </c>
      <c r="F85" s="96">
        <f t="shared" si="18"/>
        <v>651600</v>
      </c>
      <c r="G85" s="96">
        <f t="shared" si="18"/>
        <v>0</v>
      </c>
      <c r="H85" s="96">
        <f t="shared" si="18"/>
        <v>651600</v>
      </c>
    </row>
    <row r="86" spans="1:8" s="73" customFormat="1" ht="21">
      <c r="A86" s="95" t="s">
        <v>185</v>
      </c>
      <c r="B86" s="96"/>
      <c r="C86" s="95"/>
      <c r="D86" s="95">
        <v>649100</v>
      </c>
      <c r="E86" s="95"/>
      <c r="F86" s="116">
        <f t="shared" ref="F86:F91" si="19">SUM(D86:E86)</f>
        <v>649100</v>
      </c>
      <c r="G86" s="95"/>
      <c r="H86" s="116">
        <f t="shared" ref="H86:H91" si="20">SUM(C86+F86+G86)</f>
        <v>649100</v>
      </c>
    </row>
    <row r="87" spans="1:8" s="73" customFormat="1" ht="21">
      <c r="A87" s="95" t="s">
        <v>186</v>
      </c>
      <c r="B87" s="96"/>
      <c r="C87" s="95"/>
      <c r="D87" s="95"/>
      <c r="E87" s="95"/>
      <c r="F87" s="116">
        <f t="shared" si="19"/>
        <v>0</v>
      </c>
      <c r="G87" s="95"/>
      <c r="H87" s="116">
        <f t="shared" si="20"/>
        <v>0</v>
      </c>
    </row>
    <row r="88" spans="1:8" s="73" customFormat="1" ht="21">
      <c r="A88" s="99" t="s">
        <v>187</v>
      </c>
      <c r="B88" s="96"/>
      <c r="C88" s="95"/>
      <c r="D88" s="95"/>
      <c r="E88" s="95"/>
      <c r="F88" s="116">
        <f t="shared" si="19"/>
        <v>0</v>
      </c>
      <c r="G88" s="95"/>
      <c r="H88" s="116">
        <f t="shared" si="20"/>
        <v>0</v>
      </c>
    </row>
    <row r="89" spans="1:8" s="73" customFormat="1" ht="21">
      <c r="A89" s="99" t="s">
        <v>188</v>
      </c>
      <c r="B89" s="96"/>
      <c r="C89" s="95"/>
      <c r="D89" s="95">
        <v>2500</v>
      </c>
      <c r="E89" s="95"/>
      <c r="F89" s="116">
        <f t="shared" si="19"/>
        <v>2500</v>
      </c>
      <c r="G89" s="95"/>
      <c r="H89" s="116">
        <f t="shared" si="20"/>
        <v>2500</v>
      </c>
    </row>
    <row r="90" spans="1:8" s="73" customFormat="1" ht="21">
      <c r="A90" s="99" t="s">
        <v>189</v>
      </c>
      <c r="B90" s="96"/>
      <c r="C90" s="95"/>
      <c r="D90" s="95"/>
      <c r="E90" s="95"/>
      <c r="F90" s="116">
        <f t="shared" si="19"/>
        <v>0</v>
      </c>
      <c r="G90" s="95"/>
      <c r="H90" s="116">
        <f t="shared" si="20"/>
        <v>0</v>
      </c>
    </row>
    <row r="91" spans="1:8" s="73" customFormat="1" ht="21">
      <c r="A91" s="99" t="s">
        <v>190</v>
      </c>
      <c r="B91" s="96"/>
      <c r="C91" s="95"/>
      <c r="D91" s="95"/>
      <c r="E91" s="95"/>
      <c r="F91" s="116">
        <f t="shared" si="19"/>
        <v>0</v>
      </c>
      <c r="G91" s="95"/>
      <c r="H91" s="116">
        <f t="shared" si="20"/>
        <v>0</v>
      </c>
    </row>
    <row r="92" spans="1:8" s="73" customFormat="1" ht="21">
      <c r="A92" s="118" t="s">
        <v>30</v>
      </c>
      <c r="B92" s="119">
        <f>SUM(B93+B96)</f>
        <v>0</v>
      </c>
      <c r="C92" s="119">
        <f t="shared" ref="C92:H92" si="21">SUM(C93+C96)</f>
        <v>192200</v>
      </c>
      <c r="D92" s="119">
        <f t="shared" si="21"/>
        <v>24170</v>
      </c>
      <c r="E92" s="119">
        <f t="shared" si="21"/>
        <v>123000</v>
      </c>
      <c r="F92" s="119">
        <f t="shared" si="21"/>
        <v>147170</v>
      </c>
      <c r="G92" s="119">
        <f t="shared" si="21"/>
        <v>0</v>
      </c>
      <c r="H92" s="119">
        <f t="shared" si="21"/>
        <v>339370</v>
      </c>
    </row>
    <row r="93" spans="1:8" s="73" customFormat="1" ht="21">
      <c r="A93" s="103" t="s">
        <v>191</v>
      </c>
      <c r="B93" s="93">
        <f>SUM(B94+B95)</f>
        <v>0</v>
      </c>
      <c r="C93" s="93">
        <f t="shared" ref="C93:H93" si="22">SUM(C94+C95)</f>
        <v>192200</v>
      </c>
      <c r="D93" s="93">
        <f t="shared" si="22"/>
        <v>4170</v>
      </c>
      <c r="E93" s="93">
        <f t="shared" si="22"/>
        <v>123000</v>
      </c>
      <c r="F93" s="93">
        <f t="shared" si="22"/>
        <v>127170</v>
      </c>
      <c r="G93" s="93">
        <f t="shared" si="22"/>
        <v>0</v>
      </c>
      <c r="H93" s="93">
        <f t="shared" si="22"/>
        <v>319370</v>
      </c>
    </row>
    <row r="94" spans="1:8" s="73" customFormat="1" ht="21">
      <c r="A94" s="95" t="s">
        <v>192</v>
      </c>
      <c r="B94" s="96"/>
      <c r="C94" s="95">
        <v>192200</v>
      </c>
      <c r="D94" s="95"/>
      <c r="E94" s="95">
        <v>123000</v>
      </c>
      <c r="F94" s="116">
        <f>SUM(D94:E94)</f>
        <v>123000</v>
      </c>
      <c r="G94" s="95"/>
      <c r="H94" s="116">
        <f>SUM(C94+F94+G94)</f>
        <v>315200</v>
      </c>
    </row>
    <row r="95" spans="1:8" s="73" customFormat="1" ht="21">
      <c r="A95" s="99" t="s">
        <v>193</v>
      </c>
      <c r="B95" s="96"/>
      <c r="C95" s="95"/>
      <c r="D95" s="95">
        <v>4170</v>
      </c>
      <c r="E95" s="95"/>
      <c r="F95" s="116">
        <f>SUM(D95:E95)</f>
        <v>4170</v>
      </c>
      <c r="G95" s="95"/>
      <c r="H95" s="116">
        <f>SUM(C95+F95+G95)</f>
        <v>4170</v>
      </c>
    </row>
    <row r="96" spans="1:8" s="73" customFormat="1" ht="21">
      <c r="A96" s="103" t="s">
        <v>32</v>
      </c>
      <c r="B96" s="93">
        <f>SUM(B97+B98)</f>
        <v>0</v>
      </c>
      <c r="C96" s="93">
        <f t="shared" ref="C96:H96" si="23">SUM(C97+C98)</f>
        <v>0</v>
      </c>
      <c r="D96" s="93">
        <f t="shared" si="23"/>
        <v>20000</v>
      </c>
      <c r="E96" s="93">
        <f t="shared" si="23"/>
        <v>0</v>
      </c>
      <c r="F96" s="93">
        <f t="shared" si="23"/>
        <v>20000</v>
      </c>
      <c r="G96" s="93">
        <f t="shared" si="23"/>
        <v>0</v>
      </c>
      <c r="H96" s="93">
        <f t="shared" si="23"/>
        <v>20000</v>
      </c>
    </row>
    <row r="97" spans="1:8" s="73" customFormat="1" ht="21">
      <c r="A97" s="95" t="s">
        <v>194</v>
      </c>
      <c r="B97" s="96"/>
      <c r="C97" s="95"/>
      <c r="D97" s="95"/>
      <c r="E97" s="95"/>
      <c r="F97" s="116">
        <f>SUM(D97:E97)</f>
        <v>0</v>
      </c>
      <c r="G97" s="95"/>
      <c r="H97" s="116">
        <f>SUM(C97+F97+G97)</f>
        <v>0</v>
      </c>
    </row>
    <row r="98" spans="1:8" s="73" customFormat="1" ht="21">
      <c r="A98" s="99" t="s">
        <v>195</v>
      </c>
      <c r="B98" s="96"/>
      <c r="C98" s="95"/>
      <c r="D98" s="95">
        <v>20000</v>
      </c>
      <c r="E98" s="95"/>
      <c r="F98" s="116">
        <f>SUM(D98:E98)</f>
        <v>20000</v>
      </c>
      <c r="G98" s="95"/>
      <c r="H98" s="116">
        <f>SUM(C98+F98+G98)</f>
        <v>20000</v>
      </c>
    </row>
    <row r="99" spans="1:8" s="73" customFormat="1" ht="21">
      <c r="A99" s="104"/>
      <c r="B99" s="105"/>
      <c r="C99" s="106"/>
      <c r="D99" s="106"/>
      <c r="E99" s="106"/>
      <c r="F99" s="120"/>
      <c r="G99" s="106"/>
      <c r="H99" s="120"/>
    </row>
    <row r="100" spans="1:8" s="73" customFormat="1" ht="21">
      <c r="A100" s="121"/>
      <c r="B100" s="122"/>
      <c r="F100" s="68"/>
      <c r="H100" s="68"/>
    </row>
    <row r="101" spans="1:8" s="73" customFormat="1" ht="21">
      <c r="B101" s="122"/>
      <c r="F101" s="68"/>
      <c r="H101" s="68"/>
    </row>
    <row r="102" spans="1:8" s="73" customFormat="1" ht="21">
      <c r="B102" s="122"/>
      <c r="F102" s="68"/>
      <c r="H102" s="68"/>
    </row>
    <row r="103" spans="1:8" s="73" customFormat="1" ht="21">
      <c r="B103" s="122"/>
      <c r="F103" s="68"/>
      <c r="H103" s="68"/>
    </row>
    <row r="104" spans="1:8" s="73" customFormat="1" ht="21">
      <c r="B104" s="122"/>
      <c r="F104" s="68"/>
      <c r="H104" s="68"/>
    </row>
    <row r="105" spans="1:8" s="73" customFormat="1" ht="21">
      <c r="B105" s="122"/>
      <c r="F105" s="68"/>
      <c r="H105" s="68"/>
    </row>
    <row r="106" spans="1:8" s="73" customFormat="1" ht="21">
      <c r="B106" s="122"/>
      <c r="F106" s="68"/>
      <c r="H106" s="68"/>
    </row>
    <row r="107" spans="1:8" s="73" customFormat="1" ht="21">
      <c r="B107" s="122"/>
      <c r="F107" s="68"/>
      <c r="H107" s="68"/>
    </row>
    <row r="108" spans="1:8" s="73" customFormat="1" ht="21">
      <c r="B108" s="122"/>
      <c r="F108" s="68"/>
      <c r="H108" s="68"/>
    </row>
    <row r="109" spans="1:8" s="73" customFormat="1" ht="21">
      <c r="B109" s="122"/>
      <c r="F109" s="68"/>
      <c r="H109" s="68"/>
    </row>
    <row r="110" spans="1:8" s="73" customFormat="1" ht="21">
      <c r="B110" s="122"/>
      <c r="F110" s="68"/>
      <c r="H110" s="68"/>
    </row>
    <row r="111" spans="1:8" s="73" customFormat="1" ht="21">
      <c r="B111" s="122"/>
      <c r="F111" s="68"/>
      <c r="H111" s="68"/>
    </row>
    <row r="112" spans="1:8" s="73" customFormat="1" ht="21">
      <c r="B112" s="122"/>
      <c r="F112" s="68"/>
      <c r="H112" s="68"/>
    </row>
    <row r="113" spans="2:8" s="73" customFormat="1" ht="21">
      <c r="B113" s="122"/>
      <c r="F113" s="68"/>
      <c r="H113" s="68"/>
    </row>
    <row r="114" spans="2:8" s="73" customFormat="1" ht="21">
      <c r="B114" s="122"/>
      <c r="F114" s="68"/>
      <c r="H114" s="68"/>
    </row>
    <row r="115" spans="2:8" s="73" customFormat="1" ht="21">
      <c r="B115" s="122"/>
      <c r="F115" s="68"/>
      <c r="H115" s="68"/>
    </row>
    <row r="116" spans="2:8" s="73" customFormat="1" ht="21">
      <c r="B116" s="122"/>
      <c r="F116" s="68"/>
      <c r="H116" s="68"/>
    </row>
    <row r="117" spans="2:8" s="73" customFormat="1" ht="21">
      <c r="B117" s="122"/>
      <c r="F117" s="68"/>
      <c r="H117" s="68"/>
    </row>
    <row r="118" spans="2:8" s="73" customFormat="1" ht="21">
      <c r="B118" s="122"/>
      <c r="F118" s="68"/>
      <c r="H118" s="68"/>
    </row>
    <row r="119" spans="2:8" s="73" customFormat="1" ht="21">
      <c r="B119" s="122"/>
      <c r="F119" s="68"/>
      <c r="H119" s="68"/>
    </row>
    <row r="120" spans="2:8" s="73" customFormat="1" ht="21">
      <c r="B120" s="122"/>
      <c r="F120" s="68"/>
      <c r="H120" s="68"/>
    </row>
    <row r="121" spans="2:8" s="73" customFormat="1" ht="21">
      <c r="B121" s="122"/>
      <c r="F121" s="68"/>
      <c r="H121" s="68"/>
    </row>
    <row r="122" spans="2:8" s="73" customFormat="1" ht="21">
      <c r="B122" s="122"/>
      <c r="F122" s="68"/>
      <c r="H122" s="68"/>
    </row>
    <row r="123" spans="2:8" s="73" customFormat="1" ht="21">
      <c r="B123" s="122"/>
      <c r="F123" s="68"/>
      <c r="H123" s="68"/>
    </row>
    <row r="124" spans="2:8" s="73" customFormat="1" ht="21">
      <c r="B124" s="122"/>
      <c r="F124" s="68"/>
      <c r="H124" s="68"/>
    </row>
    <row r="125" spans="2:8" s="73" customFormat="1" ht="21">
      <c r="B125" s="122"/>
      <c r="F125" s="68"/>
      <c r="H125" s="68"/>
    </row>
    <row r="126" spans="2:8" s="73" customFormat="1" ht="21">
      <c r="B126" s="122"/>
      <c r="F126" s="68"/>
      <c r="H126" s="68"/>
    </row>
    <row r="127" spans="2:8" s="73" customFormat="1" ht="21">
      <c r="B127" s="122"/>
      <c r="F127" s="68"/>
      <c r="H127" s="68"/>
    </row>
    <row r="128" spans="2:8" s="73" customFormat="1" ht="21">
      <c r="B128" s="122"/>
      <c r="F128" s="68"/>
      <c r="H128" s="68"/>
    </row>
    <row r="129" spans="2:8" s="73" customFormat="1" ht="21">
      <c r="B129" s="122"/>
      <c r="F129" s="68"/>
      <c r="H129" s="68"/>
    </row>
    <row r="130" spans="2:8" s="73" customFormat="1" ht="21">
      <c r="B130" s="122"/>
      <c r="F130" s="68"/>
      <c r="H130" s="68"/>
    </row>
    <row r="131" spans="2:8" s="73" customFormat="1" ht="21">
      <c r="B131" s="122"/>
      <c r="F131" s="68"/>
      <c r="H131" s="68"/>
    </row>
    <row r="132" spans="2:8" s="73" customFormat="1" ht="21">
      <c r="B132" s="122"/>
      <c r="F132" s="68"/>
      <c r="H132" s="68"/>
    </row>
    <row r="133" spans="2:8" s="73" customFormat="1" ht="21">
      <c r="B133" s="122"/>
      <c r="F133" s="68"/>
      <c r="H133" s="68"/>
    </row>
    <row r="134" spans="2:8" s="73" customFormat="1" ht="21">
      <c r="B134" s="122"/>
      <c r="F134" s="68"/>
      <c r="H134" s="68"/>
    </row>
    <row r="135" spans="2:8" s="73" customFormat="1" ht="21">
      <c r="B135" s="122"/>
      <c r="F135" s="68"/>
      <c r="H135" s="68"/>
    </row>
    <row r="136" spans="2:8" s="73" customFormat="1" ht="21">
      <c r="B136" s="122"/>
      <c r="F136" s="68"/>
      <c r="H136" s="68"/>
    </row>
    <row r="137" spans="2:8" s="73" customFormat="1" ht="21">
      <c r="B137" s="122"/>
      <c r="F137" s="68"/>
      <c r="H137" s="68"/>
    </row>
    <row r="138" spans="2:8" s="73" customFormat="1" ht="21">
      <c r="B138" s="122"/>
      <c r="F138" s="68"/>
      <c r="H138" s="68"/>
    </row>
    <row r="139" spans="2:8" s="73" customFormat="1" ht="21">
      <c r="B139" s="122"/>
      <c r="F139" s="68"/>
      <c r="H139" s="68"/>
    </row>
    <row r="140" spans="2:8" s="73" customFormat="1" ht="21">
      <c r="B140" s="122"/>
      <c r="F140" s="68"/>
      <c r="H140" s="68"/>
    </row>
    <row r="141" spans="2:8" s="73" customFormat="1" ht="21">
      <c r="B141" s="122"/>
      <c r="F141" s="68"/>
      <c r="H141" s="68"/>
    </row>
    <row r="142" spans="2:8" s="73" customFormat="1" ht="21">
      <c r="B142" s="122"/>
      <c r="F142" s="68"/>
      <c r="H142" s="68"/>
    </row>
    <row r="143" spans="2:8" s="73" customFormat="1" ht="21">
      <c r="B143" s="122"/>
      <c r="F143" s="68"/>
      <c r="H143" s="68"/>
    </row>
    <row r="144" spans="2:8" s="73" customFormat="1" ht="21">
      <c r="B144" s="122"/>
      <c r="F144" s="68"/>
      <c r="H144" s="68"/>
    </row>
    <row r="145" spans="2:8" s="73" customFormat="1" ht="21">
      <c r="B145" s="122"/>
      <c r="F145" s="68"/>
      <c r="H145" s="68"/>
    </row>
    <row r="146" spans="2:8" s="73" customFormat="1" ht="21">
      <c r="B146" s="122"/>
      <c r="F146" s="68"/>
      <c r="H146" s="68"/>
    </row>
    <row r="147" spans="2:8" s="73" customFormat="1" ht="21">
      <c r="B147" s="122"/>
      <c r="F147" s="68"/>
      <c r="H147" s="68"/>
    </row>
    <row r="148" spans="2:8" s="73" customFormat="1" ht="21">
      <c r="B148" s="122"/>
      <c r="F148" s="68"/>
      <c r="H148" s="68"/>
    </row>
    <row r="149" spans="2:8" s="73" customFormat="1" ht="21">
      <c r="B149" s="122"/>
      <c r="F149" s="68"/>
      <c r="H149" s="68"/>
    </row>
    <row r="150" spans="2:8" s="73" customFormat="1" ht="21">
      <c r="B150" s="122"/>
      <c r="F150" s="68"/>
      <c r="H150" s="68"/>
    </row>
    <row r="151" spans="2:8" s="73" customFormat="1" ht="21">
      <c r="B151" s="122"/>
      <c r="F151" s="68"/>
      <c r="H151" s="68"/>
    </row>
    <row r="152" spans="2:8" s="73" customFormat="1" ht="21">
      <c r="B152" s="122"/>
      <c r="F152" s="68"/>
      <c r="H152" s="68"/>
    </row>
    <row r="153" spans="2:8" s="73" customFormat="1" ht="21">
      <c r="B153" s="122"/>
      <c r="F153" s="68"/>
      <c r="H153" s="68"/>
    </row>
    <row r="154" spans="2:8" s="73" customFormat="1" ht="21">
      <c r="B154" s="122"/>
      <c r="F154" s="68"/>
      <c r="H154" s="68"/>
    </row>
    <row r="155" spans="2:8" s="73" customFormat="1" ht="21">
      <c r="B155" s="122"/>
      <c r="F155" s="68"/>
      <c r="H155" s="68"/>
    </row>
    <row r="156" spans="2:8" s="73" customFormat="1" ht="21">
      <c r="B156" s="122"/>
      <c r="F156" s="68"/>
      <c r="H156" s="68"/>
    </row>
    <row r="157" spans="2:8" s="73" customFormat="1" ht="21">
      <c r="B157" s="122"/>
      <c r="F157" s="68"/>
      <c r="H157" s="68"/>
    </row>
    <row r="158" spans="2:8" s="73" customFormat="1" ht="21">
      <c r="B158" s="122"/>
      <c r="F158" s="68"/>
      <c r="H158" s="68"/>
    </row>
    <row r="159" spans="2:8" s="73" customFormat="1" ht="21">
      <c r="B159" s="122"/>
      <c r="F159" s="68"/>
      <c r="H159" s="68"/>
    </row>
    <row r="160" spans="2:8" s="73" customFormat="1" ht="21">
      <c r="B160" s="122"/>
      <c r="F160" s="68"/>
      <c r="H160" s="68"/>
    </row>
    <row r="161" spans="2:8" s="73" customFormat="1" ht="21">
      <c r="B161" s="122"/>
      <c r="F161" s="68"/>
      <c r="H161" s="68"/>
    </row>
    <row r="162" spans="2:8" s="73" customFormat="1" ht="21">
      <c r="B162" s="122"/>
      <c r="F162" s="68"/>
      <c r="H162" s="68"/>
    </row>
    <row r="163" spans="2:8" s="73" customFormat="1" ht="21">
      <c r="B163" s="122"/>
      <c r="F163" s="68"/>
      <c r="H163" s="68"/>
    </row>
    <row r="164" spans="2:8" s="73" customFormat="1" ht="21">
      <c r="B164" s="122"/>
      <c r="F164" s="68"/>
      <c r="H164" s="68"/>
    </row>
    <row r="165" spans="2:8" s="73" customFormat="1" ht="21">
      <c r="B165" s="122"/>
      <c r="F165" s="68"/>
      <c r="H165" s="68"/>
    </row>
    <row r="166" spans="2:8" s="73" customFormat="1" ht="21">
      <c r="B166" s="122"/>
      <c r="F166" s="68"/>
      <c r="H166" s="68"/>
    </row>
    <row r="167" spans="2:8" s="73" customFormat="1" ht="21">
      <c r="B167" s="122"/>
      <c r="F167" s="68"/>
      <c r="H167" s="68"/>
    </row>
    <row r="168" spans="2:8" s="73" customFormat="1" ht="21">
      <c r="B168" s="122"/>
      <c r="F168" s="68"/>
      <c r="H168" s="68"/>
    </row>
    <row r="169" spans="2:8" s="73" customFormat="1" ht="21">
      <c r="B169" s="122"/>
      <c r="F169" s="68"/>
      <c r="H169" s="68"/>
    </row>
    <row r="170" spans="2:8" s="73" customFormat="1" ht="21">
      <c r="B170" s="122"/>
      <c r="F170" s="68"/>
      <c r="H170" s="68"/>
    </row>
    <row r="171" spans="2:8" s="73" customFormat="1" ht="21">
      <c r="B171" s="122"/>
      <c r="F171" s="68"/>
      <c r="H171" s="68"/>
    </row>
    <row r="172" spans="2:8" s="73" customFormat="1" ht="21">
      <c r="B172" s="122"/>
      <c r="F172" s="68"/>
      <c r="H172" s="68"/>
    </row>
    <row r="173" spans="2:8" s="73" customFormat="1" ht="21">
      <c r="B173" s="122"/>
      <c r="F173" s="68"/>
      <c r="H173" s="68"/>
    </row>
    <row r="174" spans="2:8" s="73" customFormat="1" ht="21">
      <c r="B174" s="122"/>
      <c r="F174" s="68"/>
      <c r="H174" s="68"/>
    </row>
    <row r="175" spans="2:8" s="73" customFormat="1" ht="21">
      <c r="B175" s="122"/>
      <c r="F175" s="68"/>
      <c r="H175" s="68"/>
    </row>
    <row r="176" spans="2:8" s="73" customFormat="1" ht="21">
      <c r="B176" s="122"/>
      <c r="F176" s="68"/>
      <c r="H176" s="68"/>
    </row>
    <row r="177" spans="2:8" s="73" customFormat="1" ht="21">
      <c r="B177" s="122"/>
      <c r="F177" s="68"/>
      <c r="H177" s="68"/>
    </row>
    <row r="178" spans="2:8" s="73" customFormat="1" ht="21">
      <c r="B178" s="122"/>
      <c r="F178" s="68"/>
      <c r="H178" s="68"/>
    </row>
    <row r="179" spans="2:8" s="73" customFormat="1" ht="21">
      <c r="B179" s="122"/>
      <c r="F179" s="68"/>
      <c r="H179" s="68"/>
    </row>
    <row r="180" spans="2:8" s="73" customFormat="1" ht="21">
      <c r="B180" s="122"/>
      <c r="F180" s="68"/>
      <c r="H180" s="68"/>
    </row>
    <row r="181" spans="2:8" s="73" customFormat="1" ht="21">
      <c r="B181" s="122"/>
      <c r="F181" s="68"/>
      <c r="H181" s="68"/>
    </row>
    <row r="182" spans="2:8" s="73" customFormat="1" ht="21">
      <c r="B182" s="122"/>
      <c r="F182" s="68"/>
      <c r="H182" s="68"/>
    </row>
    <row r="183" spans="2:8" s="73" customFormat="1" ht="21">
      <c r="B183" s="122"/>
      <c r="F183" s="68"/>
      <c r="H183" s="68"/>
    </row>
    <row r="184" spans="2:8" s="73" customFormat="1" ht="21">
      <c r="B184" s="122"/>
      <c r="F184" s="68"/>
      <c r="H184" s="68"/>
    </row>
    <row r="185" spans="2:8" s="73" customFormat="1" ht="21">
      <c r="B185" s="122"/>
      <c r="F185" s="68"/>
      <c r="H185" s="68"/>
    </row>
    <row r="186" spans="2:8" s="73" customFormat="1" ht="21">
      <c r="B186" s="122"/>
      <c r="F186" s="68"/>
      <c r="H186" s="68"/>
    </row>
    <row r="187" spans="2:8" s="73" customFormat="1" ht="21">
      <c r="B187" s="122"/>
      <c r="F187" s="68"/>
      <c r="H187" s="68"/>
    </row>
    <row r="188" spans="2:8" s="73" customFormat="1" ht="21">
      <c r="B188" s="122"/>
      <c r="F188" s="68"/>
      <c r="H188" s="68"/>
    </row>
    <row r="189" spans="2:8" s="73" customFormat="1" ht="21">
      <c r="B189" s="122"/>
      <c r="F189" s="68"/>
      <c r="H189" s="68"/>
    </row>
    <row r="190" spans="2:8" s="73" customFormat="1" ht="21">
      <c r="B190" s="122"/>
      <c r="F190" s="68"/>
      <c r="H190" s="68"/>
    </row>
    <row r="191" spans="2:8" s="73" customFormat="1" ht="21">
      <c r="B191" s="122"/>
      <c r="F191" s="68"/>
      <c r="H191" s="68"/>
    </row>
    <row r="192" spans="2:8" s="73" customFormat="1" ht="21">
      <c r="B192" s="122"/>
      <c r="F192" s="68"/>
      <c r="H192" s="68"/>
    </row>
    <row r="193" spans="2:8" s="73" customFormat="1" ht="21">
      <c r="B193" s="122"/>
      <c r="F193" s="68"/>
      <c r="H193" s="68"/>
    </row>
    <row r="194" spans="2:8" s="73" customFormat="1" ht="21">
      <c r="B194" s="122"/>
      <c r="F194" s="68"/>
      <c r="H194" s="68"/>
    </row>
    <row r="195" spans="2:8" s="73" customFormat="1" ht="21">
      <c r="B195" s="122"/>
      <c r="F195" s="68"/>
      <c r="H195" s="68"/>
    </row>
    <row r="196" spans="2:8" s="73" customFormat="1" ht="21">
      <c r="B196" s="122"/>
      <c r="F196" s="68"/>
      <c r="H196" s="68"/>
    </row>
    <row r="197" spans="2:8" s="73" customFormat="1" ht="21">
      <c r="B197" s="122"/>
      <c r="F197" s="68"/>
      <c r="H197" s="68"/>
    </row>
    <row r="198" spans="2:8" s="73" customFormat="1" ht="21">
      <c r="B198" s="122"/>
      <c r="F198" s="68"/>
      <c r="H198" s="68"/>
    </row>
    <row r="199" spans="2:8" s="73" customFormat="1" ht="21">
      <c r="B199" s="122"/>
      <c r="F199" s="68"/>
      <c r="H199" s="68"/>
    </row>
    <row r="200" spans="2:8" s="73" customFormat="1" ht="21">
      <c r="B200" s="122"/>
      <c r="F200" s="68"/>
      <c r="H200" s="68"/>
    </row>
    <row r="201" spans="2:8" s="73" customFormat="1" ht="21">
      <c r="B201" s="122"/>
      <c r="F201" s="68"/>
      <c r="H201" s="68"/>
    </row>
    <row r="202" spans="2:8" s="73" customFormat="1" ht="21">
      <c r="B202" s="122"/>
      <c r="F202" s="68"/>
      <c r="H202" s="68"/>
    </row>
    <row r="203" spans="2:8" s="73" customFormat="1" ht="21">
      <c r="B203" s="122"/>
      <c r="F203" s="68"/>
      <c r="H203" s="68"/>
    </row>
    <row r="204" spans="2:8" s="73" customFormat="1" ht="21">
      <c r="B204" s="122"/>
      <c r="F204" s="68"/>
      <c r="H204" s="68"/>
    </row>
    <row r="205" spans="2:8" s="73" customFormat="1" ht="21">
      <c r="B205" s="122"/>
      <c r="F205" s="68"/>
      <c r="H205" s="68"/>
    </row>
    <row r="206" spans="2:8" s="73" customFormat="1" ht="21">
      <c r="B206" s="122"/>
      <c r="F206" s="68"/>
      <c r="H206" s="68"/>
    </row>
    <row r="207" spans="2:8" s="73" customFormat="1" ht="21">
      <c r="B207" s="122"/>
      <c r="F207" s="68"/>
      <c r="H207" s="68"/>
    </row>
    <row r="208" spans="2:8" s="73" customFormat="1" ht="21">
      <c r="B208" s="122"/>
      <c r="F208" s="68"/>
      <c r="H208" s="68"/>
    </row>
    <row r="209" spans="2:8" s="73" customFormat="1" ht="21">
      <c r="B209" s="122"/>
      <c r="F209" s="68"/>
      <c r="H209" s="68"/>
    </row>
    <row r="210" spans="2:8" s="73" customFormat="1" ht="21">
      <c r="B210" s="122"/>
      <c r="F210" s="68"/>
      <c r="H210" s="68"/>
    </row>
    <row r="211" spans="2:8" s="73" customFormat="1" ht="21">
      <c r="B211" s="122"/>
      <c r="F211" s="68"/>
      <c r="H211" s="68"/>
    </row>
    <row r="212" spans="2:8" s="73" customFormat="1" ht="21">
      <c r="B212" s="122"/>
      <c r="F212" s="68"/>
      <c r="H212" s="68"/>
    </row>
    <row r="213" spans="2:8" s="73" customFormat="1" ht="21">
      <c r="B213" s="122"/>
      <c r="F213" s="68"/>
      <c r="H213" s="68"/>
    </row>
    <row r="214" spans="2:8" s="73" customFormat="1" ht="21">
      <c r="B214" s="122"/>
      <c r="F214" s="68"/>
      <c r="H214" s="68"/>
    </row>
    <row r="215" spans="2:8" s="73" customFormat="1" ht="21">
      <c r="B215" s="122"/>
      <c r="F215" s="68"/>
      <c r="H215" s="68"/>
    </row>
    <row r="216" spans="2:8" s="73" customFormat="1" ht="21">
      <c r="B216" s="122"/>
      <c r="F216" s="68"/>
      <c r="H216" s="68"/>
    </row>
    <row r="217" spans="2:8" s="73" customFormat="1" ht="21">
      <c r="B217" s="122"/>
      <c r="F217" s="68"/>
      <c r="H217" s="68"/>
    </row>
    <row r="218" spans="2:8" s="73" customFormat="1" ht="21">
      <c r="B218" s="122"/>
      <c r="F218" s="68"/>
      <c r="H218" s="68"/>
    </row>
    <row r="219" spans="2:8" s="73" customFormat="1" ht="21">
      <c r="B219" s="122"/>
      <c r="F219" s="68"/>
      <c r="H219" s="68"/>
    </row>
    <row r="220" spans="2:8" s="73" customFormat="1" ht="21">
      <c r="B220" s="122"/>
      <c r="F220" s="68"/>
      <c r="H220" s="68"/>
    </row>
    <row r="221" spans="2:8" s="73" customFormat="1" ht="21">
      <c r="B221" s="122"/>
      <c r="F221" s="68"/>
      <c r="H221" s="68"/>
    </row>
    <row r="222" spans="2:8" s="73" customFormat="1" ht="21">
      <c r="B222" s="122"/>
      <c r="F222" s="68"/>
      <c r="H222" s="68"/>
    </row>
    <row r="223" spans="2:8" s="73" customFormat="1" ht="21">
      <c r="B223" s="122"/>
      <c r="F223" s="68"/>
      <c r="H223" s="68"/>
    </row>
    <row r="224" spans="2:8" s="73" customFormat="1" ht="21">
      <c r="B224" s="122"/>
      <c r="F224" s="68"/>
      <c r="H224" s="68"/>
    </row>
    <row r="225" spans="2:8" s="73" customFormat="1" ht="21">
      <c r="B225" s="122"/>
      <c r="F225" s="68"/>
      <c r="H225" s="68"/>
    </row>
    <row r="226" spans="2:8" s="73" customFormat="1" ht="21">
      <c r="B226" s="122"/>
      <c r="F226" s="68"/>
      <c r="H226" s="68"/>
    </row>
    <row r="227" spans="2:8" s="73" customFormat="1" ht="21">
      <c r="B227" s="122"/>
      <c r="F227" s="68"/>
      <c r="H227" s="68"/>
    </row>
    <row r="228" spans="2:8" s="73" customFormat="1" ht="21">
      <c r="B228" s="122"/>
      <c r="F228" s="68"/>
      <c r="H228" s="68"/>
    </row>
    <row r="229" spans="2:8" s="73" customFormat="1" ht="21">
      <c r="B229" s="122"/>
      <c r="F229" s="68"/>
      <c r="H229" s="68"/>
    </row>
    <row r="230" spans="2:8" s="73" customFormat="1" ht="21">
      <c r="B230" s="122"/>
      <c r="F230" s="68"/>
      <c r="H230" s="68"/>
    </row>
    <row r="231" spans="2:8" s="73" customFormat="1" ht="21">
      <c r="B231" s="122"/>
      <c r="F231" s="68"/>
      <c r="H231" s="68"/>
    </row>
    <row r="232" spans="2:8" s="73" customFormat="1" ht="21">
      <c r="B232" s="122"/>
      <c r="F232" s="68"/>
      <c r="H232" s="68"/>
    </row>
    <row r="233" spans="2:8" s="73" customFormat="1" ht="21">
      <c r="B233" s="122"/>
      <c r="F233" s="68"/>
      <c r="H233" s="68"/>
    </row>
    <row r="234" spans="2:8" s="73" customFormat="1" ht="21">
      <c r="B234" s="122"/>
      <c r="F234" s="68"/>
      <c r="H234" s="68"/>
    </row>
    <row r="235" spans="2:8" s="73" customFormat="1" ht="21">
      <c r="B235" s="122"/>
      <c r="F235" s="68"/>
      <c r="H235" s="68"/>
    </row>
    <row r="236" spans="2:8" s="73" customFormat="1" ht="21">
      <c r="B236" s="122"/>
      <c r="F236" s="68"/>
      <c r="H236" s="68"/>
    </row>
    <row r="237" spans="2:8" s="73" customFormat="1" ht="21">
      <c r="B237" s="122"/>
      <c r="F237" s="68"/>
      <c r="H237" s="68"/>
    </row>
    <row r="238" spans="2:8" s="73" customFormat="1" ht="21">
      <c r="B238" s="122"/>
      <c r="F238" s="68"/>
      <c r="H238" s="68"/>
    </row>
    <row r="239" spans="2:8" s="73" customFormat="1" ht="21">
      <c r="B239" s="122"/>
      <c r="F239" s="68"/>
      <c r="H239" s="68"/>
    </row>
    <row r="240" spans="2:8" s="73" customFormat="1" ht="21">
      <c r="B240" s="122"/>
      <c r="F240" s="68"/>
      <c r="H240" s="68"/>
    </row>
    <row r="241" spans="2:8" s="73" customFormat="1" ht="21">
      <c r="B241" s="122"/>
      <c r="F241" s="68"/>
      <c r="H241" s="68"/>
    </row>
    <row r="242" spans="2:8" s="73" customFormat="1" ht="21">
      <c r="B242" s="122"/>
      <c r="F242" s="68"/>
      <c r="H242" s="68"/>
    </row>
    <row r="243" spans="2:8" s="73" customFormat="1" ht="21">
      <c r="B243" s="122"/>
      <c r="F243" s="68"/>
      <c r="H243" s="68"/>
    </row>
    <row r="244" spans="2:8" s="73" customFormat="1" ht="21">
      <c r="B244" s="122"/>
      <c r="F244" s="68"/>
      <c r="H244" s="68"/>
    </row>
    <row r="245" spans="2:8" s="73" customFormat="1" ht="21">
      <c r="B245" s="122"/>
      <c r="F245" s="68"/>
      <c r="H245" s="68"/>
    </row>
    <row r="246" spans="2:8" s="73" customFormat="1" ht="21">
      <c r="B246" s="122"/>
      <c r="F246" s="68"/>
      <c r="H246" s="68"/>
    </row>
    <row r="247" spans="2:8" s="73" customFormat="1" ht="21">
      <c r="B247" s="122"/>
      <c r="F247" s="68"/>
      <c r="H247" s="68"/>
    </row>
    <row r="248" spans="2:8" s="73" customFormat="1" ht="21">
      <c r="B248" s="122"/>
      <c r="F248" s="68"/>
      <c r="H248" s="68"/>
    </row>
    <row r="249" spans="2:8" s="73" customFormat="1" ht="21">
      <c r="B249" s="122"/>
      <c r="F249" s="68"/>
      <c r="H249" s="68"/>
    </row>
    <row r="250" spans="2:8" s="73" customFormat="1" ht="21">
      <c r="B250" s="122"/>
      <c r="F250" s="68"/>
      <c r="H250" s="68"/>
    </row>
    <row r="251" spans="2:8" s="73" customFormat="1" ht="21">
      <c r="B251" s="122"/>
      <c r="F251" s="68"/>
      <c r="H251" s="68"/>
    </row>
    <row r="252" spans="2:8" s="73" customFormat="1" ht="21">
      <c r="B252" s="122"/>
      <c r="F252" s="68"/>
      <c r="H252" s="68"/>
    </row>
    <row r="253" spans="2:8" s="73" customFormat="1" ht="21">
      <c r="B253" s="122"/>
      <c r="F253" s="68"/>
      <c r="H253" s="68"/>
    </row>
    <row r="254" spans="2:8" s="73" customFormat="1" ht="21">
      <c r="B254" s="122"/>
      <c r="F254" s="68"/>
      <c r="H254" s="68"/>
    </row>
    <row r="255" spans="2:8" s="73" customFormat="1" ht="21">
      <c r="B255" s="122"/>
      <c r="F255" s="68"/>
      <c r="H255" s="68"/>
    </row>
    <row r="256" spans="2:8" s="73" customFormat="1" ht="21">
      <c r="B256" s="122"/>
      <c r="F256" s="68"/>
      <c r="H256" s="68"/>
    </row>
    <row r="257" spans="2:8" s="73" customFormat="1" ht="21">
      <c r="B257" s="122"/>
      <c r="F257" s="68"/>
      <c r="H257" s="68"/>
    </row>
    <row r="258" spans="2:8" s="73" customFormat="1" ht="21">
      <c r="B258" s="122"/>
      <c r="F258" s="68"/>
      <c r="H258" s="68"/>
    </row>
    <row r="259" spans="2:8" s="73" customFormat="1" ht="21">
      <c r="B259" s="122"/>
      <c r="F259" s="68"/>
      <c r="H259" s="68"/>
    </row>
    <row r="260" spans="2:8" s="73" customFormat="1" ht="21">
      <c r="B260" s="122"/>
      <c r="F260" s="68"/>
      <c r="H260" s="68"/>
    </row>
    <row r="261" spans="2:8" s="73" customFormat="1" ht="21">
      <c r="B261" s="122"/>
      <c r="F261" s="68"/>
      <c r="H261" s="68"/>
    </row>
    <row r="262" spans="2:8" s="73" customFormat="1" ht="21">
      <c r="B262" s="122"/>
      <c r="F262" s="68"/>
      <c r="H262" s="68"/>
    </row>
    <row r="263" spans="2:8" s="73" customFormat="1" ht="21">
      <c r="B263" s="122"/>
      <c r="F263" s="68"/>
      <c r="H263" s="68"/>
    </row>
    <row r="264" spans="2:8" s="73" customFormat="1" ht="21">
      <c r="B264" s="122"/>
      <c r="F264" s="68"/>
      <c r="H264" s="68"/>
    </row>
    <row r="265" spans="2:8" s="73" customFormat="1" ht="21">
      <c r="B265" s="122"/>
      <c r="F265" s="68"/>
      <c r="H265" s="68"/>
    </row>
    <row r="266" spans="2:8" s="73" customFormat="1" ht="21">
      <c r="B266" s="122"/>
      <c r="F266" s="68"/>
      <c r="H266" s="68"/>
    </row>
    <row r="267" spans="2:8" s="73" customFormat="1" ht="21">
      <c r="B267" s="122"/>
      <c r="F267" s="68"/>
      <c r="H267" s="68"/>
    </row>
    <row r="268" spans="2:8" s="73" customFormat="1" ht="21">
      <c r="B268" s="122"/>
      <c r="F268" s="68"/>
      <c r="H268" s="68"/>
    </row>
    <row r="269" spans="2:8" s="73" customFormat="1" ht="21">
      <c r="B269" s="122"/>
      <c r="F269" s="68"/>
      <c r="H269" s="68"/>
    </row>
    <row r="270" spans="2:8" s="73" customFormat="1" ht="21">
      <c r="B270" s="122"/>
      <c r="F270" s="68"/>
      <c r="H270" s="68"/>
    </row>
    <row r="271" spans="2:8" s="73" customFormat="1" ht="21">
      <c r="B271" s="122"/>
      <c r="F271" s="68"/>
      <c r="H271" s="68"/>
    </row>
    <row r="272" spans="2:8" s="73" customFormat="1" ht="21">
      <c r="B272" s="122"/>
      <c r="F272" s="68"/>
      <c r="H272" s="68"/>
    </row>
    <row r="273" spans="2:8" s="73" customFormat="1" ht="21">
      <c r="B273" s="122"/>
      <c r="F273" s="68"/>
      <c r="H273" s="68"/>
    </row>
    <row r="274" spans="2:8" s="73" customFormat="1" ht="21">
      <c r="B274" s="122"/>
      <c r="F274" s="68"/>
      <c r="H274" s="68"/>
    </row>
    <row r="275" spans="2:8" s="73" customFormat="1" ht="21">
      <c r="B275" s="122"/>
      <c r="F275" s="68"/>
      <c r="H275" s="68"/>
    </row>
    <row r="276" spans="2:8" s="73" customFormat="1" ht="21">
      <c r="B276" s="122"/>
      <c r="F276" s="68"/>
      <c r="H276" s="68"/>
    </row>
    <row r="277" spans="2:8" s="73" customFormat="1" ht="21">
      <c r="B277" s="122"/>
      <c r="F277" s="68"/>
      <c r="H277" s="68"/>
    </row>
    <row r="278" spans="2:8" s="73" customFormat="1" ht="21">
      <c r="B278" s="122"/>
      <c r="F278" s="68"/>
      <c r="H278" s="68"/>
    </row>
    <row r="279" spans="2:8" s="73" customFormat="1" ht="21">
      <c r="B279" s="122"/>
      <c r="F279" s="68"/>
      <c r="H279" s="68"/>
    </row>
    <row r="280" spans="2:8" s="73" customFormat="1" ht="21">
      <c r="B280" s="122"/>
      <c r="F280" s="68"/>
      <c r="H280" s="68"/>
    </row>
    <row r="281" spans="2:8" s="73" customFormat="1" ht="21">
      <c r="B281" s="122"/>
      <c r="F281" s="68"/>
      <c r="H281" s="68"/>
    </row>
    <row r="282" spans="2:8" s="73" customFormat="1" ht="21">
      <c r="B282" s="122"/>
      <c r="F282" s="68"/>
      <c r="H282" s="68"/>
    </row>
    <row r="283" spans="2:8" s="73" customFormat="1" ht="21">
      <c r="B283" s="122"/>
      <c r="F283" s="68"/>
      <c r="H283" s="68"/>
    </row>
    <row r="284" spans="2:8" s="73" customFormat="1" ht="21">
      <c r="B284" s="122"/>
      <c r="F284" s="68"/>
      <c r="H284" s="68"/>
    </row>
    <row r="285" spans="2:8" s="73" customFormat="1" ht="21">
      <c r="B285" s="122"/>
      <c r="F285" s="68"/>
      <c r="H285" s="68"/>
    </row>
    <row r="286" spans="2:8" s="73" customFormat="1" ht="21">
      <c r="B286" s="122"/>
      <c r="F286" s="68"/>
      <c r="H286" s="68"/>
    </row>
    <row r="287" spans="2:8" s="73" customFormat="1" ht="21">
      <c r="B287" s="122"/>
      <c r="F287" s="68"/>
      <c r="H287" s="68"/>
    </row>
    <row r="288" spans="2:8" s="73" customFormat="1" ht="21">
      <c r="B288" s="122"/>
      <c r="F288" s="68"/>
      <c r="H288" s="68"/>
    </row>
    <row r="289" spans="2:8" s="73" customFormat="1" ht="21">
      <c r="B289" s="122"/>
      <c r="F289" s="68"/>
      <c r="H289" s="68"/>
    </row>
    <row r="290" spans="2:8" s="73" customFormat="1" ht="21">
      <c r="B290" s="122"/>
      <c r="F290" s="68"/>
      <c r="H290" s="68"/>
    </row>
    <row r="291" spans="2:8" s="73" customFormat="1" ht="21">
      <c r="B291" s="122"/>
      <c r="F291" s="68"/>
      <c r="H291" s="68"/>
    </row>
    <row r="292" spans="2:8" s="73" customFormat="1" ht="21">
      <c r="B292" s="122"/>
      <c r="F292" s="68"/>
      <c r="H292" s="68"/>
    </row>
    <row r="293" spans="2:8" s="73" customFormat="1" ht="21">
      <c r="B293" s="122"/>
      <c r="F293" s="68"/>
      <c r="H293" s="68"/>
    </row>
    <row r="294" spans="2:8" s="73" customFormat="1" ht="21">
      <c r="B294" s="122"/>
      <c r="F294" s="68"/>
      <c r="H294" s="68"/>
    </row>
    <row r="295" spans="2:8" s="73" customFormat="1" ht="21">
      <c r="B295" s="122"/>
      <c r="F295" s="68"/>
      <c r="H295" s="68"/>
    </row>
    <row r="296" spans="2:8" s="73" customFormat="1" ht="21">
      <c r="B296" s="122"/>
      <c r="F296" s="68"/>
      <c r="H296" s="68"/>
    </row>
    <row r="297" spans="2:8" s="73" customFormat="1" ht="21">
      <c r="B297" s="122"/>
      <c r="F297" s="68"/>
      <c r="H297" s="68"/>
    </row>
    <row r="298" spans="2:8" s="73" customFormat="1" ht="21">
      <c r="B298" s="122"/>
      <c r="F298" s="68"/>
      <c r="H298" s="68"/>
    </row>
    <row r="299" spans="2:8" s="73" customFormat="1" ht="21">
      <c r="B299" s="122"/>
      <c r="F299" s="68"/>
      <c r="H299" s="68"/>
    </row>
    <row r="300" spans="2:8" s="73" customFormat="1" ht="21">
      <c r="B300" s="122"/>
      <c r="F300" s="68"/>
      <c r="H300" s="68"/>
    </row>
    <row r="301" spans="2:8" s="73" customFormat="1" ht="21">
      <c r="B301" s="122"/>
      <c r="F301" s="68"/>
      <c r="H301" s="68"/>
    </row>
    <row r="302" spans="2:8" s="73" customFormat="1" ht="21">
      <c r="B302" s="122"/>
      <c r="F302" s="68"/>
      <c r="H302" s="68"/>
    </row>
    <row r="303" spans="2:8" s="73" customFormat="1" ht="21">
      <c r="B303" s="122"/>
      <c r="F303" s="68"/>
      <c r="H303" s="68"/>
    </row>
    <row r="304" spans="2:8" s="73" customFormat="1" ht="21">
      <c r="B304" s="122"/>
      <c r="F304" s="68"/>
      <c r="H304" s="68"/>
    </row>
    <row r="305" spans="2:8" s="73" customFormat="1" ht="21">
      <c r="B305" s="122"/>
      <c r="F305" s="68"/>
      <c r="H305" s="68"/>
    </row>
    <row r="306" spans="2:8" s="73" customFormat="1" ht="21">
      <c r="B306" s="122"/>
      <c r="F306" s="68"/>
      <c r="H306" s="68"/>
    </row>
    <row r="307" spans="2:8" s="73" customFormat="1" ht="21">
      <c r="B307" s="122"/>
      <c r="F307" s="68"/>
      <c r="H307" s="68"/>
    </row>
    <row r="308" spans="2:8" s="73" customFormat="1" ht="21">
      <c r="B308" s="122"/>
      <c r="F308" s="68"/>
      <c r="H308" s="68"/>
    </row>
    <row r="309" spans="2:8" s="73" customFormat="1" ht="21">
      <c r="B309" s="122"/>
      <c r="F309" s="68"/>
      <c r="H309" s="68"/>
    </row>
    <row r="310" spans="2:8" s="73" customFormat="1" ht="21">
      <c r="B310" s="122"/>
      <c r="F310" s="68"/>
      <c r="H310" s="68"/>
    </row>
    <row r="311" spans="2:8" s="73" customFormat="1" ht="21">
      <c r="B311" s="122"/>
      <c r="F311" s="68"/>
      <c r="H311" s="68"/>
    </row>
    <row r="312" spans="2:8" s="73" customFormat="1" ht="21">
      <c r="B312" s="122"/>
      <c r="F312" s="68"/>
      <c r="H312" s="68"/>
    </row>
    <row r="313" spans="2:8" s="73" customFormat="1" ht="21">
      <c r="B313" s="122"/>
      <c r="F313" s="68"/>
      <c r="H313" s="68"/>
    </row>
    <row r="314" spans="2:8" s="73" customFormat="1" ht="21">
      <c r="B314" s="122"/>
      <c r="F314" s="68"/>
      <c r="H314" s="68"/>
    </row>
    <row r="315" spans="2:8" s="73" customFormat="1" ht="21">
      <c r="B315" s="122"/>
      <c r="F315" s="68"/>
      <c r="H315" s="68"/>
    </row>
    <row r="316" spans="2:8" s="73" customFormat="1" ht="21">
      <c r="B316" s="122"/>
      <c r="F316" s="68"/>
      <c r="H316" s="68"/>
    </row>
    <row r="317" spans="2:8" s="73" customFormat="1" ht="21">
      <c r="B317" s="122"/>
      <c r="F317" s="68"/>
      <c r="H317" s="68"/>
    </row>
    <row r="318" spans="2:8" s="73" customFormat="1" ht="21">
      <c r="B318" s="122"/>
      <c r="F318" s="68"/>
      <c r="H318" s="68"/>
    </row>
    <row r="319" spans="2:8" s="73" customFormat="1" ht="21">
      <c r="B319" s="122"/>
      <c r="F319" s="68"/>
      <c r="H319" s="68"/>
    </row>
    <row r="320" spans="2:8" s="73" customFormat="1" ht="21">
      <c r="B320" s="122"/>
      <c r="F320" s="68"/>
      <c r="H320" s="68"/>
    </row>
    <row r="321" spans="2:8" s="73" customFormat="1" ht="21">
      <c r="B321" s="122"/>
      <c r="F321" s="68"/>
      <c r="H321" s="68"/>
    </row>
    <row r="322" spans="2:8" s="73" customFormat="1" ht="21">
      <c r="B322" s="122"/>
      <c r="F322" s="68"/>
      <c r="H322" s="68"/>
    </row>
    <row r="323" spans="2:8" s="73" customFormat="1" ht="21">
      <c r="B323" s="122"/>
      <c r="F323" s="68"/>
      <c r="H323" s="68"/>
    </row>
    <row r="324" spans="2:8" s="73" customFormat="1" ht="21">
      <c r="B324" s="122"/>
      <c r="F324" s="68"/>
      <c r="H324" s="68"/>
    </row>
    <row r="325" spans="2:8" s="73" customFormat="1" ht="21">
      <c r="B325" s="122"/>
      <c r="F325" s="68"/>
      <c r="H325" s="68"/>
    </row>
    <row r="326" spans="2:8" s="73" customFormat="1" ht="21">
      <c r="B326" s="122"/>
      <c r="F326" s="68"/>
      <c r="H326" s="68"/>
    </row>
    <row r="327" spans="2:8" s="73" customFormat="1" ht="21">
      <c r="B327" s="122"/>
      <c r="F327" s="68"/>
      <c r="H327" s="68"/>
    </row>
    <row r="328" spans="2:8" s="73" customFormat="1" ht="21">
      <c r="B328" s="122"/>
      <c r="F328" s="68"/>
      <c r="H328" s="68"/>
    </row>
    <row r="329" spans="2:8" s="73" customFormat="1" ht="21">
      <c r="B329" s="122"/>
      <c r="F329" s="68"/>
      <c r="H329" s="68"/>
    </row>
    <row r="330" spans="2:8" s="73" customFormat="1" ht="21">
      <c r="B330" s="122"/>
      <c r="F330" s="68"/>
      <c r="H330" s="68"/>
    </row>
    <row r="331" spans="2:8" s="73" customFormat="1" ht="21">
      <c r="B331" s="122"/>
      <c r="F331" s="68"/>
      <c r="H331" s="68"/>
    </row>
    <row r="332" spans="2:8" s="73" customFormat="1" ht="21">
      <c r="B332" s="122"/>
      <c r="F332" s="68"/>
      <c r="H332" s="68"/>
    </row>
    <row r="333" spans="2:8" s="73" customFormat="1" ht="21">
      <c r="B333" s="122"/>
      <c r="F333" s="68"/>
      <c r="H333" s="68"/>
    </row>
    <row r="334" spans="2:8" s="73" customFormat="1" ht="21">
      <c r="B334" s="122"/>
      <c r="F334" s="68"/>
      <c r="H334" s="68"/>
    </row>
    <row r="335" spans="2:8" s="73" customFormat="1" ht="21">
      <c r="B335" s="122"/>
      <c r="F335" s="68"/>
      <c r="H335" s="68"/>
    </row>
    <row r="336" spans="2:8" s="73" customFormat="1" ht="21">
      <c r="B336" s="122"/>
      <c r="F336" s="68"/>
      <c r="H336" s="68"/>
    </row>
    <row r="337" spans="2:8" s="73" customFormat="1" ht="21">
      <c r="B337" s="122"/>
      <c r="F337" s="68"/>
      <c r="H337" s="68"/>
    </row>
    <row r="338" spans="2:8" s="73" customFormat="1" ht="21">
      <c r="B338" s="122"/>
      <c r="F338" s="68"/>
      <c r="H338" s="68"/>
    </row>
    <row r="339" spans="2:8" s="73" customFormat="1" ht="21">
      <c r="B339" s="122"/>
      <c r="F339" s="68"/>
      <c r="H339" s="68"/>
    </row>
    <row r="340" spans="2:8" s="73" customFormat="1" ht="21">
      <c r="B340" s="122"/>
      <c r="F340" s="68"/>
      <c r="H340" s="68"/>
    </row>
    <row r="341" spans="2:8" s="73" customFormat="1" ht="21">
      <c r="B341" s="122"/>
      <c r="F341" s="68"/>
      <c r="H341" s="68"/>
    </row>
    <row r="342" spans="2:8" s="73" customFormat="1" ht="21">
      <c r="B342" s="122"/>
      <c r="F342" s="68"/>
      <c r="H342" s="68"/>
    </row>
    <row r="343" spans="2:8" s="73" customFormat="1" ht="21">
      <c r="B343" s="122"/>
      <c r="F343" s="68"/>
      <c r="H343" s="68"/>
    </row>
    <row r="344" spans="2:8" s="73" customFormat="1" ht="21">
      <c r="B344" s="122"/>
      <c r="F344" s="68"/>
      <c r="H344" s="68"/>
    </row>
    <row r="345" spans="2:8" s="73" customFormat="1" ht="21">
      <c r="B345" s="122"/>
      <c r="F345" s="68"/>
      <c r="H345" s="68"/>
    </row>
    <row r="346" spans="2:8" s="73" customFormat="1" ht="21">
      <c r="B346" s="122"/>
      <c r="F346" s="68"/>
      <c r="H346" s="68"/>
    </row>
    <row r="347" spans="2:8" s="73" customFormat="1" ht="21">
      <c r="B347" s="122"/>
      <c r="F347" s="68"/>
      <c r="H347" s="68"/>
    </row>
    <row r="348" spans="2:8" s="73" customFormat="1" ht="21">
      <c r="B348" s="122"/>
      <c r="F348" s="68"/>
      <c r="H348" s="68"/>
    </row>
    <row r="349" spans="2:8" s="73" customFormat="1" ht="21">
      <c r="B349" s="122"/>
      <c r="F349" s="68"/>
      <c r="H349" s="68"/>
    </row>
    <row r="350" spans="2:8" s="73" customFormat="1" ht="21">
      <c r="B350" s="122"/>
      <c r="F350" s="68"/>
      <c r="H350" s="68"/>
    </row>
    <row r="351" spans="2:8" s="73" customFormat="1" ht="21">
      <c r="B351" s="122"/>
      <c r="F351" s="68"/>
      <c r="H351" s="68"/>
    </row>
    <row r="352" spans="2:8" s="73" customFormat="1" ht="21">
      <c r="B352" s="122"/>
      <c r="F352" s="68"/>
      <c r="H352" s="68"/>
    </row>
    <row r="353" spans="2:8" s="73" customFormat="1" ht="21">
      <c r="B353" s="122"/>
      <c r="F353" s="68"/>
      <c r="H353" s="68"/>
    </row>
    <row r="354" spans="2:8" s="73" customFormat="1" ht="21">
      <c r="B354" s="122"/>
      <c r="F354" s="68"/>
      <c r="H354" s="68"/>
    </row>
    <row r="355" spans="2:8" s="73" customFormat="1" ht="21">
      <c r="B355" s="122"/>
      <c r="F355" s="68"/>
      <c r="H355" s="68"/>
    </row>
    <row r="356" spans="2:8" s="73" customFormat="1" ht="21">
      <c r="B356" s="122"/>
      <c r="F356" s="68"/>
      <c r="H356" s="68"/>
    </row>
    <row r="357" spans="2:8" s="73" customFormat="1" ht="21">
      <c r="B357" s="122"/>
      <c r="F357" s="68"/>
      <c r="H357" s="68"/>
    </row>
    <row r="358" spans="2:8" s="73" customFormat="1" ht="21">
      <c r="B358" s="122"/>
      <c r="F358" s="68"/>
      <c r="H358" s="68"/>
    </row>
    <row r="359" spans="2:8" s="73" customFormat="1" ht="21">
      <c r="B359" s="122"/>
      <c r="F359" s="68"/>
      <c r="H359" s="68"/>
    </row>
    <row r="360" spans="2:8" s="73" customFormat="1" ht="21">
      <c r="B360" s="122"/>
      <c r="F360" s="68"/>
      <c r="H360" s="68"/>
    </row>
    <row r="361" spans="2:8" s="73" customFormat="1" ht="21">
      <c r="B361" s="122"/>
      <c r="F361" s="68"/>
      <c r="H361" s="68"/>
    </row>
    <row r="362" spans="2:8" s="73" customFormat="1" ht="21">
      <c r="B362" s="122"/>
      <c r="F362" s="68"/>
      <c r="H362" s="68"/>
    </row>
    <row r="363" spans="2:8" s="73" customFormat="1" ht="21">
      <c r="B363" s="122"/>
      <c r="F363" s="68"/>
      <c r="H363" s="68"/>
    </row>
    <row r="364" spans="2:8" s="73" customFormat="1" ht="21">
      <c r="B364" s="122"/>
      <c r="F364" s="68"/>
      <c r="H364" s="68"/>
    </row>
    <row r="365" spans="2:8" s="73" customFormat="1" ht="21">
      <c r="B365" s="122"/>
      <c r="F365" s="68"/>
      <c r="H365" s="68"/>
    </row>
    <row r="366" spans="2:8" s="73" customFormat="1" ht="21">
      <c r="B366" s="122"/>
      <c r="F366" s="68"/>
      <c r="H366" s="68"/>
    </row>
    <row r="367" spans="2:8" s="73" customFormat="1" ht="21">
      <c r="B367" s="122"/>
      <c r="F367" s="68"/>
      <c r="H367" s="68"/>
    </row>
    <row r="368" spans="2:8" s="73" customFormat="1" ht="21">
      <c r="B368" s="122"/>
      <c r="F368" s="68"/>
      <c r="H368" s="68"/>
    </row>
    <row r="369" spans="2:8" s="73" customFormat="1" ht="21">
      <c r="B369" s="122"/>
      <c r="F369" s="68"/>
      <c r="H369" s="68"/>
    </row>
    <row r="370" spans="2:8" s="73" customFormat="1" ht="21">
      <c r="B370" s="122"/>
      <c r="F370" s="68"/>
      <c r="H370" s="68"/>
    </row>
    <row r="371" spans="2:8" s="73" customFormat="1" ht="21">
      <c r="B371" s="122"/>
      <c r="F371" s="68"/>
      <c r="H371" s="68"/>
    </row>
    <row r="372" spans="2:8" s="73" customFormat="1" ht="21">
      <c r="B372" s="122"/>
      <c r="F372" s="68"/>
      <c r="H372" s="68"/>
    </row>
    <row r="373" spans="2:8" s="73" customFormat="1" ht="21">
      <c r="B373" s="122"/>
      <c r="F373" s="68"/>
      <c r="H373" s="68"/>
    </row>
  </sheetData>
  <mergeCells count="4">
    <mergeCell ref="A1:H1"/>
    <mergeCell ref="D3:H3"/>
    <mergeCell ref="G5:G7"/>
    <mergeCell ref="H5:H7"/>
  </mergeCells>
  <phoneticPr fontId="35" type="noConversion"/>
  <printOptions horizontalCentered="1"/>
  <pageMargins left="0.19685039370078741" right="0.19685039370078741" top="0.23622047244094491" bottom="0.19685039370078741" header="0.19685039370078741" footer="0.11811023622047245"/>
  <pageSetup paperSize="9" scale="70" orientation="portrait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3"/>
  <sheetViews>
    <sheetView view="pageBreakPreview" topLeftCell="A52" zoomScaleSheetLayoutView="100" workbookViewId="0">
      <selection activeCell="E21" sqref="E21"/>
    </sheetView>
  </sheetViews>
  <sheetFormatPr defaultRowHeight="24.75"/>
  <cols>
    <col min="1" max="1" width="67.25" style="53" customWidth="1"/>
    <col min="2" max="2" width="10.25" style="58" customWidth="1"/>
    <col min="3" max="3" width="6.875" style="53" customWidth="1"/>
    <col min="4" max="4" width="7.25" style="59" customWidth="1"/>
    <col min="5" max="5" width="8.625" style="372" customWidth="1"/>
    <col min="6" max="6" width="7.875" style="373" customWidth="1"/>
    <col min="7" max="7" width="6.75" style="125" bestFit="1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4" customHeight="1">
      <c r="A3" s="463" t="s">
        <v>340</v>
      </c>
      <c r="B3" s="463"/>
      <c r="C3" s="463"/>
      <c r="D3" s="463"/>
      <c r="E3" s="463"/>
      <c r="F3" s="463"/>
      <c r="G3" s="463"/>
    </row>
    <row r="4" spans="1:7" ht="6" customHeight="1">
      <c r="A4" s="54"/>
      <c r="B4" s="55"/>
      <c r="C4" s="56"/>
      <c r="D4" s="57"/>
    </row>
    <row r="5" spans="1:7" ht="23.2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5" t="s">
        <v>342</v>
      </c>
      <c r="G5" s="478" t="s">
        <v>258</v>
      </c>
    </row>
    <row r="6" spans="1:7" ht="23.25" customHeight="1">
      <c r="A6" s="464"/>
      <c r="B6" s="465"/>
      <c r="C6" s="474"/>
      <c r="D6" s="475"/>
      <c r="E6" s="389" t="s">
        <v>341</v>
      </c>
      <c r="F6" s="475"/>
      <c r="G6" s="478"/>
    </row>
    <row r="7" spans="1:7" ht="20.25" customHeight="1">
      <c r="A7" s="334" t="s">
        <v>3</v>
      </c>
      <c r="B7" s="335">
        <v>2974370</v>
      </c>
      <c r="C7" s="336"/>
      <c r="D7" s="337"/>
      <c r="E7" s="374"/>
      <c r="F7" s="374"/>
      <c r="G7" s="338"/>
    </row>
    <row r="8" spans="1:7" ht="20.25" customHeight="1">
      <c r="A8" s="339" t="s">
        <v>16</v>
      </c>
      <c r="B8" s="245">
        <v>57000</v>
      </c>
      <c r="C8" s="340"/>
      <c r="D8" s="341"/>
      <c r="E8" s="375"/>
      <c r="F8" s="375"/>
      <c r="G8" s="342"/>
    </row>
    <row r="9" spans="1:7" ht="20.25" customHeight="1">
      <c r="A9" s="246" t="s">
        <v>45</v>
      </c>
      <c r="B9" s="245">
        <v>57000</v>
      </c>
      <c r="C9" s="340"/>
      <c r="D9" s="247"/>
      <c r="E9" s="376"/>
      <c r="F9" s="376"/>
      <c r="G9" s="248"/>
    </row>
    <row r="10" spans="1:7" ht="20.25" customHeight="1">
      <c r="A10" s="246" t="s">
        <v>199</v>
      </c>
      <c r="B10" s="245">
        <v>57000</v>
      </c>
      <c r="C10" s="340"/>
      <c r="D10" s="247"/>
      <c r="E10" s="376"/>
      <c r="F10" s="376"/>
      <c r="G10" s="248"/>
    </row>
    <row r="11" spans="1:7" ht="21" customHeight="1">
      <c r="A11" s="432" t="s">
        <v>370</v>
      </c>
      <c r="B11" s="431">
        <v>65000</v>
      </c>
      <c r="C11" s="433" t="s">
        <v>5</v>
      </c>
      <c r="D11" s="430">
        <v>250</v>
      </c>
      <c r="E11" s="252">
        <f>ต.ค.55!F11+พ.ย.55!F11+ธ.ค.55!F11+ม.ค.56!F11+ก.พ.56!F11+มี.ค.56!F11</f>
        <v>274</v>
      </c>
      <c r="F11" s="434">
        <v>0</v>
      </c>
      <c r="G11" s="254">
        <f>E11*100/D11</f>
        <v>109.6</v>
      </c>
    </row>
    <row r="12" spans="1:7" ht="20.25" customHeight="1">
      <c r="A12" s="167" t="s">
        <v>371</v>
      </c>
      <c r="B12" s="250">
        <v>52500</v>
      </c>
      <c r="C12" s="251" t="s">
        <v>20</v>
      </c>
      <c r="D12" s="252">
        <v>1</v>
      </c>
      <c r="E12" s="252">
        <f>ต.ค.55!F12+พ.ย.55!F12+ธ.ค.55!F12+ม.ค.56!F12+ก.พ.56!F12+มี.ค.56!F12+เม.ย.56!F12</f>
        <v>0</v>
      </c>
      <c r="F12" s="252">
        <v>0</v>
      </c>
      <c r="G12" s="254">
        <f>E12*100/D12</f>
        <v>0</v>
      </c>
    </row>
    <row r="13" spans="1:7" ht="20.25" customHeight="1">
      <c r="A13" s="167"/>
      <c r="B13" s="250"/>
      <c r="C13" s="251" t="s">
        <v>5</v>
      </c>
      <c r="D13" s="252">
        <v>25</v>
      </c>
      <c r="E13" s="252">
        <f>ต.ค.55!F13+พ.ย.55!F13+ธ.ค.55!F13+ม.ค.56!F13+ก.พ.56!F13+มี.ค.56!F13+เม.ย.56!F13</f>
        <v>0</v>
      </c>
      <c r="F13" s="252">
        <v>0</v>
      </c>
      <c r="G13" s="254">
        <f>E13*100/D13</f>
        <v>0</v>
      </c>
    </row>
    <row r="14" spans="1:7" ht="21" customHeight="1">
      <c r="A14" s="255" t="s">
        <v>372</v>
      </c>
      <c r="B14" s="256">
        <v>4500</v>
      </c>
      <c r="C14" s="257" t="s">
        <v>5</v>
      </c>
      <c r="D14" s="258">
        <v>19</v>
      </c>
      <c r="E14" s="252">
        <f>ต.ค.55!F14+พ.ย.55!F14+ธ.ค.55!F14+ม.ค.56!F14+ก.พ.56!F14+มี.ค.56!F14+เม.ย.56!F14</f>
        <v>14</v>
      </c>
      <c r="F14" s="258">
        <v>3</v>
      </c>
      <c r="G14" s="260">
        <f>E14*100/D14</f>
        <v>73.684210526315795</v>
      </c>
    </row>
    <row r="15" spans="1:7" ht="21" customHeight="1">
      <c r="A15" s="339" t="s">
        <v>22</v>
      </c>
      <c r="B15" s="245">
        <v>2917370</v>
      </c>
      <c r="C15" s="340"/>
      <c r="D15" s="343"/>
      <c r="E15" s="375"/>
      <c r="F15" s="375"/>
      <c r="G15" s="342"/>
    </row>
    <row r="16" spans="1:7" ht="21" customHeight="1">
      <c r="A16" s="246" t="s">
        <v>47</v>
      </c>
      <c r="B16" s="245">
        <v>2578000</v>
      </c>
      <c r="C16" s="340"/>
      <c r="D16" s="341"/>
      <c r="E16" s="375"/>
      <c r="F16" s="375"/>
      <c r="G16" s="344"/>
    </row>
    <row r="17" spans="1:7" ht="21" customHeight="1">
      <c r="A17" s="246" t="s">
        <v>200</v>
      </c>
      <c r="B17" s="245">
        <v>1252600</v>
      </c>
      <c r="C17" s="249"/>
      <c r="D17" s="247"/>
      <c r="E17" s="376"/>
      <c r="F17" s="376"/>
      <c r="G17" s="248"/>
    </row>
    <row r="18" spans="1:7" ht="21.75" customHeight="1">
      <c r="A18" s="339" t="s">
        <v>198</v>
      </c>
      <c r="B18" s="245">
        <v>619400</v>
      </c>
      <c r="C18" s="249"/>
      <c r="D18" s="247"/>
      <c r="E18" s="376"/>
      <c r="F18" s="376"/>
      <c r="G18" s="248"/>
    </row>
    <row r="19" spans="1:7" ht="21" customHeight="1">
      <c r="A19" s="261" t="s">
        <v>86</v>
      </c>
      <c r="B19" s="262"/>
      <c r="C19" s="263"/>
      <c r="D19" s="402"/>
      <c r="E19" s="377"/>
      <c r="F19" s="377"/>
      <c r="G19" s="266"/>
    </row>
    <row r="20" spans="1:7" ht="20.25" customHeight="1">
      <c r="A20" s="267" t="s">
        <v>57</v>
      </c>
      <c r="B20" s="250"/>
      <c r="C20" s="268" t="s">
        <v>5</v>
      </c>
      <c r="D20" s="250">
        <v>900</v>
      </c>
      <c r="E20" s="252">
        <f>ต.ค.55!F20+พ.ย.55!F20+ธ.ค.55!F20+ม.ค.56!F20+ก.พ.56!F20+มี.ค.56!F20+เม.ย.56!F20</f>
        <v>543</v>
      </c>
      <c r="F20" s="252">
        <v>85</v>
      </c>
      <c r="G20" s="270">
        <f>E20*100/D20</f>
        <v>60.333333333333336</v>
      </c>
    </row>
    <row r="21" spans="1:7" ht="20.25" customHeight="1">
      <c r="A21" s="167" t="s">
        <v>327</v>
      </c>
      <c r="B21" s="250"/>
      <c r="C21" s="251" t="s">
        <v>5</v>
      </c>
      <c r="D21" s="252"/>
      <c r="E21" s="252">
        <f>ต.ค.55!F21+พ.ย.55!F21+ธ.ค.55!F21+ม.ค.56!F21+ก.พ.56!F21+มี.ค.56!F21+เม.ย.56!F21</f>
        <v>651</v>
      </c>
      <c r="F21" s="252">
        <v>86</v>
      </c>
      <c r="G21" s="254"/>
    </row>
    <row r="22" spans="1:7" ht="20.25" customHeight="1">
      <c r="A22" s="167" t="s">
        <v>206</v>
      </c>
      <c r="B22" s="250"/>
      <c r="C22" s="251" t="s">
        <v>269</v>
      </c>
      <c r="D22" s="252"/>
      <c r="E22" s="252">
        <f>ต.ค.55!F22+พ.ย.55!F22+ธ.ค.55!F22+ม.ค.56!F22+ก.พ.56!F22+มี.ค.56!F22+เม.ย.56!F22</f>
        <v>1481</v>
      </c>
      <c r="F22" s="252">
        <v>167</v>
      </c>
      <c r="G22" s="254"/>
    </row>
    <row r="23" spans="1:7" ht="20.25" customHeight="1">
      <c r="A23" s="167" t="s">
        <v>207</v>
      </c>
      <c r="B23" s="250"/>
      <c r="C23" s="251" t="s">
        <v>5</v>
      </c>
      <c r="D23" s="252"/>
      <c r="E23" s="252">
        <f>ต.ค.55!F23+พ.ย.55!F23+ธ.ค.55!F23+ม.ค.56!F23+ก.พ.56!F23+มี.ค.56!F23+เม.ย.56!F23</f>
        <v>1158</v>
      </c>
      <c r="F23" s="252">
        <v>108</v>
      </c>
      <c r="G23" s="254"/>
    </row>
    <row r="24" spans="1:7" ht="20.25" customHeight="1">
      <c r="A24" s="167" t="s">
        <v>208</v>
      </c>
      <c r="B24" s="250"/>
      <c r="C24" s="251" t="s">
        <v>5</v>
      </c>
      <c r="D24" s="252"/>
      <c r="E24" s="252">
        <f>ต.ค.55!F24+พ.ย.55!F24+ธ.ค.55!F24+ม.ค.56!F24+ก.พ.56!F24+มี.ค.56!F24+เม.ย.56!F24</f>
        <v>4872</v>
      </c>
      <c r="F24" s="252">
        <v>1001</v>
      </c>
      <c r="G24" s="254"/>
    </row>
    <row r="25" spans="1:7" ht="20.25" customHeight="1">
      <c r="A25" s="167" t="s">
        <v>209</v>
      </c>
      <c r="B25" s="250"/>
      <c r="C25" s="251" t="s">
        <v>5</v>
      </c>
      <c r="D25" s="252"/>
      <c r="E25" s="252">
        <f>ต.ค.55!F25+พ.ย.55!F25+ธ.ค.55!F25+ม.ค.56!F25+ก.พ.56!F25+มี.ค.56!F25+เม.ย.56!F25</f>
        <v>2783</v>
      </c>
      <c r="F25" s="252">
        <v>487</v>
      </c>
      <c r="G25" s="254"/>
    </row>
    <row r="26" spans="1:7" ht="20.25" customHeight="1">
      <c r="A26" s="267" t="s">
        <v>58</v>
      </c>
      <c r="B26" s="250">
        <v>217800</v>
      </c>
      <c r="C26" s="268" t="s">
        <v>5</v>
      </c>
      <c r="D26" s="250">
        <v>800</v>
      </c>
      <c r="E26" s="252"/>
      <c r="F26" s="250"/>
      <c r="G26" s="270">
        <f>E27*100/D26</f>
        <v>111.375</v>
      </c>
    </row>
    <row r="27" spans="1:7" ht="20.25" customHeight="1">
      <c r="A27" s="167" t="s">
        <v>210</v>
      </c>
      <c r="B27" s="250"/>
      <c r="C27" s="251" t="s">
        <v>5</v>
      </c>
      <c r="D27" s="252"/>
      <c r="E27" s="252">
        <f>ต.ค.55!F27+พ.ย.55!F27+ธ.ค.55!F27+ม.ค.56!F27+ก.พ.56!F27+มี.ค.56!F27+เม.ย.56!F27</f>
        <v>891</v>
      </c>
      <c r="F27" s="252">
        <v>164</v>
      </c>
      <c r="G27" s="254"/>
    </row>
    <row r="28" spans="1:7" ht="20.25" customHeight="1">
      <c r="A28" s="167" t="s">
        <v>211</v>
      </c>
      <c r="B28" s="250"/>
      <c r="C28" s="251" t="s">
        <v>5</v>
      </c>
      <c r="D28" s="252"/>
      <c r="E28" s="252">
        <f>ต.ค.55!F28+พ.ย.55!F28+ธ.ค.55!F28+ม.ค.56!F28+ก.พ.56!F28+มี.ค.56!F28+เม.ย.56!F28</f>
        <v>452</v>
      </c>
      <c r="F28" s="252">
        <v>64</v>
      </c>
      <c r="G28" s="270"/>
    </row>
    <row r="29" spans="1:7" ht="20.25" customHeight="1">
      <c r="A29" s="167" t="s">
        <v>285</v>
      </c>
      <c r="B29" s="250"/>
      <c r="C29" s="251" t="s">
        <v>5</v>
      </c>
      <c r="D29" s="252"/>
      <c r="E29" s="252">
        <f>ต.ค.55!F29+พ.ย.55!F29+ธ.ค.55!F29+ม.ค.56!F29+ก.พ.56!F29+มี.ค.56!F29+เม.ย.56!F29</f>
        <v>419</v>
      </c>
      <c r="F29" s="252">
        <v>58</v>
      </c>
      <c r="G29" s="254"/>
    </row>
    <row r="30" spans="1:7" ht="20.25" customHeight="1">
      <c r="A30" s="167" t="s">
        <v>286</v>
      </c>
      <c r="B30" s="250"/>
      <c r="C30" s="251" t="s">
        <v>5</v>
      </c>
      <c r="D30" s="252"/>
      <c r="E30" s="252">
        <f>ต.ค.55!F30+พ.ย.55!F30+ธ.ค.55!F30+ม.ค.56!F30+ก.พ.56!F30+มี.ค.56!F30+เม.ย.56!F30</f>
        <v>33</v>
      </c>
      <c r="F30" s="252">
        <v>6</v>
      </c>
      <c r="G30" s="254"/>
    </row>
    <row r="31" spans="1:7" ht="20.25" customHeight="1">
      <c r="A31" s="167" t="s">
        <v>212</v>
      </c>
      <c r="B31" s="250"/>
      <c r="C31" s="251" t="s">
        <v>5</v>
      </c>
      <c r="D31" s="252"/>
      <c r="E31" s="252">
        <f>ต.ค.55!F31+พ.ย.55!F31+ธ.ค.55!F31+ม.ค.56!F31+ก.พ.56!F31+มี.ค.56!F31+เม.ย.56!F31</f>
        <v>0</v>
      </c>
      <c r="F31" s="252">
        <v>0</v>
      </c>
      <c r="G31" s="254"/>
    </row>
    <row r="32" spans="1:7" ht="20.25" customHeight="1">
      <c r="A32" s="167" t="s">
        <v>287</v>
      </c>
      <c r="B32" s="250"/>
      <c r="C32" s="251" t="s">
        <v>5</v>
      </c>
      <c r="D32" s="252"/>
      <c r="E32" s="252">
        <f>ต.ค.55!F32+พ.ย.55!F32+ธ.ค.55!F32+ม.ค.56!F32+ก.พ.56!F32+มี.ค.56!F32+เม.ย.56!F32</f>
        <v>0</v>
      </c>
      <c r="F32" s="252">
        <v>0</v>
      </c>
      <c r="G32" s="254"/>
    </row>
    <row r="33" spans="1:7" ht="20.25" customHeight="1">
      <c r="A33" s="167" t="s">
        <v>288</v>
      </c>
      <c r="B33" s="250"/>
      <c r="C33" s="251" t="s">
        <v>5</v>
      </c>
      <c r="D33" s="252"/>
      <c r="E33" s="252">
        <f>ต.ค.55!F33+พ.ย.55!F33+ธ.ค.55!F33+ม.ค.56!F33+ก.พ.56!F33+มี.ค.56!F33+เม.ย.56!F33</f>
        <v>0</v>
      </c>
      <c r="F33" s="252">
        <v>0</v>
      </c>
      <c r="G33" s="254"/>
    </row>
    <row r="34" spans="1:7" ht="20.25" customHeight="1">
      <c r="A34" s="167" t="s">
        <v>213</v>
      </c>
      <c r="B34" s="250"/>
      <c r="C34" s="251" t="s">
        <v>5</v>
      </c>
      <c r="D34" s="252"/>
      <c r="E34" s="252">
        <f>ต.ค.55!F34+พ.ย.55!F34+ธ.ค.55!F34+ม.ค.56!F34+ก.พ.56!F34+มี.ค.56!F34+เม.ย.56!F34</f>
        <v>497</v>
      </c>
      <c r="F34" s="252">
        <v>87</v>
      </c>
      <c r="G34" s="254"/>
    </row>
    <row r="35" spans="1:7" ht="20.25" customHeight="1">
      <c r="A35" s="167" t="s">
        <v>214</v>
      </c>
      <c r="B35" s="250"/>
      <c r="C35" s="251" t="s">
        <v>5</v>
      </c>
      <c r="D35" s="252"/>
      <c r="E35" s="252">
        <f>ต.ค.55!F35+พ.ย.55!F35+ธ.ค.55!F35+ม.ค.56!F35+ก.พ.56!F35+มี.ค.56!F35+เม.ย.56!F35</f>
        <v>394</v>
      </c>
      <c r="F35" s="252">
        <v>77</v>
      </c>
      <c r="G35" s="254"/>
    </row>
    <row r="36" spans="1:7" ht="20.25" customHeight="1">
      <c r="A36" s="271" t="s">
        <v>60</v>
      </c>
      <c r="B36" s="272"/>
      <c r="C36" s="273"/>
      <c r="D36" s="274"/>
      <c r="E36" s="378"/>
      <c r="F36" s="378"/>
      <c r="G36" s="276"/>
    </row>
    <row r="37" spans="1:7" ht="20.25" customHeight="1">
      <c r="A37" s="167" t="s">
        <v>278</v>
      </c>
      <c r="B37" s="250">
        <v>71000</v>
      </c>
      <c r="C37" s="251" t="s">
        <v>5</v>
      </c>
      <c r="D37" s="252">
        <v>840</v>
      </c>
      <c r="E37" s="252">
        <f>ต.ค.55!F37+พ.ย.55!F37+ธ.ค.55!F37+ม.ค.56!F37+ก.พ.56!F37+มี.ค.56!F37+เม.ย.56!F37</f>
        <v>490</v>
      </c>
      <c r="F37" s="252">
        <v>0</v>
      </c>
      <c r="G37" s="254">
        <f>E37*100/D37</f>
        <v>58.333333333333336</v>
      </c>
    </row>
    <row r="38" spans="1:7" ht="20.25" customHeight="1">
      <c r="A38" s="167" t="s">
        <v>279</v>
      </c>
      <c r="B38" s="250">
        <v>103200</v>
      </c>
      <c r="C38" s="251" t="s">
        <v>5</v>
      </c>
      <c r="D38" s="252">
        <v>360</v>
      </c>
      <c r="E38" s="252">
        <f>ต.ค.55!F38+พ.ย.55!F38+ธ.ค.55!F38+ม.ค.56!F38+ก.พ.56!F38+มี.ค.56!F38+เม.ย.56!F38</f>
        <v>220</v>
      </c>
      <c r="F38" s="252">
        <v>35</v>
      </c>
      <c r="G38" s="254">
        <f>E38*100/D38</f>
        <v>61.111111111111114</v>
      </c>
    </row>
    <row r="39" spans="1:7" ht="20.25" customHeight="1">
      <c r="A39" s="167" t="s">
        <v>280</v>
      </c>
      <c r="B39" s="250"/>
      <c r="C39" s="251" t="s">
        <v>5</v>
      </c>
      <c r="D39" s="252"/>
      <c r="E39" s="252">
        <f>ต.ค.55!F39+พ.ย.55!F39+ธ.ค.55!F39+ม.ค.56!F39+ก.พ.56!F39+มี.ค.56!F39+เม.ย.56!F39</f>
        <v>15</v>
      </c>
      <c r="F39" s="252">
        <v>0</v>
      </c>
      <c r="G39" s="254"/>
    </row>
    <row r="40" spans="1:7" ht="20.25" customHeight="1">
      <c r="A40" s="167" t="s">
        <v>281</v>
      </c>
      <c r="B40" s="250"/>
      <c r="C40" s="251" t="s">
        <v>245</v>
      </c>
      <c r="D40" s="252"/>
      <c r="E40" s="252">
        <f>ต.ค.55!F40+พ.ย.55!F40+ธ.ค.55!F40+ม.ค.56!F40+ก.พ.56!F40+มี.ค.56!F40+เม.ย.56!F40</f>
        <v>4</v>
      </c>
      <c r="F40" s="252">
        <v>0</v>
      </c>
      <c r="G40" s="254"/>
    </row>
    <row r="41" spans="1:7" ht="20.25" customHeight="1">
      <c r="A41" s="271" t="s">
        <v>282</v>
      </c>
      <c r="B41" s="272"/>
      <c r="C41" s="273"/>
      <c r="D41" s="274"/>
      <c r="E41" s="378"/>
      <c r="F41" s="378"/>
      <c r="G41" s="276"/>
    </row>
    <row r="42" spans="1:7" ht="20.25" customHeight="1">
      <c r="A42" s="167" t="s">
        <v>283</v>
      </c>
      <c r="B42" s="250">
        <v>95280</v>
      </c>
      <c r="C42" s="251" t="s">
        <v>5</v>
      </c>
      <c r="D42" s="252">
        <v>1</v>
      </c>
      <c r="E42" s="252">
        <f>ต.ค.55!F42+พ.ย.55!F42+ธ.ค.55!F42+ม.ค.56!F42+ก.พ.56!F42+มี.ค.56!F42+เม.ย.56!F42</f>
        <v>1</v>
      </c>
      <c r="F42" s="252">
        <v>0</v>
      </c>
      <c r="G42" s="370">
        <f>E42*100/D42</f>
        <v>100</v>
      </c>
    </row>
    <row r="43" spans="1:7" ht="21.75" customHeight="1">
      <c r="A43" s="167" t="s">
        <v>284</v>
      </c>
      <c r="B43" s="250">
        <v>17000</v>
      </c>
      <c r="C43" s="251" t="s">
        <v>5</v>
      </c>
      <c r="D43" s="252">
        <v>100</v>
      </c>
      <c r="E43" s="252">
        <f>ต.ค.55!F43+พ.ย.55!F43+ธ.ค.55!F43+ม.ค.56!F43+ก.พ.56!F43+มี.ค.56!F43+เม.ย.56!F43</f>
        <v>105</v>
      </c>
      <c r="F43" s="252">
        <v>0</v>
      </c>
      <c r="G43" s="254">
        <f>E43*100/D43</f>
        <v>105</v>
      </c>
    </row>
    <row r="44" spans="1:7" ht="20.25" customHeight="1">
      <c r="A44" s="267" t="s">
        <v>289</v>
      </c>
      <c r="B44" s="250"/>
      <c r="C44" s="251"/>
      <c r="D44" s="288"/>
      <c r="E44" s="252"/>
      <c r="F44" s="252"/>
      <c r="G44" s="254"/>
    </row>
    <row r="45" spans="1:7" ht="20.25" customHeight="1">
      <c r="A45" s="167" t="s">
        <v>290</v>
      </c>
      <c r="B45" s="250">
        <v>1500</v>
      </c>
      <c r="C45" s="251" t="s">
        <v>5</v>
      </c>
      <c r="D45" s="252">
        <v>30</v>
      </c>
      <c r="E45" s="252">
        <f>ต.ค.55!F45+พ.ย.55!F45+ธ.ค.55!F45+ม.ค.56!F45+ก.พ.56!F45+มี.ค.56!F45+เม.ย.56!F45</f>
        <v>15</v>
      </c>
      <c r="F45" s="252">
        <v>0</v>
      </c>
      <c r="G45" s="254">
        <f>E45*100/D45</f>
        <v>50</v>
      </c>
    </row>
    <row r="46" spans="1:7" ht="20.25" customHeight="1">
      <c r="A46" s="167" t="s">
        <v>291</v>
      </c>
      <c r="B46" s="250">
        <v>14300</v>
      </c>
      <c r="C46" s="251" t="s">
        <v>5</v>
      </c>
      <c r="D46" s="252">
        <v>150</v>
      </c>
      <c r="E46" s="252">
        <f>ต.ค.55!F46+พ.ย.55!F46+ธ.ค.55!F46+ม.ค.56!F46+ก.พ.56!F46+มี.ค.56!F46+เม.ย.56!F46</f>
        <v>158</v>
      </c>
      <c r="F46" s="252">
        <v>0</v>
      </c>
      <c r="G46" s="254">
        <f>E46*100/D46</f>
        <v>105.33333333333333</v>
      </c>
    </row>
    <row r="47" spans="1:7" ht="20.25" customHeight="1">
      <c r="A47" s="167" t="s">
        <v>292</v>
      </c>
      <c r="B47" s="250">
        <v>17840</v>
      </c>
      <c r="C47" s="251" t="s">
        <v>5</v>
      </c>
      <c r="D47" s="252">
        <v>38</v>
      </c>
      <c r="E47" s="252">
        <f>ต.ค.55!F47+พ.ย.55!F47+ธ.ค.55!F47+ม.ค.56!F47+ก.พ.56!F47+มี.ค.56!F47+เม.ย.56!F47</f>
        <v>23</v>
      </c>
      <c r="F47" s="252">
        <v>4</v>
      </c>
      <c r="G47" s="254">
        <f>E47*100/D47</f>
        <v>60.526315789473685</v>
      </c>
    </row>
    <row r="48" spans="1:7" ht="24.75" customHeight="1">
      <c r="A48" s="277" t="s">
        <v>293</v>
      </c>
      <c r="B48" s="278">
        <v>95280</v>
      </c>
      <c r="C48" s="279" t="s">
        <v>5</v>
      </c>
      <c r="D48" s="280">
        <v>1</v>
      </c>
      <c r="E48" s="280">
        <f>ต.ค.55!F48+พ.ย.55!F48+ธ.ค.55!F48+ม.ค.56!F48+ก.พ.56!F48+มี.ค.56!F48+เม.ย.56!F48</f>
        <v>1</v>
      </c>
      <c r="F48" s="280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376"/>
      <c r="F49" s="376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2">
        <f>ต.ค.55!F50+พ.ย.55!F50+ธ.ค.55!F50+ม.ค.56!F50+ก.พ.56!F50+มี.ค.56!F50+เม.ย.56!F50</f>
        <v>24</v>
      </c>
      <c r="F50" s="252">
        <v>4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2">
        <f>ต.ค.55!F51+พ.ย.55!F51+ธ.ค.55!F51+ม.ค.56!F51+ก.พ.56!F51+มี.ค.56!F51+เม.ย.56!F51</f>
        <v>1</v>
      </c>
      <c r="F51" s="252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247"/>
      <c r="E52" s="376"/>
      <c r="F52" s="376"/>
      <c r="G52" s="248"/>
    </row>
    <row r="53" spans="1:7" ht="20.25" customHeight="1">
      <c r="A53" s="244" t="s">
        <v>90</v>
      </c>
      <c r="B53" s="284" t="s">
        <v>197</v>
      </c>
      <c r="C53" s="285" t="s">
        <v>5</v>
      </c>
      <c r="D53" s="284">
        <v>5000</v>
      </c>
      <c r="E53" s="252">
        <f>ต.ค.55!F53+พ.ย.55!F53+ธ.ค.55!F53+ม.ค.56!F53+ก.พ.56!F53+มี.ค.56!F53+เม.ย.56!F53</f>
        <v>3988</v>
      </c>
      <c r="F53" s="284">
        <v>250</v>
      </c>
      <c r="G53" s="287">
        <f t="shared" ref="G53:G70" si="0">E53*100/D53</f>
        <v>79.760000000000005</v>
      </c>
    </row>
    <row r="54" spans="1:7" ht="20.25" customHeight="1">
      <c r="A54" s="167" t="s">
        <v>91</v>
      </c>
      <c r="B54" s="250"/>
      <c r="C54" s="251"/>
      <c r="D54" s="288"/>
      <c r="E54" s="252"/>
      <c r="F54" s="252"/>
      <c r="G54" s="254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2">
        <f>ต.ค.55!F55+พ.ย.55!F55+ธ.ค.55!F55+ม.ค.56!F55+ก.พ.56!F55+มี.ค.56!F55+เม.ย.56!F55</f>
        <v>880</v>
      </c>
      <c r="F55" s="252">
        <v>0</v>
      </c>
      <c r="G55" s="254">
        <f t="shared" si="0"/>
        <v>110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2">
        <f>ต.ค.55!F56+พ.ย.55!F56+ธ.ค.55!F56+ม.ค.56!F56+ก.พ.56!F56+มี.ค.56!F56+เม.ย.56!F56</f>
        <v>2629</v>
      </c>
      <c r="F56" s="252">
        <v>507</v>
      </c>
      <c r="G56" s="254">
        <f t="shared" si="0"/>
        <v>67.410256410256409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2">
        <f>ต.ค.55!F57+พ.ย.55!F57+ธ.ค.55!F57+ม.ค.56!F57+ก.พ.56!F57+มี.ค.56!F57+เม.ย.56!F57</f>
        <v>10</v>
      </c>
      <c r="F57" s="252">
        <v>0</v>
      </c>
      <c r="G57" s="254">
        <f t="shared" si="0"/>
        <v>100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2">
        <f>ต.ค.55!F58+พ.ย.55!F58+ธ.ค.55!F58+ม.ค.56!F58+ก.พ.56!F58+มี.ค.56!F58+เม.ย.56!F58</f>
        <v>0</v>
      </c>
      <c r="F58" s="252">
        <v>0</v>
      </c>
      <c r="G58" s="254">
        <f t="shared" si="0"/>
        <v>0</v>
      </c>
    </row>
    <row r="59" spans="1:7" ht="19.5" customHeight="1">
      <c r="A59" s="167" t="s">
        <v>297</v>
      </c>
      <c r="B59" s="250">
        <v>32000</v>
      </c>
      <c r="C59" s="251" t="s">
        <v>20</v>
      </c>
      <c r="D59" s="252">
        <v>1</v>
      </c>
      <c r="E59" s="252">
        <f>ต.ค.55!F59+พ.ย.55!F59+ธ.ค.55!F59+ม.ค.56!F59+ก.พ.56!F59+มี.ค.56!F59+เม.ย.56!F59</f>
        <v>0</v>
      </c>
      <c r="F59" s="252">
        <v>0</v>
      </c>
      <c r="G59" s="254">
        <f t="shared" si="0"/>
        <v>0</v>
      </c>
    </row>
    <row r="60" spans="1:7" ht="20.25" customHeight="1">
      <c r="A60" s="167"/>
      <c r="B60" s="250"/>
      <c r="C60" s="251" t="s">
        <v>5</v>
      </c>
      <c r="D60" s="252">
        <v>20</v>
      </c>
      <c r="E60" s="252">
        <f>ต.ค.55!F60+พ.ย.55!F60+ธ.ค.55!F60+ม.ค.56!F60+ก.พ.56!F60+มี.ค.56!F60+เม.ย.56!F60</f>
        <v>0</v>
      </c>
      <c r="F60" s="252">
        <v>0</v>
      </c>
      <c r="G60" s="254">
        <f t="shared" si="0"/>
        <v>0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252">
        <v>1</v>
      </c>
      <c r="E61" s="252">
        <f>ต.ค.55!F61+พ.ย.55!F61+ธ.ค.55!F61+ม.ค.56!F61+ก.พ.56!F61+มี.ค.56!F61+เม.ย.56!F61</f>
        <v>0</v>
      </c>
      <c r="F61" s="252">
        <v>0</v>
      </c>
      <c r="G61" s="254">
        <f t="shared" si="0"/>
        <v>0</v>
      </c>
    </row>
    <row r="62" spans="1:7" ht="20.25" customHeight="1">
      <c r="A62" s="167"/>
      <c r="B62" s="250"/>
      <c r="C62" s="251" t="s">
        <v>5</v>
      </c>
      <c r="D62" s="252">
        <v>12</v>
      </c>
      <c r="E62" s="252">
        <f>ต.ค.55!F62+พ.ย.55!F62+ธ.ค.55!F62+ม.ค.56!F62+ก.พ.56!F62+มี.ค.56!F62+เม.ย.56!F62</f>
        <v>0</v>
      </c>
      <c r="F62" s="252">
        <v>0</v>
      </c>
      <c r="G62" s="254">
        <f t="shared" si="0"/>
        <v>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252">
        <v>2</v>
      </c>
      <c r="E63" s="252">
        <f>ต.ค.55!F63+พ.ย.55!F63+ธ.ค.55!F63+ม.ค.56!F63+ก.พ.56!F63+มี.ค.56!F63+เม.ย.56!F63</f>
        <v>1</v>
      </c>
      <c r="F63" s="252">
        <v>0</v>
      </c>
      <c r="G63" s="254">
        <f t="shared" si="0"/>
        <v>50</v>
      </c>
    </row>
    <row r="64" spans="1:7" ht="20.25" customHeight="1">
      <c r="A64" s="167"/>
      <c r="B64" s="250"/>
      <c r="C64" s="251" t="s">
        <v>5</v>
      </c>
      <c r="D64" s="252">
        <v>20</v>
      </c>
      <c r="E64" s="252">
        <f>ต.ค.55!F64+พ.ย.55!F64+ธ.ค.55!F64+ม.ค.56!F64+ก.พ.56!F64+มี.ค.56!F64+เม.ย.56!F64</f>
        <v>10</v>
      </c>
      <c r="F64" s="252">
        <v>0</v>
      </c>
      <c r="G64" s="254">
        <f t="shared" si="0"/>
        <v>50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252">
        <v>1</v>
      </c>
      <c r="E65" s="280">
        <f>ต.ค.55!F65+พ.ย.55!F65+ธ.ค.55!F65+ม.ค.56!F65+ก.พ.56!F65+มี.ค.56!F65+เม.ย.56!F65</f>
        <v>1</v>
      </c>
      <c r="F65" s="252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79"/>
      <c r="F66" s="379"/>
      <c r="G66" s="347"/>
    </row>
    <row r="67" spans="1:7" ht="22.5" customHeight="1">
      <c r="A67" s="297" t="s">
        <v>51</v>
      </c>
      <c r="B67" s="298"/>
      <c r="C67" s="348"/>
      <c r="D67" s="349"/>
      <c r="E67" s="380"/>
      <c r="F67" s="38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91">
        <v>4100</v>
      </c>
      <c r="E68" s="252">
        <f>ต.ค.55!F68+พ.ย.55!F68+ธ.ค.55!F68+ม.ค.56!F68+ก.พ.56!F68+มี.ค.56!F68+เม.ย.56!F68</f>
        <v>2846</v>
      </c>
      <c r="F68" s="291">
        <v>423</v>
      </c>
      <c r="G68" s="293">
        <f t="shared" si="0"/>
        <v>69.41463414634147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2">
        <v>300</v>
      </c>
      <c r="E69" s="252">
        <f>ต.ค.55!F69+พ.ย.55!F69+ธ.ค.55!F69+ม.ค.56!F69+ก.พ.56!F69+มี.ค.56!F69+เม.ย.56!F69</f>
        <v>310</v>
      </c>
      <c r="F69" s="252">
        <v>175</v>
      </c>
      <c r="G69" s="254">
        <f t="shared" si="0"/>
        <v>103.33333333333333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8">
        <v>80</v>
      </c>
      <c r="E70" s="280">
        <f>ต.ค.55!F70+พ.ย.55!F70+ธ.ค.55!F70+ม.ค.56!F70+ก.พ.56!F70+มี.ค.56!F70+เม.ย.56!F70</f>
        <v>0</v>
      </c>
      <c r="F70" s="258">
        <v>0</v>
      </c>
      <c r="G70" s="260">
        <f t="shared" si="0"/>
        <v>0</v>
      </c>
    </row>
    <row r="71" spans="1:7" ht="20.25" customHeight="1">
      <c r="A71" s="128" t="s">
        <v>28</v>
      </c>
      <c r="B71" s="289">
        <v>651600</v>
      </c>
      <c r="C71" s="345"/>
      <c r="D71" s="346"/>
      <c r="E71" s="379"/>
      <c r="F71" s="379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81"/>
      <c r="F72" s="381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91">
        <v>40000</v>
      </c>
      <c r="E73" s="252">
        <f>ต.ค.55!F73+พ.ย.55!F73+ธ.ค.55!F73+ม.ค.56!F73+ก.พ.56!F73+มี.ค.56!F73+เม.ย.56!F73</f>
        <v>47478</v>
      </c>
      <c r="F73" s="291">
        <v>7234</v>
      </c>
      <c r="G73" s="293">
        <f>E73*100/D73</f>
        <v>118.69499999999999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2">
        <v>2500</v>
      </c>
      <c r="E74" s="252">
        <f>ต.ค.55!F74+พ.ย.55!F74+ธ.ค.55!F74+ม.ค.56!F74+ก.พ.56!F74+มี.ค.56!F74+เม.ย.56!F74</f>
        <v>0</v>
      </c>
      <c r="F74" s="252">
        <v>0</v>
      </c>
      <c r="G74" s="254">
        <f>E74*100/D74</f>
        <v>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2">
        <v>200</v>
      </c>
      <c r="E75" s="280">
        <f>ต.ค.55!F75+พ.ย.55!F75+ธ.ค.55!F75+ม.ค.56!F75+ก.พ.56!F75+มี.ค.56!F75+เม.ย.56!F75</f>
        <v>237</v>
      </c>
      <c r="F75" s="252">
        <v>0</v>
      </c>
      <c r="G75" s="254">
        <f>E75*100/D75</f>
        <v>118.5</v>
      </c>
    </row>
    <row r="76" spans="1:7" s="60" customFormat="1" ht="23.25" customHeight="1">
      <c r="A76" s="246" t="s">
        <v>30</v>
      </c>
      <c r="B76" s="355"/>
      <c r="C76" s="249"/>
      <c r="D76" s="356"/>
      <c r="E76" s="376"/>
      <c r="F76" s="37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436</v>
      </c>
      <c r="F77" s="382"/>
      <c r="G77" s="296">
        <f>E77*100/D77</f>
        <v>64.117647058823536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441</v>
      </c>
      <c r="F78" s="383"/>
      <c r="G78" s="300">
        <f>E78*100/D78</f>
        <v>64.852941176470594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4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2">
        <f>ต.ค.55!F80+พ.ย.55!F80+ธ.ค.55!F80+ม.ค.56!F80+ก.พ.56!F80+มี.ค.56!F80+เม.ย.56!F80</f>
        <v>436</v>
      </c>
      <c r="F80" s="250">
        <v>61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>ต.ค.55!F81+พ.ย.55!F81+ธ.ค.55!F81+ม.ค.56!F81+ก.พ.56!F81+มี.ค.56!F81+เม.ย.56!F81</f>
        <v>404</v>
      </c>
      <c r="F81" s="252">
        <v>59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>ต.ค.55!F82+พ.ย.55!F82+ธ.ค.55!F82+ม.ค.56!F82+ก.พ.56!F82+มี.ค.56!F82+เม.ย.56!F82</f>
        <v>54</v>
      </c>
      <c r="F82" s="252">
        <v>9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>ต.ค.55!F83+พ.ย.55!F83+ธ.ค.55!F83+ม.ค.56!F83+ก.พ.56!F83+มี.ค.56!F83+เม.ย.56!F83</f>
        <v>143</v>
      </c>
      <c r="F83" s="252">
        <v>16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>ต.ค.55!F84+พ.ย.55!F84+ธ.ค.55!F84+ม.ค.56!F84+ก.พ.56!F84+มี.ค.56!F84+เม.ย.56!F84</f>
        <v>207</v>
      </c>
      <c r="F84" s="252">
        <v>34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2">
        <f>ต.ค.55!F85+พ.ย.55!F85+ธ.ค.55!F85+ม.ค.56!F85+ก.พ.56!F85+มี.ค.56!F85+เม.ย.56!F85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>ต.ค.55!F86+พ.ย.55!F86+ธ.ค.55!F86+ม.ค.56!F86+ก.พ.56!F86+มี.ค.56!F86+เม.ย.56!F86</f>
        <v>32</v>
      </c>
      <c r="F86" s="252">
        <v>2</v>
      </c>
      <c r="G86" s="254"/>
    </row>
    <row r="87" spans="1:7" s="61" customFormat="1" ht="20.25" customHeight="1">
      <c r="A87" s="303" t="s">
        <v>225</v>
      </c>
      <c r="B87" s="250"/>
      <c r="C87" s="304" t="s">
        <v>6</v>
      </c>
      <c r="D87" s="269">
        <v>680</v>
      </c>
      <c r="E87" s="252">
        <f>ต.ค.55!F87+พ.ย.55!F87+ธ.ค.55!F87+ม.ค.56!F87+ก.พ.56!F87+มี.ค.56!F87+เม.ย.56!F87</f>
        <v>441</v>
      </c>
      <c r="F87" s="250">
        <v>63</v>
      </c>
      <c r="G87" s="270"/>
    </row>
    <row r="88" spans="1:7" s="61" customFormat="1" ht="21" customHeight="1">
      <c r="A88" s="305" t="s">
        <v>226</v>
      </c>
      <c r="B88" s="250"/>
      <c r="C88" s="283" t="s">
        <v>6</v>
      </c>
      <c r="D88" s="253"/>
      <c r="E88" s="252">
        <f>ต.ค.55!F88+พ.ย.55!F88+ธ.ค.55!F88+ม.ค.56!F88+ก.พ.56!F88+มี.ค.56!F88+เม.ย.56!F88</f>
        <v>409</v>
      </c>
      <c r="F88" s="252">
        <v>61</v>
      </c>
      <c r="G88" s="254"/>
    </row>
    <row r="89" spans="1:7" s="61" customFormat="1" ht="21" customHeight="1">
      <c r="A89" s="306" t="s">
        <v>313</v>
      </c>
      <c r="B89" s="250"/>
      <c r="C89" s="283" t="s">
        <v>6</v>
      </c>
      <c r="D89" s="253"/>
      <c r="E89" s="252">
        <f>ต.ค.55!F89+พ.ย.55!F89+ธ.ค.55!F89+ม.ค.56!F89+ก.พ.56!F89+มี.ค.56!F89+เม.ย.56!F89</f>
        <v>57</v>
      </c>
      <c r="F89" s="252">
        <v>9</v>
      </c>
      <c r="G89" s="254"/>
    </row>
    <row r="90" spans="1:7" s="61" customFormat="1" ht="21" customHeight="1">
      <c r="A90" s="306" t="s">
        <v>311</v>
      </c>
      <c r="B90" s="250"/>
      <c r="C90" s="283" t="s">
        <v>6</v>
      </c>
      <c r="D90" s="253"/>
      <c r="E90" s="252">
        <f>ต.ค.55!F90+พ.ย.55!F90+ธ.ค.55!F90+ม.ค.56!F90+ก.พ.56!F90+มี.ค.56!F90+เม.ย.56!F90</f>
        <v>143.25</v>
      </c>
      <c r="F90" s="252">
        <v>16</v>
      </c>
      <c r="G90" s="254"/>
    </row>
    <row r="91" spans="1:7" s="61" customFormat="1" ht="21" customHeight="1">
      <c r="A91" s="306" t="s">
        <v>312</v>
      </c>
      <c r="B91" s="250"/>
      <c r="C91" s="283" t="s">
        <v>6</v>
      </c>
      <c r="D91" s="253"/>
      <c r="E91" s="252">
        <f>ต.ค.55!F91+พ.ย.55!F91+ธ.ค.55!F91+ม.ค.56!F91+ก.พ.56!F91+มี.ค.56!F91+เม.ย.56!F91</f>
        <v>207</v>
      </c>
      <c r="F91" s="252">
        <v>34</v>
      </c>
      <c r="G91" s="254"/>
    </row>
    <row r="92" spans="1:7" s="61" customFormat="1" ht="21" customHeight="1">
      <c r="A92" s="305" t="s">
        <v>227</v>
      </c>
      <c r="B92" s="250"/>
      <c r="C92" s="283" t="s">
        <v>6</v>
      </c>
      <c r="D92" s="253"/>
      <c r="E92" s="252">
        <f>ต.ค.55!F92+พ.ย.55!F92+ธ.ค.55!F92+ม.ค.56!F92+ก.พ.56!F92+มี.ค.56!F92+เม.ย.56!F92</f>
        <v>0</v>
      </c>
      <c r="F92" s="252">
        <v>0</v>
      </c>
      <c r="G92" s="254"/>
    </row>
    <row r="93" spans="1:7" s="60" customFormat="1" ht="22.5" customHeight="1">
      <c r="A93" s="307" t="s">
        <v>228</v>
      </c>
      <c r="B93" s="278"/>
      <c r="C93" s="308" t="s">
        <v>6</v>
      </c>
      <c r="D93" s="281"/>
      <c r="E93" s="280">
        <f>ต.ค.55!F93+พ.ย.55!F93+ธ.ค.55!F93+ม.ค.56!F93+ก.พ.56!F93+มี.ค.56!F93+เม.ย.56!F93</f>
        <v>32</v>
      </c>
      <c r="F93" s="280">
        <v>2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2922</v>
      </c>
      <c r="F94" s="289">
        <v>474</v>
      </c>
      <c r="G94" s="296">
        <f>E94*100/D94</f>
        <v>58.44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471</v>
      </c>
      <c r="F95" s="298">
        <v>81</v>
      </c>
      <c r="G95" s="300">
        <f>E95*100/D95</f>
        <v>58.875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2">
        <f>ต.ค.55!F96+พ.ย.55!F96+ธ.ค.55!F96+ม.ค.56!F96+ก.พ.56!F96+มี.ค.56!F96+เม.ย.56!F96</f>
        <v>2922</v>
      </c>
      <c r="F96" s="284">
        <v>467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>ต.ค.55!F97+พ.ย.55!F97+ธ.ค.55!F97+ม.ค.56!F97+ก.พ.56!F97+มี.ค.56!F97+เม.ย.56!F97</f>
        <v>2922</v>
      </c>
      <c r="F97" s="252">
        <v>467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>ต.ค.55!F98+พ.ย.55!F98+ธ.ค.55!F98+ม.ค.56!F98+ก.พ.56!F98+มี.ค.56!F98+เม.ย.56!F98</f>
        <v>0</v>
      </c>
      <c r="F98" s="252"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2">
        <f>ต.ค.55!F99+พ.ย.55!F99+ธ.ค.55!F99+ม.ค.56!F99+ก.พ.56!F99+มี.ค.56!F99+เม.ย.56!F99</f>
        <v>471</v>
      </c>
      <c r="F99" s="250">
        <v>77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>ต.ค.55!F100+พ.ย.55!F100+ธ.ค.55!F100+ม.ค.56!F100+ก.พ.56!F100+มี.ค.56!F100+เม.ย.56!F100</f>
        <v>471</v>
      </c>
      <c r="F100" s="252">
        <v>77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2">
        <f>ต.ค.55!F101+พ.ย.55!F101+ธ.ค.55!F101+ม.ค.56!F101+ก.พ.56!F101+มี.ค.56!F101+เม.ย.56!F101</f>
        <v>0</v>
      </c>
      <c r="F101" s="258"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>
        <v>0</v>
      </c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357</v>
      </c>
      <c r="B104" s="330"/>
      <c r="C104" s="331" t="s">
        <v>5</v>
      </c>
      <c r="D104" s="252"/>
      <c r="E104" s="252">
        <f>ต.ค.55!F104+พ.ย.55!F104+ธ.ค.55!F104+ม.ค.56!F104+ก.พ.56!F104+มี.ค.56!F104+เม.ย.56!F104</f>
        <v>0</v>
      </c>
      <c r="F104" s="252">
        <v>0</v>
      </c>
      <c r="G104" s="332"/>
    </row>
    <row r="105" spans="1:7" ht="22.5" customHeight="1">
      <c r="A105" s="333" t="s">
        <v>358</v>
      </c>
      <c r="B105" s="278"/>
      <c r="C105" s="279" t="s">
        <v>6</v>
      </c>
      <c r="D105" s="280"/>
      <c r="E105" s="252">
        <f>ต.ค.55!F105+พ.ย.55!F105+ธ.ค.55!F105+ม.ค.56!F105+ก.พ.56!F105+มี.ค.56!F105+เม.ย.56!F105</f>
        <v>2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79"/>
      <c r="F106" s="379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84"/>
      <c r="F107" s="384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319">
        <f>F108</f>
        <v>0</v>
      </c>
      <c r="F108" s="385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8891</v>
      </c>
      <c r="F109" s="289">
        <v>1496</v>
      </c>
      <c r="G109" s="296">
        <f>E109*100/D109</f>
        <v>111.1375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E114</f>
        <v>7862</v>
      </c>
      <c r="F110" s="298">
        <v>1564</v>
      </c>
      <c r="G110" s="300">
        <f>E110*100/D110</f>
        <v>98.275000000000006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2">
        <f>ต.ค.55!F111+พ.ย.55!F111+ธ.ค.55!F111+ม.ค.56!F111+ก.พ.56!F111+มี.ค.56!F111+เม.ย.56!F111</f>
        <v>8891</v>
      </c>
      <c r="F111" s="284">
        <v>652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>ต.ค.55!F112+พ.ย.55!F112+ธ.ค.55!F112+ม.ค.56!F112+ก.พ.56!F112+มี.ค.56!F112+เม.ย.56!F112</f>
        <v>8503</v>
      </c>
      <c r="F112" s="252">
        <v>652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>ต.ค.55!F113+พ.ย.55!F113+ธ.ค.55!F113+ม.ค.56!F113+ก.พ.56!F113+มี.ค.56!F113+เม.ย.56!F113</f>
        <v>641</v>
      </c>
      <c r="F113" s="252">
        <v>23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>ต.ค.55!F114+พ.ย.55!F114+ธ.ค.55!F114+ม.ค.56!F114+ก.พ.56!F114+มี.ค.56!F114+เม.ย.56!F114</f>
        <v>7862</v>
      </c>
      <c r="F114" s="252">
        <v>629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2">
        <f>ต.ค.55!F115+พ.ย.55!F115+ธ.ค.55!F115+ม.ค.56!F115+ก.พ.56!F115+มี.ค.56!F115+เม.ย.56!F115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2">
        <f>ต.ค.55!F116+พ.ย.55!F116+ธ.ค.55!F116+ม.ค.56!F116+ก.พ.56!F116+มี.ค.56!F116+เม.ย.56!F116</f>
        <v>9757</v>
      </c>
      <c r="F116" s="250">
        <v>720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>ต.ค.55!F117+พ.ย.55!F117+ธ.ค.55!F117+ม.ค.56!F117+ก.พ.56!F117+มี.ค.56!F117+เม.ย.56!F117</f>
        <v>9319</v>
      </c>
      <c r="F117" s="252">
        <v>720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>ต.ค.55!F118+พ.ย.55!F118+ธ.ค.55!F118+ม.ค.56!F118+ก.พ.56!F118+มี.ค.56!F118+เม.ย.56!F118</f>
        <v>679</v>
      </c>
      <c r="F118" s="252">
        <v>36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>ต.ค.55!F119+พ.ย.55!F119+ธ.ค.55!F119+ม.ค.56!F119+ก.พ.56!F119+มี.ค.56!F119+เม.ย.56!F119</f>
        <v>8640</v>
      </c>
      <c r="F119" s="252">
        <v>684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2">
        <f>ต.ค.55!F120+พ.ย.55!F120+ธ.ค.55!F120+ม.ค.56!F120+ก.พ.56!F120+มี.ค.56!F120+เม.ย.56!F120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2363</v>
      </c>
      <c r="F121" s="289">
        <v>376</v>
      </c>
      <c r="G121" s="296">
        <f>E121*100/D121</f>
        <v>59.075000000000003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240</v>
      </c>
      <c r="F122" s="298">
        <v>35</v>
      </c>
      <c r="G122" s="300">
        <f>E122*100/D122</f>
        <v>60</v>
      </c>
    </row>
    <row r="123" spans="1:7" s="60" customFormat="1" ht="22.5" customHeight="1">
      <c r="A123" s="396" t="s">
        <v>259</v>
      </c>
      <c r="B123" s="397"/>
      <c r="C123" s="398" t="s">
        <v>5</v>
      </c>
      <c r="D123" s="397">
        <v>4000</v>
      </c>
      <c r="E123" s="401">
        <f>ต.ค.55!F123+พ.ย.55!F123+ธ.ค.55!F123+ม.ค.56!F123+ก.พ.56!F123+มี.ค.56!F123+เม.ย.56!F123</f>
        <v>2363</v>
      </c>
      <c r="F123" s="397">
        <v>352</v>
      </c>
      <c r="G123" s="400"/>
    </row>
    <row r="124" spans="1:7" s="60" customFormat="1" ht="22.5" customHeight="1">
      <c r="A124" s="306" t="s">
        <v>322</v>
      </c>
      <c r="B124" s="250"/>
      <c r="C124" s="312" t="s">
        <v>7</v>
      </c>
      <c r="D124" s="252"/>
      <c r="E124" s="252">
        <f>ต.ค.55!F124+พ.ย.55!F124+ธ.ค.55!F124+ม.ค.56!F124+ก.พ.56!F124+มี.ค.56!F124+เม.ย.56!F124</f>
        <v>0</v>
      </c>
      <c r="F124" s="252">
        <v>0</v>
      </c>
      <c r="G124" s="254"/>
    </row>
    <row r="125" spans="1:7" s="60" customFormat="1" ht="22.5" customHeight="1">
      <c r="A125" s="306" t="s">
        <v>323</v>
      </c>
      <c r="B125" s="250"/>
      <c r="C125" s="312" t="s">
        <v>5</v>
      </c>
      <c r="D125" s="252"/>
      <c r="E125" s="252">
        <f>ต.ค.55!F125+พ.ย.55!F125+ธ.ค.55!F125+ม.ค.56!F125+ก.พ.56!F125+มี.ค.56!F125+เม.ย.56!F125</f>
        <v>2363</v>
      </c>
      <c r="F125" s="252">
        <v>352</v>
      </c>
      <c r="G125" s="254"/>
    </row>
    <row r="126" spans="1:7" s="60" customFormat="1" ht="22.5" customHeight="1">
      <c r="A126" s="305" t="s">
        <v>326</v>
      </c>
      <c r="B126" s="250"/>
      <c r="C126" s="313" t="s">
        <v>7</v>
      </c>
      <c r="D126" s="250">
        <v>400</v>
      </c>
      <c r="E126" s="252">
        <f>ต.ค.55!F126+พ.ย.55!F126+ธ.ค.55!F126+ม.ค.56!F126+ก.พ.56!F126+มี.ค.56!F126+เม.ย.56!F126</f>
        <v>240</v>
      </c>
      <c r="F126" s="250">
        <v>33</v>
      </c>
      <c r="G126" s="254"/>
    </row>
    <row r="127" spans="1:7" s="60" customFormat="1" ht="22.5" customHeight="1">
      <c r="A127" s="306" t="s">
        <v>324</v>
      </c>
      <c r="B127" s="330"/>
      <c r="C127" s="331" t="s">
        <v>5</v>
      </c>
      <c r="D127" s="252"/>
      <c r="E127" s="252">
        <f>ต.ค.55!F127+พ.ย.55!F127+ธ.ค.55!F127+ม.ค.56!F127+ก.พ.56!F127+มี.ค.56!F127+เม.ย.56!F127</f>
        <v>0</v>
      </c>
      <c r="F127" s="252">
        <v>0</v>
      </c>
      <c r="G127" s="332"/>
    </row>
    <row r="128" spans="1:7">
      <c r="A128" s="306" t="s">
        <v>325</v>
      </c>
      <c r="B128" s="250"/>
      <c r="C128" s="251" t="s">
        <v>6</v>
      </c>
      <c r="D128" s="252"/>
      <c r="E128" s="252">
        <f>ต.ค.55!F128+พ.ย.55!F128+ธ.ค.55!F128+ม.ค.56!F128+ก.พ.56!F128+มี.ค.56!F128+เม.ย.56!F128</f>
        <v>240</v>
      </c>
      <c r="F128" s="252">
        <v>33</v>
      </c>
      <c r="G128" s="254"/>
    </row>
    <row r="129" spans="1:7">
      <c r="A129" s="395" t="s">
        <v>343</v>
      </c>
      <c r="B129" s="391"/>
      <c r="C129" s="393" t="s">
        <v>7</v>
      </c>
      <c r="D129" s="392"/>
      <c r="E129" s="393"/>
      <c r="F129" s="390">
        <v>0</v>
      </c>
      <c r="G129" s="394"/>
    </row>
    <row r="130" spans="1:7">
      <c r="A130" s="395" t="s">
        <v>344</v>
      </c>
      <c r="B130" s="391"/>
      <c r="C130" s="390"/>
      <c r="D130" s="392"/>
      <c r="E130" s="393"/>
      <c r="F130" s="390"/>
      <c r="G130" s="394"/>
    </row>
    <row r="131" spans="1:7">
      <c r="A131" s="306" t="s">
        <v>345</v>
      </c>
      <c r="B131" s="330"/>
      <c r="C131" s="331" t="s">
        <v>5</v>
      </c>
      <c r="D131" s="252"/>
      <c r="E131" s="252">
        <f>ต.ค.55!F131+พ.ย.55!F131+ธ.ค.55!F131+ม.ค.56!F131+ก.พ.56!F131+มี.ค.56!F131+เม.ย.56!F131</f>
        <v>0</v>
      </c>
      <c r="F131" s="252">
        <v>0</v>
      </c>
      <c r="G131" s="332"/>
    </row>
    <row r="132" spans="1:7">
      <c r="A132" s="333" t="s">
        <v>346</v>
      </c>
      <c r="B132" s="278"/>
      <c r="C132" s="279" t="s">
        <v>6</v>
      </c>
      <c r="D132" s="280"/>
      <c r="E132" s="252">
        <f>ต.ค.55!F132+พ.ย.55!F132+ธ.ค.55!F132+ม.ค.56!F132+ก.พ.56!F132+มี.ค.56!F132+เม.ย.56!F132</f>
        <v>21</v>
      </c>
      <c r="F132" s="280">
        <v>2</v>
      </c>
      <c r="G132" s="282"/>
    </row>
    <row r="133" spans="1:7">
      <c r="A133" s="364"/>
      <c r="B133" s="365"/>
      <c r="C133" s="364"/>
      <c r="D133" s="366"/>
      <c r="E133" s="386"/>
      <c r="F133" s="387"/>
      <c r="G133" s="36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honeticPr fontId="35" type="noConversion"/>
  <pageMargins left="0.44" right="0.15748031496062992" top="0.62" bottom="0.45" header="0.35433070866141736" footer="0.42"/>
  <pageSetup paperSize="9" scale="79" orientation="portrait" r:id="rId1"/>
  <rowBreaks count="2" manualBreakCount="2">
    <brk id="47" max="16383" man="1"/>
    <brk id="9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3"/>
  <sheetViews>
    <sheetView view="pageBreakPreview" topLeftCell="A55" zoomScaleSheetLayoutView="100" workbookViewId="0">
      <selection activeCell="E14" sqref="E14"/>
    </sheetView>
  </sheetViews>
  <sheetFormatPr defaultRowHeight="24.75"/>
  <cols>
    <col min="1" max="1" width="67.25" style="53" customWidth="1"/>
    <col min="2" max="2" width="10.25" style="58" customWidth="1"/>
    <col min="3" max="3" width="6.875" style="53" customWidth="1"/>
    <col min="4" max="4" width="7.25" style="59" customWidth="1"/>
    <col min="5" max="5" width="8.625" style="372" customWidth="1"/>
    <col min="6" max="6" width="7.875" style="373" customWidth="1"/>
    <col min="7" max="7" width="6.75" style="125" bestFit="1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4" customHeight="1">
      <c r="A3" s="463" t="s">
        <v>359</v>
      </c>
      <c r="B3" s="463"/>
      <c r="C3" s="463"/>
      <c r="D3" s="463"/>
      <c r="E3" s="463"/>
      <c r="F3" s="463"/>
      <c r="G3" s="463"/>
    </row>
    <row r="4" spans="1:7" ht="6" customHeight="1">
      <c r="A4" s="54"/>
      <c r="B4" s="55"/>
      <c r="C4" s="56"/>
      <c r="D4" s="57"/>
    </row>
    <row r="5" spans="1:7" ht="23.2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5" t="s">
        <v>361</v>
      </c>
      <c r="G5" s="478" t="s">
        <v>258</v>
      </c>
    </row>
    <row r="6" spans="1:7" ht="23.25" customHeight="1">
      <c r="A6" s="464"/>
      <c r="B6" s="465"/>
      <c r="C6" s="474"/>
      <c r="D6" s="475"/>
      <c r="E6" s="389" t="s">
        <v>360</v>
      </c>
      <c r="F6" s="475"/>
      <c r="G6" s="478"/>
    </row>
    <row r="7" spans="1:7" ht="20.25" customHeight="1">
      <c r="A7" s="334" t="s">
        <v>3</v>
      </c>
      <c r="B7" s="335">
        <v>2974370</v>
      </c>
      <c r="C7" s="336"/>
      <c r="D7" s="337"/>
      <c r="E7" s="374"/>
      <c r="F7" s="374"/>
      <c r="G7" s="338"/>
    </row>
    <row r="8" spans="1:7" ht="20.25" customHeight="1">
      <c r="A8" s="339" t="s">
        <v>16</v>
      </c>
      <c r="B8" s="245">
        <v>57000</v>
      </c>
      <c r="C8" s="340"/>
      <c r="D8" s="341"/>
      <c r="E8" s="375"/>
      <c r="F8" s="375"/>
      <c r="G8" s="342"/>
    </row>
    <row r="9" spans="1:7" ht="20.25" customHeight="1">
      <c r="A9" s="246" t="s">
        <v>45</v>
      </c>
      <c r="B9" s="245">
        <v>57000</v>
      </c>
      <c r="C9" s="340"/>
      <c r="D9" s="247"/>
      <c r="E9" s="376"/>
      <c r="F9" s="376"/>
      <c r="G9" s="248"/>
    </row>
    <row r="10" spans="1:7" ht="20.25" customHeight="1">
      <c r="A10" s="246" t="s">
        <v>199</v>
      </c>
      <c r="B10" s="245">
        <v>57000</v>
      </c>
      <c r="C10" s="340"/>
      <c r="D10" s="247"/>
      <c r="E10" s="376"/>
      <c r="F10" s="376"/>
      <c r="G10" s="248"/>
    </row>
    <row r="11" spans="1:7" ht="21" customHeight="1">
      <c r="A11" s="432" t="s">
        <v>370</v>
      </c>
      <c r="B11" s="431">
        <v>65000</v>
      </c>
      <c r="C11" s="433" t="s">
        <v>5</v>
      </c>
      <c r="D11" s="430">
        <v>250</v>
      </c>
      <c r="E11" s="252">
        <f>ต.ค.55!F11+พ.ย.55!F11+ธ.ค.55!F11+ม.ค.56!F11+ก.พ.56!F11+มี.ค.56!F11</f>
        <v>274</v>
      </c>
      <c r="F11" s="434">
        <v>0</v>
      </c>
      <c r="G11" s="254">
        <f>E11*100/D11</f>
        <v>109.6</v>
      </c>
    </row>
    <row r="12" spans="1:7" ht="20.25" customHeight="1">
      <c r="A12" s="167" t="s">
        <v>371</v>
      </c>
      <c r="B12" s="250">
        <v>52500</v>
      </c>
      <c r="C12" s="251" t="s">
        <v>20</v>
      </c>
      <c r="D12" s="250">
        <v>1</v>
      </c>
      <c r="E12" s="252">
        <f>ต.ค.55!F12+พ.ย.55!F12+ธ.ค.55!F12+ม.ค.56!F12+ก.พ.56!F12+มี.ค.56!F12+เม.ย.56!F12+พ.ค.56!F12</f>
        <v>0</v>
      </c>
      <c r="F12" s="252">
        <v>0</v>
      </c>
      <c r="G12" s="254">
        <f>E12*100/D12</f>
        <v>0</v>
      </c>
    </row>
    <row r="13" spans="1:7" ht="20.25" customHeight="1">
      <c r="A13" s="167"/>
      <c r="B13" s="250"/>
      <c r="C13" s="251" t="s">
        <v>5</v>
      </c>
      <c r="D13" s="250">
        <v>25</v>
      </c>
      <c r="E13" s="252">
        <f>ต.ค.55!F13+พ.ย.55!F13+ธ.ค.55!F13+ม.ค.56!F13+ก.พ.56!F13+มี.ค.56!F13+เม.ย.56!F13+พ.ค.56!F13</f>
        <v>0</v>
      </c>
      <c r="F13" s="252">
        <v>0</v>
      </c>
      <c r="G13" s="254">
        <f>E13*100/D13</f>
        <v>0</v>
      </c>
    </row>
    <row r="14" spans="1:7" ht="21" customHeight="1">
      <c r="A14" s="255" t="s">
        <v>372</v>
      </c>
      <c r="B14" s="256">
        <v>4500</v>
      </c>
      <c r="C14" s="257" t="s">
        <v>5</v>
      </c>
      <c r="D14" s="256">
        <v>19</v>
      </c>
      <c r="E14" s="252">
        <f>ต.ค.55!F14+พ.ย.55!F14+ธ.ค.55!F14+ม.ค.56!F14+ก.พ.56!F14+มี.ค.56!F14+เม.ย.56!F14+พ.ค.56!F14</f>
        <v>16</v>
      </c>
      <c r="F14" s="258">
        <v>2</v>
      </c>
      <c r="G14" s="260">
        <f>E14*100/D14</f>
        <v>84.21052631578948</v>
      </c>
    </row>
    <row r="15" spans="1:7" ht="21" customHeight="1">
      <c r="A15" s="339" t="s">
        <v>22</v>
      </c>
      <c r="B15" s="245">
        <v>2917370</v>
      </c>
      <c r="C15" s="340"/>
      <c r="D15" s="343"/>
      <c r="E15" s="375"/>
      <c r="F15" s="375"/>
      <c r="G15" s="342"/>
    </row>
    <row r="16" spans="1:7" ht="21" customHeight="1">
      <c r="A16" s="246" t="s">
        <v>47</v>
      </c>
      <c r="B16" s="245">
        <v>2578000</v>
      </c>
      <c r="C16" s="340"/>
      <c r="D16" s="341"/>
      <c r="E16" s="375"/>
      <c r="F16" s="375"/>
      <c r="G16" s="344"/>
    </row>
    <row r="17" spans="1:7" ht="21" customHeight="1">
      <c r="A17" s="246" t="s">
        <v>200</v>
      </c>
      <c r="B17" s="245">
        <v>1252600</v>
      </c>
      <c r="C17" s="249"/>
      <c r="D17" s="428">
        <f>D19+D36+D41+D44</f>
        <v>3220</v>
      </c>
      <c r="E17" s="245">
        <f>E19+E26+E36+E41+E44</f>
        <v>2855</v>
      </c>
      <c r="F17" s="376"/>
      <c r="G17" s="248"/>
    </row>
    <row r="18" spans="1:7" ht="21.75" customHeight="1">
      <c r="A18" s="339" t="s">
        <v>198</v>
      </c>
      <c r="B18" s="245">
        <v>619400</v>
      </c>
      <c r="C18" s="249"/>
      <c r="D18" s="247"/>
      <c r="E18" s="376"/>
      <c r="F18" s="376"/>
      <c r="G18" s="248"/>
    </row>
    <row r="19" spans="1:7" ht="21" customHeight="1">
      <c r="A19" s="403" t="s">
        <v>86</v>
      </c>
      <c r="B19" s="404"/>
      <c r="C19" s="405"/>
      <c r="D19" s="406">
        <f>D20+D26</f>
        <v>1700</v>
      </c>
      <c r="E19" s="404">
        <f>E20</f>
        <v>625</v>
      </c>
      <c r="F19" s="407"/>
      <c r="G19" s="408"/>
    </row>
    <row r="20" spans="1:7" ht="20.25" customHeight="1">
      <c r="A20" s="267" t="s">
        <v>57</v>
      </c>
      <c r="B20" s="250"/>
      <c r="C20" s="268" t="s">
        <v>5</v>
      </c>
      <c r="D20" s="250">
        <v>900</v>
      </c>
      <c r="E20" s="252">
        <f>ต.ค.55!F20+พ.ย.55!F20+ธ.ค.55!F20+ม.ค.56!F20+ก.พ.56!F20+มี.ค.56!F20+เม.ย.56!F20+พ.ค.56!F20</f>
        <v>625</v>
      </c>
      <c r="F20" s="252">
        <v>82</v>
      </c>
      <c r="G20" s="270">
        <f>E20*100/D20</f>
        <v>69.444444444444443</v>
      </c>
    </row>
    <row r="21" spans="1:7" ht="20.25" customHeight="1">
      <c r="A21" s="167" t="s">
        <v>327</v>
      </c>
      <c r="B21" s="250"/>
      <c r="C21" s="251" t="s">
        <v>5</v>
      </c>
      <c r="D21" s="252"/>
      <c r="E21" s="252">
        <f>ต.ค.55!F21+พ.ย.55!F21+ธ.ค.55!F21+ม.ค.56!F21+ก.พ.56!F21+มี.ค.56!F21+เม.ย.56!F21+พ.ค.56!F21</f>
        <v>863</v>
      </c>
      <c r="F21" s="252">
        <v>212</v>
      </c>
      <c r="G21" s="254"/>
    </row>
    <row r="22" spans="1:7" ht="20.25" customHeight="1">
      <c r="A22" s="167" t="s">
        <v>206</v>
      </c>
      <c r="B22" s="250"/>
      <c r="C22" s="251" t="s">
        <v>269</v>
      </c>
      <c r="D22" s="252"/>
      <c r="E22" s="252">
        <f>ต.ค.55!F22+พ.ย.55!F22+ธ.ค.55!F22+ม.ค.56!F22+ก.พ.56!F22+มี.ค.56!F22+เม.ย.56!F22+พ.ค.56!F22</f>
        <v>1742</v>
      </c>
      <c r="F22" s="252">
        <v>261</v>
      </c>
      <c r="G22" s="254"/>
    </row>
    <row r="23" spans="1:7" ht="20.25" customHeight="1">
      <c r="A23" s="167" t="s">
        <v>207</v>
      </c>
      <c r="B23" s="250"/>
      <c r="C23" s="251" t="s">
        <v>5</v>
      </c>
      <c r="D23" s="252"/>
      <c r="E23" s="252">
        <f>ต.ค.55!F23+พ.ย.55!F23+ธ.ค.55!F23+ม.ค.56!F23+ก.พ.56!F23+มี.ค.56!F23+เม.ย.56!F23+พ.ค.56!F23</f>
        <v>1347</v>
      </c>
      <c r="F23" s="252">
        <v>189</v>
      </c>
      <c r="G23" s="254"/>
    </row>
    <row r="24" spans="1:7" ht="20.25" customHeight="1">
      <c r="A24" s="167" t="s">
        <v>208</v>
      </c>
      <c r="B24" s="250"/>
      <c r="C24" s="251" t="s">
        <v>5</v>
      </c>
      <c r="D24" s="252"/>
      <c r="E24" s="252">
        <f>ต.ค.55!F24+พ.ย.55!F24+ธ.ค.55!F24+ม.ค.56!F24+ก.พ.56!F24+มี.ค.56!F24+เม.ย.56!F24+พ.ค.56!F24</f>
        <v>5679</v>
      </c>
      <c r="F24" s="252">
        <v>807</v>
      </c>
      <c r="G24" s="254"/>
    </row>
    <row r="25" spans="1:7" ht="20.25" customHeight="1">
      <c r="A25" s="167" t="s">
        <v>209</v>
      </c>
      <c r="B25" s="250"/>
      <c r="C25" s="251" t="s">
        <v>5</v>
      </c>
      <c r="D25" s="252"/>
      <c r="E25" s="252">
        <f>ต.ค.55!F25+พ.ย.55!F25+ธ.ค.55!F25+ม.ค.56!F25+ก.พ.56!F25+มี.ค.56!F25+เม.ย.56!F25+พ.ค.56!F25</f>
        <v>3226</v>
      </c>
      <c r="F25" s="252">
        <v>443</v>
      </c>
      <c r="G25" s="254"/>
    </row>
    <row r="26" spans="1:7" ht="20.25" customHeight="1">
      <c r="A26" s="267" t="s">
        <v>58</v>
      </c>
      <c r="B26" s="250">
        <v>217800</v>
      </c>
      <c r="C26" s="268" t="s">
        <v>5</v>
      </c>
      <c r="D26" s="250">
        <v>800</v>
      </c>
      <c r="E26" s="250">
        <f>E27</f>
        <v>1036</v>
      </c>
      <c r="F26" s="250"/>
      <c r="G26" s="270">
        <f>E27*100/D26</f>
        <v>129.5</v>
      </c>
    </row>
    <row r="27" spans="1:7" ht="20.25" customHeight="1">
      <c r="A27" s="167" t="s">
        <v>210</v>
      </c>
      <c r="B27" s="250"/>
      <c r="C27" s="251" t="s">
        <v>5</v>
      </c>
      <c r="D27" s="252"/>
      <c r="E27" s="252">
        <f>ต.ค.55!F27+พ.ย.55!F27+ธ.ค.55!F27+ม.ค.56!F27+ก.พ.56!F27+มี.ค.56!F27+เม.ย.56!F27+พ.ค.56!F27</f>
        <v>1036</v>
      </c>
      <c r="F27" s="252">
        <v>145</v>
      </c>
      <c r="G27" s="254"/>
    </row>
    <row r="28" spans="1:7" ht="20.25" customHeight="1">
      <c r="A28" s="167" t="s">
        <v>211</v>
      </c>
      <c r="B28" s="250"/>
      <c r="C28" s="251" t="s">
        <v>5</v>
      </c>
      <c r="D28" s="252"/>
      <c r="E28" s="252">
        <f>ต.ค.55!F28+พ.ย.55!F28+ธ.ค.55!F28+ม.ค.56!F28+ก.พ.56!F28+มี.ค.56!F28+เม.ย.56!F28+พ.ค.56!F28</f>
        <v>536</v>
      </c>
      <c r="F28" s="252">
        <v>84</v>
      </c>
      <c r="G28" s="270"/>
    </row>
    <row r="29" spans="1:7" ht="20.25" customHeight="1">
      <c r="A29" s="167" t="s">
        <v>285</v>
      </c>
      <c r="B29" s="250"/>
      <c r="C29" s="251" t="s">
        <v>5</v>
      </c>
      <c r="D29" s="252"/>
      <c r="E29" s="252">
        <f>ต.ค.55!F29+พ.ย.55!F29+ธ.ค.55!F29+ม.ค.56!F29+ก.พ.56!F29+มี.ค.56!F29+เม.ย.56!F29+พ.ค.56!F29</f>
        <v>493</v>
      </c>
      <c r="F29" s="252">
        <v>74</v>
      </c>
      <c r="G29" s="254"/>
    </row>
    <row r="30" spans="1:7" ht="20.25" customHeight="1">
      <c r="A30" s="167" t="s">
        <v>286</v>
      </c>
      <c r="B30" s="250"/>
      <c r="C30" s="251" t="s">
        <v>5</v>
      </c>
      <c r="D30" s="252"/>
      <c r="E30" s="252">
        <f>ต.ค.55!F30+พ.ย.55!F30+ธ.ค.55!F30+ม.ค.56!F30+ก.พ.56!F30+มี.ค.56!F30+เม.ย.56!F30+พ.ค.56!F30</f>
        <v>43</v>
      </c>
      <c r="F30" s="252">
        <v>10</v>
      </c>
      <c r="G30" s="254"/>
    </row>
    <row r="31" spans="1:7" ht="20.25" customHeight="1">
      <c r="A31" s="167" t="s">
        <v>212</v>
      </c>
      <c r="B31" s="250"/>
      <c r="C31" s="251" t="s">
        <v>5</v>
      </c>
      <c r="D31" s="252"/>
      <c r="E31" s="252">
        <f>ต.ค.55!F31+พ.ย.55!F31+ธ.ค.55!F31+ม.ค.56!F31+ก.พ.56!F31+มี.ค.56!F31+เม.ย.56!F31+พ.ค.56!F31</f>
        <v>0</v>
      </c>
      <c r="F31" s="252">
        <v>0</v>
      </c>
      <c r="G31" s="254"/>
    </row>
    <row r="32" spans="1:7" ht="20.25" customHeight="1">
      <c r="A32" s="167" t="s">
        <v>287</v>
      </c>
      <c r="B32" s="250"/>
      <c r="C32" s="251" t="s">
        <v>5</v>
      </c>
      <c r="D32" s="252"/>
      <c r="E32" s="252">
        <f>ต.ค.55!F32+พ.ย.55!F32+ธ.ค.55!F32+ม.ค.56!F32+ก.พ.56!F32+มี.ค.56!F32+เม.ย.56!F32+พ.ค.56!F32</f>
        <v>0</v>
      </c>
      <c r="F32" s="252">
        <v>0</v>
      </c>
      <c r="G32" s="254"/>
    </row>
    <row r="33" spans="1:7" ht="20.25" customHeight="1">
      <c r="A33" s="167" t="s">
        <v>288</v>
      </c>
      <c r="B33" s="250"/>
      <c r="C33" s="251" t="s">
        <v>5</v>
      </c>
      <c r="D33" s="252"/>
      <c r="E33" s="252">
        <f>ต.ค.55!F33+พ.ย.55!F33+ธ.ค.55!F33+ม.ค.56!F33+ก.พ.56!F33+มี.ค.56!F33+เม.ย.56!F33+พ.ค.56!F33</f>
        <v>0</v>
      </c>
      <c r="F33" s="252">
        <v>0</v>
      </c>
      <c r="G33" s="254"/>
    </row>
    <row r="34" spans="1:7" ht="20.25" customHeight="1">
      <c r="A34" s="167" t="s">
        <v>213</v>
      </c>
      <c r="B34" s="250"/>
      <c r="C34" s="251" t="s">
        <v>5</v>
      </c>
      <c r="D34" s="252"/>
      <c r="E34" s="252">
        <f>ต.ค.55!F34+พ.ย.55!F34+ธ.ค.55!F34+ม.ค.56!F34+ก.พ.56!F34+มี.ค.56!F34+เม.ย.56!F34+พ.ค.56!F34</f>
        <v>573</v>
      </c>
      <c r="F34" s="252">
        <v>76</v>
      </c>
      <c r="G34" s="254"/>
    </row>
    <row r="35" spans="1:7" ht="20.25" customHeight="1">
      <c r="A35" s="167" t="s">
        <v>214</v>
      </c>
      <c r="B35" s="250"/>
      <c r="C35" s="251" t="s">
        <v>5</v>
      </c>
      <c r="D35" s="252"/>
      <c r="E35" s="252">
        <f>ต.ค.55!F35+พ.ย.55!F35+ธ.ค.55!F35+ม.ค.56!F35+ก.พ.56!F35+มี.ค.56!F35+เม.ย.56!F35+พ.ค.56!F35</f>
        <v>463</v>
      </c>
      <c r="F35" s="252">
        <v>69</v>
      </c>
      <c r="G35" s="254"/>
    </row>
    <row r="36" spans="1:7" ht="20.25" customHeight="1">
      <c r="A36" s="409" t="s">
        <v>60</v>
      </c>
      <c r="B36" s="410"/>
      <c r="C36" s="411"/>
      <c r="D36" s="414">
        <f>D37+D38</f>
        <v>1200</v>
      </c>
      <c r="E36" s="410">
        <f>E37+E38</f>
        <v>872</v>
      </c>
      <c r="F36" s="412"/>
      <c r="G36" s="413"/>
    </row>
    <row r="37" spans="1:7" ht="20.25" customHeight="1">
      <c r="A37" s="167" t="s">
        <v>278</v>
      </c>
      <c r="B37" s="250">
        <v>71000</v>
      </c>
      <c r="C37" s="251" t="s">
        <v>5</v>
      </c>
      <c r="D37" s="252">
        <v>840</v>
      </c>
      <c r="E37" s="252">
        <f>ต.ค.55!F37+พ.ย.55!F37+ธ.ค.55!F37+ม.ค.56!F37+ก.พ.56!F37+มี.ค.56!F37+เม.ย.56!F37+พ.ค.56!F37</f>
        <v>617</v>
      </c>
      <c r="F37" s="252">
        <v>127</v>
      </c>
      <c r="G37" s="254">
        <f>E37*100/D37</f>
        <v>73.452380952380949</v>
      </c>
    </row>
    <row r="38" spans="1:7" ht="20.25" customHeight="1">
      <c r="A38" s="167" t="s">
        <v>279</v>
      </c>
      <c r="B38" s="250">
        <v>103200</v>
      </c>
      <c r="C38" s="251" t="s">
        <v>5</v>
      </c>
      <c r="D38" s="252">
        <v>360</v>
      </c>
      <c r="E38" s="252">
        <f>ต.ค.55!F38+พ.ย.55!F38+ธ.ค.55!F38+ม.ค.56!F38+ก.พ.56!F38+มี.ค.56!F38+เม.ย.56!F38+พ.ค.56!F38</f>
        <v>255</v>
      </c>
      <c r="F38" s="252">
        <v>35</v>
      </c>
      <c r="G38" s="254">
        <f>E38*100/D38</f>
        <v>70.833333333333329</v>
      </c>
    </row>
    <row r="39" spans="1:7" ht="20.25" customHeight="1">
      <c r="A39" s="167" t="s">
        <v>280</v>
      </c>
      <c r="B39" s="250"/>
      <c r="C39" s="251" t="s">
        <v>5</v>
      </c>
      <c r="D39" s="252"/>
      <c r="E39" s="252">
        <f>ต.ค.55!F39+พ.ย.55!F39+ธ.ค.55!F39+ม.ค.56!F39+ก.พ.56!F39+มี.ค.56!F39+เม.ย.56!F39+พ.ค.56!F39</f>
        <v>15</v>
      </c>
      <c r="F39" s="252">
        <v>0</v>
      </c>
      <c r="G39" s="254"/>
    </row>
    <row r="40" spans="1:7" ht="20.25" customHeight="1">
      <c r="A40" s="167" t="s">
        <v>281</v>
      </c>
      <c r="B40" s="250"/>
      <c r="C40" s="251" t="s">
        <v>245</v>
      </c>
      <c r="D40" s="252"/>
      <c r="E40" s="252">
        <f>ต.ค.55!F40+พ.ย.55!F40+ธ.ค.55!F40+ม.ค.56!F40+ก.พ.56!F40+มี.ค.56!F40+เม.ย.56!F40+พ.ค.56!F40</f>
        <v>4</v>
      </c>
      <c r="F40" s="252">
        <v>0</v>
      </c>
      <c r="G40" s="254"/>
    </row>
    <row r="41" spans="1:7" ht="20.25" customHeight="1">
      <c r="A41" s="409" t="s">
        <v>282</v>
      </c>
      <c r="B41" s="410"/>
      <c r="C41" s="411"/>
      <c r="D41" s="414">
        <f>D42+D43</f>
        <v>101</v>
      </c>
      <c r="E41" s="410">
        <f>E42+E43</f>
        <v>106</v>
      </c>
      <c r="F41" s="412"/>
      <c r="G41" s="413"/>
    </row>
    <row r="42" spans="1:7" ht="20.25" customHeight="1">
      <c r="A42" s="167" t="s">
        <v>283</v>
      </c>
      <c r="B42" s="250">
        <v>95280</v>
      </c>
      <c r="C42" s="251" t="s">
        <v>5</v>
      </c>
      <c r="D42" s="252">
        <v>1</v>
      </c>
      <c r="E42" s="252">
        <f>ต.ค.55!F42+พ.ย.55!F42+ธ.ค.55!F42+ม.ค.56!F42+ก.พ.56!F42+มี.ค.56!F42+เม.ย.56!F42+พ.ค.56!F42</f>
        <v>1</v>
      </c>
      <c r="F42" s="252">
        <v>0</v>
      </c>
      <c r="G42" s="370">
        <f>E42*100/D42</f>
        <v>100</v>
      </c>
    </row>
    <row r="43" spans="1:7" ht="21.75" customHeight="1">
      <c r="A43" s="167" t="s">
        <v>284</v>
      </c>
      <c r="B43" s="250">
        <v>17000</v>
      </c>
      <c r="C43" s="251" t="s">
        <v>5</v>
      </c>
      <c r="D43" s="252">
        <v>100</v>
      </c>
      <c r="E43" s="252">
        <f>ต.ค.55!F43+พ.ย.55!F43+ธ.ค.55!F43+ม.ค.56!F43+ก.พ.56!F43+มี.ค.56!F43+เม.ย.56!F43+พ.ค.56!F43</f>
        <v>105</v>
      </c>
      <c r="F43" s="252">
        <v>0</v>
      </c>
      <c r="G43" s="254">
        <f>E43*100/D43</f>
        <v>105</v>
      </c>
    </row>
    <row r="44" spans="1:7" ht="20.25" customHeight="1">
      <c r="A44" s="409" t="s">
        <v>289</v>
      </c>
      <c r="B44" s="410"/>
      <c r="C44" s="415"/>
      <c r="D44" s="414">
        <f>D45+D46+D47+D48</f>
        <v>219</v>
      </c>
      <c r="E44" s="410">
        <f>E45+E46+E47+E48</f>
        <v>216</v>
      </c>
      <c r="F44" s="412"/>
      <c r="G44" s="413"/>
    </row>
    <row r="45" spans="1:7" ht="20.25" customHeight="1">
      <c r="A45" s="167" t="s">
        <v>290</v>
      </c>
      <c r="B45" s="250">
        <v>1500</v>
      </c>
      <c r="C45" s="251" t="s">
        <v>5</v>
      </c>
      <c r="D45" s="252">
        <v>30</v>
      </c>
      <c r="E45" s="252">
        <f>ต.ค.55!F45+พ.ย.55!F45+ธ.ค.55!F45+ม.ค.56!F45+ก.พ.56!F45+มี.ค.56!F45+เม.ย.56!F45+พ.ค.56!F45</f>
        <v>30</v>
      </c>
      <c r="F45" s="252">
        <v>15</v>
      </c>
      <c r="G45" s="254">
        <f>E45*100/D45</f>
        <v>100</v>
      </c>
    </row>
    <row r="46" spans="1:7" ht="20.25" customHeight="1">
      <c r="A46" s="167" t="s">
        <v>291</v>
      </c>
      <c r="B46" s="250">
        <v>14300</v>
      </c>
      <c r="C46" s="251" t="s">
        <v>5</v>
      </c>
      <c r="D46" s="252">
        <v>150</v>
      </c>
      <c r="E46" s="252">
        <f>ต.ค.55!F46+พ.ย.55!F46+ธ.ค.55!F46+ม.ค.56!F46+ก.พ.56!F46+มี.ค.56!F46+เม.ย.56!F46+พ.ค.56!F46</f>
        <v>158</v>
      </c>
      <c r="F46" s="252">
        <v>0</v>
      </c>
      <c r="G46" s="254">
        <f>E46*100/D46</f>
        <v>105.33333333333333</v>
      </c>
    </row>
    <row r="47" spans="1:7" ht="20.25" customHeight="1">
      <c r="A47" s="167" t="s">
        <v>292</v>
      </c>
      <c r="B47" s="250">
        <v>17840</v>
      </c>
      <c r="C47" s="251" t="s">
        <v>5</v>
      </c>
      <c r="D47" s="252">
        <v>38</v>
      </c>
      <c r="E47" s="252">
        <f>ต.ค.55!F47+พ.ย.55!F47+ธ.ค.55!F47+ม.ค.56!F47+ก.พ.56!F47+มี.ค.56!F47+เม.ย.56!F47+พ.ค.56!F47</f>
        <v>27</v>
      </c>
      <c r="F47" s="252">
        <v>4</v>
      </c>
      <c r="G47" s="254">
        <f>E47*100/D47</f>
        <v>71.05263157894737</v>
      </c>
    </row>
    <row r="48" spans="1:7" ht="24.75" customHeight="1">
      <c r="A48" s="277" t="s">
        <v>293</v>
      </c>
      <c r="B48" s="278">
        <v>95280</v>
      </c>
      <c r="C48" s="279" t="s">
        <v>5</v>
      </c>
      <c r="D48" s="280">
        <v>1</v>
      </c>
      <c r="E48" s="252">
        <f>ต.ค.55!F48+พ.ย.55!F48+ธ.ค.55!F48+ม.ค.56!F48+ก.พ.56!F48+มี.ค.56!F48+เม.ย.56!F48+พ.ค.56!F48</f>
        <v>1</v>
      </c>
      <c r="F48" s="280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376"/>
      <c r="F49" s="376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2">
        <f>ต.ค.55!F50+พ.ย.55!F50+ธ.ค.55!F50+ม.ค.56!F50+ก.พ.56!F50+มี.ค.56!F50+เม.ย.56!F50+พ.ค.56!F50</f>
        <v>28</v>
      </c>
      <c r="F50" s="252">
        <v>4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2">
        <f>ต.ค.55!F51+พ.ย.55!F51+ธ.ค.55!F51+ม.ค.56!F51+ก.พ.56!F51+มี.ค.56!F51+เม.ย.56!F51+พ.ค.56!F51</f>
        <v>1</v>
      </c>
      <c r="F51" s="252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247"/>
      <c r="E52" s="376"/>
      <c r="F52" s="376"/>
      <c r="G52" s="248"/>
    </row>
    <row r="53" spans="1:7" ht="20.25" customHeight="1">
      <c r="A53" s="421" t="s">
        <v>90</v>
      </c>
      <c r="B53" s="422" t="s">
        <v>197</v>
      </c>
      <c r="C53" s="423" t="s">
        <v>5</v>
      </c>
      <c r="D53" s="424">
        <v>5000</v>
      </c>
      <c r="E53" s="417">
        <f>ต.ค.55!F53+พ.ย.55!F53+ธ.ค.55!F53+ม.ค.56!F53+ก.พ.56!F53+มี.ค.56!F53+เม.ย.56!F53+พ.ค.56!F53</f>
        <v>4296</v>
      </c>
      <c r="F53" s="422">
        <v>308</v>
      </c>
      <c r="G53" s="425">
        <f t="shared" ref="G53:G70" si="0">E53*100/D53</f>
        <v>85.92</v>
      </c>
    </row>
    <row r="54" spans="1:7" ht="20.25" customHeight="1">
      <c r="A54" s="416" t="s">
        <v>91</v>
      </c>
      <c r="B54" s="417"/>
      <c r="C54" s="418"/>
      <c r="D54" s="426">
        <f>D55+D56+D57+D58</f>
        <v>4760</v>
      </c>
      <c r="E54" s="417">
        <f>E55+E56+E57+E58</f>
        <v>4002</v>
      </c>
      <c r="F54" s="419"/>
      <c r="G54" s="420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2">
        <f>ต.ค.55!F55+พ.ย.55!F55+ธ.ค.55!F55+ม.ค.56!F55+ก.พ.56!F55+มี.ค.56!F55+เม.ย.56!F55+พ.ค.56!F55</f>
        <v>880</v>
      </c>
      <c r="F55" s="252">
        <v>0</v>
      </c>
      <c r="G55" s="254">
        <f t="shared" si="0"/>
        <v>110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2">
        <f>ต.ค.55!F56+พ.ย.55!F56+ธ.ค.55!F56+ม.ค.56!F56+ก.พ.56!F56+มี.ค.56!F56+เม.ย.56!F56+พ.ค.56!F56</f>
        <v>3112</v>
      </c>
      <c r="F56" s="252">
        <v>483</v>
      </c>
      <c r="G56" s="254">
        <f t="shared" si="0"/>
        <v>79.794871794871796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2">
        <f>ต.ค.55!F57+พ.ย.55!F57+ธ.ค.55!F57+ม.ค.56!F57+ก.พ.56!F57+มี.ค.56!F57+เม.ย.56!F57+พ.ค.56!F57</f>
        <v>10</v>
      </c>
      <c r="F57" s="252">
        <v>0</v>
      </c>
      <c r="G57" s="254">
        <f t="shared" si="0"/>
        <v>100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2">
        <f>ต.ค.55!F58+พ.ย.55!F58+ธ.ค.55!F58+ม.ค.56!F58+ก.พ.56!F58+มี.ค.56!F58+เม.ย.56!F58+พ.ค.56!F58</f>
        <v>0</v>
      </c>
      <c r="F58" s="252">
        <v>0</v>
      </c>
      <c r="G58" s="254">
        <f t="shared" si="0"/>
        <v>0</v>
      </c>
    </row>
    <row r="59" spans="1:7" ht="19.5" customHeight="1">
      <c r="A59" s="416" t="s">
        <v>297</v>
      </c>
      <c r="B59" s="417">
        <v>32000</v>
      </c>
      <c r="C59" s="418" t="s">
        <v>20</v>
      </c>
      <c r="D59" s="427">
        <v>1</v>
      </c>
      <c r="E59" s="419">
        <f>ต.ค.55!F59+พ.ย.55!F59+ธ.ค.55!F59+ม.ค.56!F59+ก.พ.56!F59+มี.ค.56!F59+เม.ย.56!F59+พ.ค.56!F59</f>
        <v>0</v>
      </c>
      <c r="F59" s="419">
        <v>0</v>
      </c>
      <c r="G59" s="420">
        <f t="shared" si="0"/>
        <v>0</v>
      </c>
    </row>
    <row r="60" spans="1:7" ht="20.25" customHeight="1">
      <c r="A60" s="416"/>
      <c r="B60" s="417"/>
      <c r="C60" s="418" t="s">
        <v>5</v>
      </c>
      <c r="D60" s="427">
        <v>20</v>
      </c>
      <c r="E60" s="419">
        <f>ต.ค.55!F60+พ.ย.55!F60+ธ.ค.55!F60+ม.ค.56!F60+ก.พ.56!F60+มี.ค.56!F60+เม.ย.56!F60+พ.ค.56!F60</f>
        <v>0</v>
      </c>
      <c r="F60" s="419">
        <v>0</v>
      </c>
      <c r="G60" s="420">
        <f t="shared" si="0"/>
        <v>0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304">
        <v>1</v>
      </c>
      <c r="E61" s="252">
        <f>ต.ค.55!F61+พ.ย.55!F61+ธ.ค.55!F61+ม.ค.56!F61+ก.พ.56!F61+มี.ค.56!F61+เม.ย.56!F61+พ.ค.56!F61</f>
        <v>0</v>
      </c>
      <c r="F61" s="252">
        <v>0</v>
      </c>
      <c r="G61" s="254">
        <f t="shared" si="0"/>
        <v>0</v>
      </c>
    </row>
    <row r="62" spans="1:7" ht="20.25" customHeight="1">
      <c r="A62" s="167"/>
      <c r="B62" s="250"/>
      <c r="C62" s="251" t="s">
        <v>5</v>
      </c>
      <c r="D62" s="304">
        <v>12</v>
      </c>
      <c r="E62" s="252">
        <f>ต.ค.55!F62+พ.ย.55!F62+ธ.ค.55!F62+ม.ค.56!F62+ก.พ.56!F62+มี.ค.56!F62+เม.ย.56!F62+พ.ค.56!F62</f>
        <v>0</v>
      </c>
      <c r="F62" s="252">
        <v>0</v>
      </c>
      <c r="G62" s="254">
        <f t="shared" si="0"/>
        <v>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304">
        <v>2</v>
      </c>
      <c r="E63" s="252">
        <f>ต.ค.55!F63+พ.ย.55!F63+ธ.ค.55!F63+ม.ค.56!F63+ก.พ.56!F63+มี.ค.56!F63+เม.ย.56!F63+พ.ค.56!F63</f>
        <v>1</v>
      </c>
      <c r="F63" s="252">
        <v>0</v>
      </c>
      <c r="G63" s="254">
        <f t="shared" si="0"/>
        <v>50</v>
      </c>
    </row>
    <row r="64" spans="1:7" ht="20.25" customHeight="1">
      <c r="A64" s="167"/>
      <c r="B64" s="250"/>
      <c r="C64" s="251" t="s">
        <v>5</v>
      </c>
      <c r="D64" s="304">
        <v>20</v>
      </c>
      <c r="E64" s="252">
        <f>ต.ค.55!F64+พ.ย.55!F64+ธ.ค.55!F64+ม.ค.56!F64+ก.พ.56!F64+มี.ค.56!F64+เม.ย.56!F64+พ.ค.56!F64</f>
        <v>10</v>
      </c>
      <c r="F64" s="252">
        <v>0</v>
      </c>
      <c r="G64" s="254">
        <f t="shared" si="0"/>
        <v>50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304">
        <v>1</v>
      </c>
      <c r="E65" s="252">
        <f>ต.ค.55!F65+พ.ย.55!F65+ธ.ค.55!F65+ม.ค.56!F65+ก.พ.56!F65+มี.ค.56!F65+เม.ย.56!F65+พ.ค.56!F65</f>
        <v>1</v>
      </c>
      <c r="F65" s="252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79"/>
      <c r="F66" s="379"/>
      <c r="G66" s="347"/>
    </row>
    <row r="67" spans="1:7" ht="22.5" customHeight="1">
      <c r="A67" s="297" t="s">
        <v>51</v>
      </c>
      <c r="B67" s="298"/>
      <c r="C67" s="348"/>
      <c r="D67" s="349"/>
      <c r="E67" s="380"/>
      <c r="F67" s="38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84">
        <v>4100</v>
      </c>
      <c r="E68" s="252">
        <f>ต.ค.55!F68+พ.ย.55!F68+ธ.ค.55!F68+ม.ค.56!F68+ก.พ.56!F68+มี.ค.56!F68+เม.ย.56!F68+พ.ค.56!F68</f>
        <v>3261</v>
      </c>
      <c r="F68" s="291">
        <v>415</v>
      </c>
      <c r="G68" s="293">
        <f t="shared" si="0"/>
        <v>79.536585365853654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0">
        <v>300</v>
      </c>
      <c r="E69" s="252">
        <f>ต.ค.55!F69+พ.ย.55!F69+ธ.ค.55!F69+ม.ค.56!F69+ก.พ.56!F69+มี.ค.56!F69+เม.ย.56!F69+พ.ค.56!F69</f>
        <v>310</v>
      </c>
      <c r="F69" s="252">
        <v>0</v>
      </c>
      <c r="G69" s="254">
        <f t="shared" si="0"/>
        <v>103.33333333333333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6">
        <v>80</v>
      </c>
      <c r="E70" s="252">
        <f>ต.ค.55!F70+พ.ย.55!F70+ธ.ค.55!F70+ม.ค.56!F70+ก.พ.56!F70+มี.ค.56!F70+เม.ย.56!F70+พ.ค.56!F70</f>
        <v>0</v>
      </c>
      <c r="F70" s="258">
        <v>0</v>
      </c>
      <c r="G70" s="260">
        <f t="shared" si="0"/>
        <v>0</v>
      </c>
    </row>
    <row r="71" spans="1:7" ht="20.25" customHeight="1">
      <c r="A71" s="128" t="s">
        <v>28</v>
      </c>
      <c r="B71" s="289">
        <v>651600</v>
      </c>
      <c r="C71" s="345"/>
      <c r="D71" s="346"/>
      <c r="E71" s="379"/>
      <c r="F71" s="379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81"/>
      <c r="F72" s="381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84">
        <v>40000</v>
      </c>
      <c r="E73" s="252">
        <f>ต.ค.55!F73+พ.ย.55!F73+ธ.ค.55!F73+ม.ค.56!F73+ก.พ.56!F73+มี.ค.56!F73+เม.ย.56!F73+พ.ค.56!F73</f>
        <v>50937</v>
      </c>
      <c r="F73" s="291">
        <v>3459</v>
      </c>
      <c r="G73" s="293">
        <f>E73*100/D73</f>
        <v>127.3425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0">
        <v>2500</v>
      </c>
      <c r="E74" s="252">
        <f>ต.ค.55!F74+พ.ย.55!F74+ธ.ค.55!F74+ม.ค.56!F74+ก.พ.56!F74+มี.ค.56!F74+เม.ย.56!F74+พ.ค.56!F74</f>
        <v>0</v>
      </c>
      <c r="F74" s="252">
        <v>0</v>
      </c>
      <c r="G74" s="254">
        <f>E74*100/D74</f>
        <v>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0">
        <v>200</v>
      </c>
      <c r="E75" s="252">
        <f>ต.ค.55!F75+พ.ย.55!F75+ธ.ค.55!F75+ม.ค.56!F75+ก.พ.56!F75+มี.ค.56!F75+เม.ย.56!F75+พ.ค.56!F75</f>
        <v>237</v>
      </c>
      <c r="F75" s="252">
        <v>0</v>
      </c>
      <c r="G75" s="254">
        <f>E75*100/D75</f>
        <v>118.5</v>
      </c>
    </row>
    <row r="76" spans="1:7" s="60" customFormat="1" ht="23.25" customHeight="1">
      <c r="A76" s="246" t="s">
        <v>30</v>
      </c>
      <c r="B76" s="355"/>
      <c r="C76" s="249"/>
      <c r="D76" s="356"/>
      <c r="E76" s="376"/>
      <c r="F76" s="37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495</v>
      </c>
      <c r="F77" s="382"/>
      <c r="G77" s="296">
        <f>E77*100/D77</f>
        <v>72.794117647058826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504</v>
      </c>
      <c r="F78" s="383"/>
      <c r="G78" s="300">
        <f>E78*100/D78</f>
        <v>74.117647058823536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4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2">
        <f>ต.ค.55!F80+พ.ย.55!F80+ธ.ค.55!F80+ม.ค.56!F80+ก.พ.56!F80+มี.ค.56!F80+เม.ย.56!F80+พ.ค.56!F80</f>
        <v>495</v>
      </c>
      <c r="F80" s="250">
        <v>59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>ต.ค.55!F81+พ.ย.55!F81+ธ.ค.55!F81+ม.ค.56!F81+ก.พ.56!F81+มี.ค.56!F81+เม.ย.56!F81+พ.ค.56!F81</f>
        <v>462</v>
      </c>
      <c r="F81" s="252">
        <v>58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>ต.ค.55!F82+พ.ย.55!F82+ธ.ค.55!F82+ม.ค.56!F82+ก.พ.56!F82+มี.ค.56!F82+เม.ย.56!F82+พ.ค.56!F82</f>
        <v>62</v>
      </c>
      <c r="F82" s="252">
        <v>8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>ต.ค.55!F83+พ.ย.55!F83+ธ.ค.55!F83+ม.ค.56!F83+ก.พ.56!F83+มี.ค.56!F83+เม.ย.56!F83+พ.ค.56!F83</f>
        <v>163</v>
      </c>
      <c r="F83" s="252">
        <v>20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>ต.ค.55!F84+พ.ย.55!F84+ธ.ค.55!F84+ม.ค.56!F84+ก.พ.56!F84+มี.ค.56!F84+เม.ย.56!F84+พ.ค.56!F84</f>
        <v>237</v>
      </c>
      <c r="F84" s="252">
        <v>30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2">
        <f>ต.ค.55!F85+พ.ย.55!F85+ธ.ค.55!F85+ม.ค.56!F85+ก.พ.56!F85+มี.ค.56!F85+เม.ย.56!F85+พ.ค.56!F85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>ต.ค.55!F86+พ.ย.55!F86+ธ.ค.55!F86+ม.ค.56!F86+ก.พ.56!F86+มี.ค.56!F86+เม.ย.56!F86+พ.ค.56!F86</f>
        <v>33</v>
      </c>
      <c r="F86" s="252">
        <v>1</v>
      </c>
      <c r="G86" s="254"/>
    </row>
    <row r="87" spans="1:7" s="61" customFormat="1" ht="20.25" customHeight="1">
      <c r="A87" s="303" t="s">
        <v>225</v>
      </c>
      <c r="B87" s="250"/>
      <c r="C87" s="304" t="s">
        <v>6</v>
      </c>
      <c r="D87" s="269">
        <v>680</v>
      </c>
      <c r="E87" s="252">
        <f>ต.ค.55!F87+พ.ย.55!F87+ธ.ค.55!F87+ม.ค.56!F87+ก.พ.56!F87+มี.ค.56!F87+เม.ย.56!F87+พ.ค.56!F87</f>
        <v>504</v>
      </c>
      <c r="F87" s="250">
        <v>63</v>
      </c>
      <c r="G87" s="270"/>
    </row>
    <row r="88" spans="1:7" s="61" customFormat="1" ht="21" customHeight="1">
      <c r="A88" s="305" t="s">
        <v>226</v>
      </c>
      <c r="B88" s="250"/>
      <c r="C88" s="283" t="s">
        <v>6</v>
      </c>
      <c r="D88" s="253"/>
      <c r="E88" s="252">
        <f>ต.ค.55!F88+พ.ย.55!F88+ธ.ค.55!F88+ม.ค.56!F88+ก.พ.56!F88+มี.ค.56!F88+เม.ย.56!F88+พ.ค.56!F88</f>
        <v>467</v>
      </c>
      <c r="F88" s="252">
        <v>58</v>
      </c>
      <c r="G88" s="254"/>
    </row>
    <row r="89" spans="1:7" s="61" customFormat="1" ht="21" customHeight="1">
      <c r="A89" s="306" t="s">
        <v>313</v>
      </c>
      <c r="B89" s="250"/>
      <c r="C89" s="283" t="s">
        <v>6</v>
      </c>
      <c r="D89" s="253"/>
      <c r="E89" s="252">
        <f>ต.ค.55!F89+พ.ย.55!F89+ธ.ค.55!F89+ม.ค.56!F89+ก.พ.56!F89+มี.ค.56!F89+เม.ย.56!F89+พ.ค.56!F89</f>
        <v>65</v>
      </c>
      <c r="F89" s="252">
        <v>8</v>
      </c>
      <c r="G89" s="254"/>
    </row>
    <row r="90" spans="1:7" s="61" customFormat="1" ht="21" customHeight="1">
      <c r="A90" s="306" t="s">
        <v>311</v>
      </c>
      <c r="B90" s="250"/>
      <c r="C90" s="283" t="s">
        <v>6</v>
      </c>
      <c r="D90" s="253"/>
      <c r="E90" s="252">
        <f>ต.ค.55!F90+พ.ย.55!F90+ธ.ค.55!F90+ม.ค.56!F90+ก.พ.56!F90+มี.ค.56!F90+เม.ย.56!F90+พ.ค.56!F90</f>
        <v>163.25</v>
      </c>
      <c r="F90" s="252">
        <v>20</v>
      </c>
      <c r="G90" s="254"/>
    </row>
    <row r="91" spans="1:7" s="61" customFormat="1" ht="21" customHeight="1">
      <c r="A91" s="306" t="s">
        <v>312</v>
      </c>
      <c r="B91" s="250"/>
      <c r="C91" s="283" t="s">
        <v>6</v>
      </c>
      <c r="D91" s="253"/>
      <c r="E91" s="252">
        <f>ต.ค.55!F91+พ.ย.55!F91+ธ.ค.55!F91+ม.ค.56!F91+ก.พ.56!F91+มี.ค.56!F91+เม.ย.56!F91+พ.ค.56!F91</f>
        <v>237</v>
      </c>
      <c r="F91" s="252">
        <v>30</v>
      </c>
      <c r="G91" s="254"/>
    </row>
    <row r="92" spans="1:7" s="61" customFormat="1" ht="21" customHeight="1">
      <c r="A92" s="305" t="s">
        <v>227</v>
      </c>
      <c r="B92" s="250"/>
      <c r="C92" s="283" t="s">
        <v>6</v>
      </c>
      <c r="D92" s="253"/>
      <c r="E92" s="252">
        <f>ต.ค.55!F92+พ.ย.55!F92+ธ.ค.55!F92+ม.ค.56!F92+ก.พ.56!F92+มี.ค.56!F92+เม.ย.56!F92+พ.ค.56!F92</f>
        <v>0</v>
      </c>
      <c r="F92" s="252">
        <v>0</v>
      </c>
      <c r="G92" s="254"/>
    </row>
    <row r="93" spans="1:7" s="60" customFormat="1" ht="22.5" customHeight="1">
      <c r="A93" s="307" t="s">
        <v>228</v>
      </c>
      <c r="B93" s="278"/>
      <c r="C93" s="308" t="s">
        <v>6</v>
      </c>
      <c r="D93" s="281"/>
      <c r="E93" s="252">
        <f>ต.ค.55!F93+พ.ย.55!F93+ธ.ค.55!F93+ม.ค.56!F93+ก.พ.56!F93+มี.ค.56!F93+เม.ย.56!F93+พ.ค.56!F93</f>
        <v>37</v>
      </c>
      <c r="F93" s="280">
        <v>5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3426</v>
      </c>
      <c r="F94" s="289">
        <v>474</v>
      </c>
      <c r="G94" s="296">
        <f>E94*100/D94</f>
        <v>68.52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558</v>
      </c>
      <c r="F95" s="298">
        <v>81</v>
      </c>
      <c r="G95" s="300">
        <f>E95*100/D95</f>
        <v>69.75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2">
        <f>ต.ค.55!F96+พ.ย.55!F96+ธ.ค.55!F96+ม.ค.56!F96+ก.พ.56!F96+มี.ค.56!F96+เม.ย.56!F96+พ.ค.56!F96</f>
        <v>3426</v>
      </c>
      <c r="F96" s="284">
        <v>504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>ต.ค.55!F97+พ.ย.55!F97+ธ.ค.55!F97+ม.ค.56!F97+ก.พ.56!F97+มี.ค.56!F97+เม.ย.56!F97+พ.ค.56!F97</f>
        <v>3426</v>
      </c>
      <c r="F97" s="252">
        <v>504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>ต.ค.55!F98+พ.ย.55!F98+ธ.ค.55!F98+ม.ค.56!F98+ก.พ.56!F98+มี.ค.56!F98+เม.ย.56!F98+พ.ค.56!F98</f>
        <v>0</v>
      </c>
      <c r="F98" s="252"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2">
        <f>ต.ค.55!F99+พ.ย.55!F99+ธ.ค.55!F99+ม.ค.56!F99+ก.พ.56!F99+มี.ค.56!F99+เม.ย.56!F99+พ.ค.56!F99</f>
        <v>558</v>
      </c>
      <c r="F99" s="250">
        <v>87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>ต.ค.55!F100+พ.ย.55!F100+ธ.ค.55!F100+ม.ค.56!F100+ก.พ.56!F100+มี.ค.56!F100+เม.ย.56!F100+พ.ค.56!F100</f>
        <v>558</v>
      </c>
      <c r="F100" s="252">
        <v>87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2">
        <f>ต.ค.55!F101+พ.ย.55!F101+ธ.ค.55!F101+ม.ค.56!F101+ก.พ.56!F101+มี.ค.56!F101+เม.ย.56!F101+พ.ค.56!F101</f>
        <v>0</v>
      </c>
      <c r="F101" s="258"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>
        <v>0</v>
      </c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357</v>
      </c>
      <c r="B104" s="330"/>
      <c r="C104" s="331" t="s">
        <v>5</v>
      </c>
      <c r="D104" s="252"/>
      <c r="E104" s="252">
        <f>ต.ค.55!F104+พ.ย.55!F104+ธ.ค.55!F104+ม.ค.56!F104+ก.พ.56!F104+มี.ค.56!F104+เม.ย.56!F104+พ.ค.56!F104</f>
        <v>0</v>
      </c>
      <c r="F104" s="252">
        <v>0</v>
      </c>
      <c r="G104" s="332"/>
    </row>
    <row r="105" spans="1:7" ht="22.5" customHeight="1">
      <c r="A105" s="333" t="s">
        <v>358</v>
      </c>
      <c r="B105" s="278"/>
      <c r="C105" s="279" t="s">
        <v>6</v>
      </c>
      <c r="D105" s="280"/>
      <c r="E105" s="252">
        <f>ต.ค.55!F105+พ.ย.55!F105+ธ.ค.55!F105+ม.ค.56!F105+ก.พ.56!F105+มี.ค.56!F105+เม.ย.56!F105+พ.ค.56!F105</f>
        <v>2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79"/>
      <c r="F106" s="379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84"/>
      <c r="F107" s="384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319">
        <f>F108</f>
        <v>0</v>
      </c>
      <c r="F108" s="385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9521</v>
      </c>
      <c r="F109" s="289">
        <v>1496</v>
      </c>
      <c r="G109" s="296">
        <f>E109*100/D109</f>
        <v>119.0125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E114</f>
        <v>8447</v>
      </c>
      <c r="F110" s="298">
        <v>1564</v>
      </c>
      <c r="G110" s="300">
        <f>E110*100/D110</f>
        <v>105.58750000000001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2">
        <f>ต.ค.55!F111+พ.ย.55!F111+ธ.ค.55!F111+ม.ค.56!F111+ก.พ.56!F111+มี.ค.56!F111+เม.ย.56!F111+พ.ค.56!F111</f>
        <v>9521</v>
      </c>
      <c r="F111" s="284">
        <v>630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>ต.ค.55!F112+พ.ย.55!F112+ธ.ค.55!F112+ม.ค.56!F112+ก.พ.56!F112+มี.ค.56!F112+เม.ย.56!F112+พ.ค.56!F112</f>
        <v>9133</v>
      </c>
      <c r="F112" s="252">
        <v>630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>ต.ค.55!F113+พ.ย.55!F113+ธ.ค.55!F113+ม.ค.56!F113+ก.พ.56!F113+มี.ค.56!F113+เม.ย.56!F113+พ.ค.56!F113</f>
        <v>686</v>
      </c>
      <c r="F113" s="252">
        <v>45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>ต.ค.55!F114+พ.ย.55!F114+ธ.ค.55!F114+ม.ค.56!F114+ก.พ.56!F114+มี.ค.56!F114+เม.ย.56!F114+พ.ค.56!F114</f>
        <v>8447</v>
      </c>
      <c r="F114" s="252">
        <v>585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2">
        <f>ต.ค.55!F115+พ.ย.55!F115+ธ.ค.55!F115+ม.ค.56!F115+ก.พ.56!F115+มี.ค.56!F115+เม.ย.56!F115+พ.ค.56!F115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2">
        <f>ต.ค.55!F116+พ.ย.55!F116+ธ.ค.55!F116+ม.ค.56!F116+ก.พ.56!F116+มี.ค.56!F116+เม.ย.56!F116+พ.ค.56!F116</f>
        <v>10428</v>
      </c>
      <c r="F116" s="250">
        <v>671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>ต.ค.55!F117+พ.ย.55!F117+ธ.ค.55!F117+ม.ค.56!F117+ก.พ.56!F117+มี.ค.56!F117+เม.ย.56!F117+พ.ค.56!F117</f>
        <v>9990</v>
      </c>
      <c r="F117" s="252">
        <v>671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>ต.ค.55!F118+พ.ย.55!F118+ธ.ค.55!F118+ม.ค.56!F118+ก.พ.56!F118+มี.ค.56!F118+เม.ย.56!F118+พ.ค.56!F118</f>
        <v>724</v>
      </c>
      <c r="F118" s="252">
        <v>45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>ต.ค.55!F119+พ.ย.55!F119+ธ.ค.55!F119+ม.ค.56!F119+ก.พ.56!F119+มี.ค.56!F119+เม.ย.56!F119+พ.ค.56!F119</f>
        <v>9266</v>
      </c>
      <c r="F119" s="252">
        <v>626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2">
        <f>ต.ค.55!F120+พ.ย.55!F120+ธ.ค.55!F120+ม.ค.56!F120+ก.พ.56!F120+มี.ค.56!F120+เม.ย.56!F120+พ.ค.56!F120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2775</v>
      </c>
      <c r="F121" s="289">
        <v>376</v>
      </c>
      <c r="G121" s="296">
        <f>E121*100/D121</f>
        <v>69.375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285</v>
      </c>
      <c r="F122" s="298">
        <v>35</v>
      </c>
      <c r="G122" s="300">
        <f>E122*100/D122</f>
        <v>71.25</v>
      </c>
    </row>
    <row r="123" spans="1:7" s="60" customFormat="1" ht="22.5" customHeight="1">
      <c r="A123" s="396" t="s">
        <v>259</v>
      </c>
      <c r="B123" s="397"/>
      <c r="C123" s="398" t="s">
        <v>5</v>
      </c>
      <c r="D123" s="397">
        <v>4000</v>
      </c>
      <c r="E123" s="252">
        <f>ต.ค.55!F123+พ.ย.55!F123+ธ.ค.55!F123+ม.ค.56!F123+ก.พ.56!F123+มี.ค.56!F123+เม.ย.56!F123+พ.ค.56!F123</f>
        <v>2775</v>
      </c>
      <c r="F123" s="397">
        <v>412</v>
      </c>
      <c r="G123" s="400"/>
    </row>
    <row r="124" spans="1:7" s="60" customFormat="1" ht="22.5" customHeight="1">
      <c r="A124" s="306" t="s">
        <v>322</v>
      </c>
      <c r="B124" s="250"/>
      <c r="C124" s="312" t="s">
        <v>7</v>
      </c>
      <c r="D124" s="252"/>
      <c r="E124" s="252">
        <f>ต.ค.55!F124+พ.ย.55!F124+ธ.ค.55!F124+ม.ค.56!F124+ก.พ.56!F124+มี.ค.56!F124+เม.ย.56!F124+พ.ค.56!F124</f>
        <v>0</v>
      </c>
      <c r="F124" s="252">
        <v>0</v>
      </c>
      <c r="G124" s="254"/>
    </row>
    <row r="125" spans="1:7" s="60" customFormat="1" ht="22.5" customHeight="1">
      <c r="A125" s="306" t="s">
        <v>323</v>
      </c>
      <c r="B125" s="250"/>
      <c r="C125" s="312" t="s">
        <v>5</v>
      </c>
      <c r="D125" s="252"/>
      <c r="E125" s="252">
        <f>ต.ค.55!F125+พ.ย.55!F125+ธ.ค.55!F125+ม.ค.56!F125+ก.พ.56!F125+มี.ค.56!F125+เม.ย.56!F125+พ.ค.56!F125</f>
        <v>2775</v>
      </c>
      <c r="F125" s="252">
        <v>412</v>
      </c>
      <c r="G125" s="254"/>
    </row>
    <row r="126" spans="1:7" s="60" customFormat="1" ht="22.5" customHeight="1">
      <c r="A126" s="305" t="s">
        <v>326</v>
      </c>
      <c r="B126" s="250"/>
      <c r="C126" s="313" t="s">
        <v>7</v>
      </c>
      <c r="D126" s="250">
        <v>400</v>
      </c>
      <c r="E126" s="252">
        <f>ต.ค.55!F126+พ.ย.55!F126+ธ.ค.55!F126+ม.ค.56!F126+ก.พ.56!F126+มี.ค.56!F126+เม.ย.56!F126+พ.ค.56!F126</f>
        <v>285</v>
      </c>
      <c r="F126" s="250">
        <v>45</v>
      </c>
      <c r="G126" s="254"/>
    </row>
    <row r="127" spans="1:7" s="60" customFormat="1" ht="22.5" customHeight="1">
      <c r="A127" s="306" t="s">
        <v>324</v>
      </c>
      <c r="B127" s="330"/>
      <c r="C127" s="331" t="s">
        <v>5</v>
      </c>
      <c r="D127" s="252"/>
      <c r="E127" s="252">
        <f>ต.ค.55!F127+พ.ย.55!F127+ธ.ค.55!F127+ม.ค.56!F127+ก.พ.56!F127+มี.ค.56!F127+เม.ย.56!F127+พ.ค.56!F127</f>
        <v>0</v>
      </c>
      <c r="F127" s="252">
        <v>0</v>
      </c>
      <c r="G127" s="332"/>
    </row>
    <row r="128" spans="1:7">
      <c r="A128" s="306" t="s">
        <v>325</v>
      </c>
      <c r="B128" s="250"/>
      <c r="C128" s="251" t="s">
        <v>6</v>
      </c>
      <c r="D128" s="252"/>
      <c r="E128" s="252">
        <f>ต.ค.55!F128+พ.ย.55!F128+ธ.ค.55!F128+ม.ค.56!F128+ก.พ.56!F128+มี.ค.56!F128+เม.ย.56!F128+พ.ค.56!F128</f>
        <v>285</v>
      </c>
      <c r="F128" s="252">
        <v>45</v>
      </c>
      <c r="G128" s="254"/>
    </row>
    <row r="129" spans="1:7">
      <c r="A129" s="395" t="s">
        <v>343</v>
      </c>
      <c r="B129" s="391"/>
      <c r="C129" s="393" t="s">
        <v>7</v>
      </c>
      <c r="D129" s="392"/>
      <c r="E129" s="393"/>
      <c r="F129" s="390">
        <v>0</v>
      </c>
      <c r="G129" s="394"/>
    </row>
    <row r="130" spans="1:7">
      <c r="A130" s="395" t="s">
        <v>344</v>
      </c>
      <c r="B130" s="391"/>
      <c r="C130" s="390"/>
      <c r="D130" s="392"/>
      <c r="E130" s="393"/>
      <c r="F130" s="390"/>
      <c r="G130" s="394"/>
    </row>
    <row r="131" spans="1:7">
      <c r="A131" s="306" t="s">
        <v>345</v>
      </c>
      <c r="B131" s="330"/>
      <c r="C131" s="331" t="s">
        <v>5</v>
      </c>
      <c r="D131" s="252"/>
      <c r="E131" s="252">
        <f>ต.ค.55!F131+พ.ย.55!F131+ธ.ค.55!F131+ม.ค.56!F131+ก.พ.56!F131+มี.ค.56!F131+เม.ย.56!F131+พ.ค.56!F131</f>
        <v>0</v>
      </c>
      <c r="F131" s="252">
        <v>0</v>
      </c>
      <c r="G131" s="332"/>
    </row>
    <row r="132" spans="1:7">
      <c r="A132" s="333" t="s">
        <v>346</v>
      </c>
      <c r="B132" s="278"/>
      <c r="C132" s="279" t="s">
        <v>6</v>
      </c>
      <c r="D132" s="280"/>
      <c r="E132" s="252">
        <f>ต.ค.55!F132+พ.ย.55!F132+ธ.ค.55!F132+ม.ค.56!F132+ก.พ.56!F132+มี.ค.56!F132+เม.ย.56!F132+พ.ค.56!F132</f>
        <v>21</v>
      </c>
      <c r="F132" s="280">
        <v>0</v>
      </c>
      <c r="G132" s="282"/>
    </row>
    <row r="133" spans="1:7">
      <c r="A133" s="364"/>
      <c r="B133" s="365"/>
      <c r="C133" s="364"/>
      <c r="D133" s="366"/>
      <c r="E133" s="386"/>
      <c r="F133" s="387"/>
      <c r="G133" s="36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ageMargins left="0.44" right="0.15748031496062992" top="0.62" bottom="0.45" header="0.35433070866141736" footer="0.42"/>
  <pageSetup paperSize="9" scale="79" orientation="portrait" r:id="rId1"/>
  <rowBreaks count="2" manualBreakCount="2">
    <brk id="47" max="16383" man="1"/>
    <brk id="9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3"/>
  <sheetViews>
    <sheetView view="pageBreakPreview" topLeftCell="A49" zoomScaleSheetLayoutView="100" workbookViewId="0">
      <selection activeCell="F38" sqref="F38"/>
    </sheetView>
  </sheetViews>
  <sheetFormatPr defaultRowHeight="24.75"/>
  <cols>
    <col min="1" max="1" width="67.25" style="53" customWidth="1"/>
    <col min="2" max="2" width="10.25" style="58" customWidth="1"/>
    <col min="3" max="3" width="6.875" style="53" customWidth="1"/>
    <col min="4" max="4" width="7.625" style="59" customWidth="1"/>
    <col min="5" max="5" width="8.625" style="372" customWidth="1"/>
    <col min="6" max="6" width="7.875" style="373" customWidth="1"/>
    <col min="7" max="7" width="6.75" style="125" bestFit="1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4" customHeight="1">
      <c r="A3" s="463" t="s">
        <v>362</v>
      </c>
      <c r="B3" s="463"/>
      <c r="C3" s="463"/>
      <c r="D3" s="463"/>
      <c r="E3" s="463"/>
      <c r="F3" s="463"/>
      <c r="G3" s="463"/>
    </row>
    <row r="4" spans="1:7" ht="6" customHeight="1">
      <c r="A4" s="54"/>
      <c r="B4" s="55"/>
      <c r="C4" s="56"/>
      <c r="D4" s="57"/>
    </row>
    <row r="5" spans="1:7" ht="23.2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5" t="s">
        <v>364</v>
      </c>
      <c r="G5" s="478" t="s">
        <v>258</v>
      </c>
    </row>
    <row r="6" spans="1:7" ht="23.25" customHeight="1">
      <c r="A6" s="464"/>
      <c r="B6" s="465"/>
      <c r="C6" s="474"/>
      <c r="D6" s="475"/>
      <c r="E6" s="389" t="s">
        <v>363</v>
      </c>
      <c r="F6" s="475"/>
      <c r="G6" s="478"/>
    </row>
    <row r="7" spans="1:7" ht="20.25" customHeight="1">
      <c r="A7" s="334" t="s">
        <v>3</v>
      </c>
      <c r="B7" s="335">
        <v>2974370</v>
      </c>
      <c r="C7" s="336"/>
      <c r="D7" s="337"/>
      <c r="E7" s="374"/>
      <c r="F7" s="374"/>
      <c r="G7" s="338"/>
    </row>
    <row r="8" spans="1:7" ht="20.25" customHeight="1">
      <c r="A8" s="339" t="s">
        <v>16</v>
      </c>
      <c r="B8" s="245">
        <v>57000</v>
      </c>
      <c r="C8" s="340"/>
      <c r="D8" s="341"/>
      <c r="E8" s="375"/>
      <c r="F8" s="375"/>
      <c r="G8" s="342"/>
    </row>
    <row r="9" spans="1:7" ht="20.25" customHeight="1">
      <c r="A9" s="246" t="s">
        <v>45</v>
      </c>
      <c r="B9" s="245">
        <v>57000</v>
      </c>
      <c r="C9" s="340"/>
      <c r="D9" s="247"/>
      <c r="E9" s="376"/>
      <c r="F9" s="376"/>
      <c r="G9" s="248"/>
    </row>
    <row r="10" spans="1:7" ht="20.25" customHeight="1">
      <c r="A10" s="246" t="s">
        <v>199</v>
      </c>
      <c r="B10" s="245">
        <v>57000</v>
      </c>
      <c r="C10" s="340"/>
      <c r="D10" s="247"/>
      <c r="E10" s="376"/>
      <c r="F10" s="376"/>
      <c r="G10" s="248"/>
    </row>
    <row r="11" spans="1:7" ht="21" customHeight="1">
      <c r="A11" s="432" t="s">
        <v>370</v>
      </c>
      <c r="B11" s="431">
        <v>65000</v>
      </c>
      <c r="C11" s="433" t="s">
        <v>5</v>
      </c>
      <c r="D11" s="430">
        <v>250</v>
      </c>
      <c r="E11" s="252">
        <f>ต.ค.55!F11+พ.ย.55!F11+ธ.ค.55!F11+ม.ค.56!F11+ก.พ.56!F11+มี.ค.56!F11</f>
        <v>274</v>
      </c>
      <c r="F11" s="434">
        <v>0</v>
      </c>
      <c r="G11" s="254">
        <f>E11*100/D11</f>
        <v>109.6</v>
      </c>
    </row>
    <row r="12" spans="1:7" ht="20.25" customHeight="1">
      <c r="A12" s="167" t="s">
        <v>371</v>
      </c>
      <c r="B12" s="250">
        <v>52500</v>
      </c>
      <c r="C12" s="251" t="s">
        <v>20</v>
      </c>
      <c r="D12" s="250">
        <v>1</v>
      </c>
      <c r="E12" s="252">
        <f>ต.ค.55!F12+พ.ย.55!F12+ธ.ค.55!F12+ม.ค.56!F12+ก.พ.56!F12+มี.ค.56!F12+เม.ย.56!F12+พ.ค.56!F12+มิ.ย.56!F12</f>
        <v>1</v>
      </c>
      <c r="F12" s="252">
        <v>1</v>
      </c>
      <c r="G12" s="254">
        <f>E12*100/D12</f>
        <v>100</v>
      </c>
    </row>
    <row r="13" spans="1:7" ht="20.25" customHeight="1">
      <c r="A13" s="167"/>
      <c r="B13" s="250"/>
      <c r="C13" s="251" t="s">
        <v>5</v>
      </c>
      <c r="D13" s="250">
        <v>25</v>
      </c>
      <c r="E13" s="252">
        <f>ต.ค.55!F13+พ.ย.55!F13+ธ.ค.55!F13+ม.ค.56!F13+ก.พ.56!F13+มี.ค.56!F13+เม.ย.56!F13+พ.ค.56!F13+มิ.ย.56!F13</f>
        <v>25</v>
      </c>
      <c r="F13" s="252">
        <v>25</v>
      </c>
      <c r="G13" s="254">
        <f>E13*100/D13</f>
        <v>100</v>
      </c>
    </row>
    <row r="14" spans="1:7" ht="21" customHeight="1">
      <c r="A14" s="255" t="s">
        <v>372</v>
      </c>
      <c r="B14" s="256">
        <v>4500</v>
      </c>
      <c r="C14" s="257" t="s">
        <v>5</v>
      </c>
      <c r="D14" s="256">
        <v>19</v>
      </c>
      <c r="E14" s="252">
        <f>ต.ค.55!F14+พ.ย.55!F14+ธ.ค.55!F14+ม.ค.56!F14+ก.พ.56!F14+มี.ค.56!F14+เม.ย.56!F14+พ.ค.56!F14+มิ.ย.56!F14</f>
        <v>18</v>
      </c>
      <c r="F14" s="258">
        <v>2</v>
      </c>
      <c r="G14" s="260">
        <f>E14*100/D14</f>
        <v>94.736842105263165</v>
      </c>
    </row>
    <row r="15" spans="1:7" ht="21" customHeight="1">
      <c r="A15" s="339" t="s">
        <v>22</v>
      </c>
      <c r="B15" s="245">
        <v>2917370</v>
      </c>
      <c r="C15" s="340"/>
      <c r="D15" s="343"/>
      <c r="E15" s="375"/>
      <c r="F15" s="375"/>
      <c r="G15" s="342"/>
    </row>
    <row r="16" spans="1:7" ht="21" customHeight="1">
      <c r="A16" s="246" t="s">
        <v>47</v>
      </c>
      <c r="B16" s="245">
        <v>2578000</v>
      </c>
      <c r="C16" s="340"/>
      <c r="D16" s="341"/>
      <c r="E16" s="375"/>
      <c r="F16" s="375"/>
      <c r="G16" s="344"/>
    </row>
    <row r="17" spans="1:7" ht="21" customHeight="1">
      <c r="A17" s="246" t="s">
        <v>200</v>
      </c>
      <c r="B17" s="245">
        <v>1252600</v>
      </c>
      <c r="C17" s="249"/>
      <c r="D17" s="428">
        <f>D19+D36+D41+D44</f>
        <v>3220</v>
      </c>
      <c r="E17" s="245">
        <f>E19+E27+E37+E39+E42+E45+E46+E47+E48</f>
        <v>2883</v>
      </c>
      <c r="F17" s="376"/>
      <c r="G17" s="248"/>
    </row>
    <row r="18" spans="1:7" ht="21.75" customHeight="1">
      <c r="A18" s="339" t="s">
        <v>198</v>
      </c>
      <c r="B18" s="245">
        <v>619400</v>
      </c>
      <c r="C18" s="249"/>
      <c r="D18" s="247"/>
      <c r="E18" s="376"/>
      <c r="F18" s="376"/>
      <c r="G18" s="248"/>
    </row>
    <row r="19" spans="1:7" ht="21" customHeight="1">
      <c r="A19" s="403" t="s">
        <v>86</v>
      </c>
      <c r="B19" s="404"/>
      <c r="C19" s="405"/>
      <c r="D19" s="406">
        <f>D20+D26</f>
        <v>1700</v>
      </c>
      <c r="E19" s="404">
        <f>E20</f>
        <v>702</v>
      </c>
      <c r="F19" s="407"/>
      <c r="G19" s="408"/>
    </row>
    <row r="20" spans="1:7" ht="20.25" customHeight="1">
      <c r="A20" s="267" t="s">
        <v>57</v>
      </c>
      <c r="B20" s="250"/>
      <c r="C20" s="268" t="s">
        <v>5</v>
      </c>
      <c r="D20" s="250">
        <v>900</v>
      </c>
      <c r="E20" s="252">
        <f>ต.ค.55!F20+พ.ย.55!F20+ธ.ค.55!F20+ม.ค.56!F20+ก.พ.56!F20+มี.ค.56!F20+เม.ย.56!F20+พ.ค.56!F20+มิ.ย.56!F20</f>
        <v>702</v>
      </c>
      <c r="F20" s="252">
        <v>77</v>
      </c>
      <c r="G20" s="270">
        <f>E20*100/D20</f>
        <v>78</v>
      </c>
    </row>
    <row r="21" spans="1:7" ht="20.25" customHeight="1">
      <c r="A21" s="167" t="s">
        <v>327</v>
      </c>
      <c r="B21" s="250"/>
      <c r="C21" s="251" t="s">
        <v>5</v>
      </c>
      <c r="D21" s="252"/>
      <c r="E21" s="252">
        <f>ต.ค.55!F21+พ.ย.55!F21+ธ.ค.55!F21+ม.ค.56!F21+ก.พ.56!F21+มี.ค.56!F21+เม.ย.56!F21+พ.ค.56!F21+มิ.ย.56!F21</f>
        <v>959</v>
      </c>
      <c r="F21" s="252">
        <v>96</v>
      </c>
      <c r="G21" s="254"/>
    </row>
    <row r="22" spans="1:7" ht="20.25" customHeight="1">
      <c r="A22" s="167" t="s">
        <v>206</v>
      </c>
      <c r="B22" s="250"/>
      <c r="C22" s="251" t="s">
        <v>269</v>
      </c>
      <c r="D22" s="252"/>
      <c r="E22" s="252">
        <f>ต.ค.55!F22+พ.ย.55!F22+ธ.ค.55!F22+ม.ค.56!F22+ก.พ.56!F22+มี.ค.56!F22+เม.ย.56!F22+พ.ค.56!F22+มิ.ย.56!F22</f>
        <v>1996</v>
      </c>
      <c r="F22" s="252">
        <v>254</v>
      </c>
      <c r="G22" s="254"/>
    </row>
    <row r="23" spans="1:7" ht="20.25" customHeight="1">
      <c r="A23" s="167" t="s">
        <v>207</v>
      </c>
      <c r="B23" s="250"/>
      <c r="C23" s="251" t="s">
        <v>5</v>
      </c>
      <c r="D23" s="252"/>
      <c r="E23" s="252">
        <f>ต.ค.55!F23+พ.ย.55!F23+ธ.ค.55!F23+ม.ค.56!F23+ก.พ.56!F23+มี.ค.56!F23+เม.ย.56!F23+พ.ค.56!F23+มิ.ย.56!F23</f>
        <v>1552</v>
      </c>
      <c r="F23" s="252">
        <v>205</v>
      </c>
      <c r="G23" s="254"/>
    </row>
    <row r="24" spans="1:7" ht="20.25" customHeight="1">
      <c r="A24" s="167" t="s">
        <v>208</v>
      </c>
      <c r="B24" s="250"/>
      <c r="C24" s="251" t="s">
        <v>5</v>
      </c>
      <c r="D24" s="252"/>
      <c r="E24" s="252">
        <f>ต.ค.55!F24+พ.ย.55!F24+ธ.ค.55!F24+ม.ค.56!F24+ก.พ.56!F24+มี.ค.56!F24+เม.ย.56!F24+พ.ค.56!F24+มิ.ย.56!F24</f>
        <v>6394</v>
      </c>
      <c r="F24" s="252">
        <v>715</v>
      </c>
      <c r="G24" s="254"/>
    </row>
    <row r="25" spans="1:7" ht="20.25" customHeight="1">
      <c r="A25" s="167" t="s">
        <v>209</v>
      </c>
      <c r="B25" s="250"/>
      <c r="C25" s="251" t="s">
        <v>5</v>
      </c>
      <c r="D25" s="252"/>
      <c r="E25" s="252">
        <f>ต.ค.55!F25+พ.ย.55!F25+ธ.ค.55!F25+ม.ค.56!F25+ก.พ.56!F25+มี.ค.56!F25+เม.ย.56!F25+พ.ค.56!F25+มิ.ย.56!F25</f>
        <v>3599</v>
      </c>
      <c r="F25" s="252">
        <v>373</v>
      </c>
      <c r="G25" s="254"/>
    </row>
    <row r="26" spans="1:7" ht="20.25" customHeight="1">
      <c r="A26" s="267" t="s">
        <v>58</v>
      </c>
      <c r="B26" s="250">
        <v>217800</v>
      </c>
      <c r="C26" s="268" t="s">
        <v>5</v>
      </c>
      <c r="D26" s="250">
        <v>800</v>
      </c>
      <c r="E26" s="250">
        <f>E27</f>
        <v>1197</v>
      </c>
      <c r="F26" s="250"/>
      <c r="G26" s="270">
        <f>E27*100/D26</f>
        <v>149.625</v>
      </c>
    </row>
    <row r="27" spans="1:7" ht="20.25" customHeight="1">
      <c r="A27" s="167" t="s">
        <v>210</v>
      </c>
      <c r="B27" s="250"/>
      <c r="C27" s="251" t="s">
        <v>5</v>
      </c>
      <c r="D27" s="252"/>
      <c r="E27" s="252">
        <f>ต.ค.55!F27+พ.ย.55!F27+ธ.ค.55!F27+ม.ค.56!F27+ก.พ.56!F27+มี.ค.56!F27+เม.ย.56!F27+พ.ค.56!F27+มิ.ย.56!F27</f>
        <v>1197</v>
      </c>
      <c r="F27" s="252">
        <v>161</v>
      </c>
      <c r="G27" s="254"/>
    </row>
    <row r="28" spans="1:7" ht="20.25" customHeight="1">
      <c r="A28" s="167" t="s">
        <v>211</v>
      </c>
      <c r="B28" s="250"/>
      <c r="C28" s="251" t="s">
        <v>5</v>
      </c>
      <c r="D28" s="252"/>
      <c r="E28" s="252">
        <f>ต.ค.55!F28+พ.ย.55!F28+ธ.ค.55!F28+ม.ค.56!F28+ก.พ.56!F28+มี.ค.56!F28+เม.ย.56!F28+พ.ค.56!F28+มิ.ย.56!F28</f>
        <v>629</v>
      </c>
      <c r="F28" s="252">
        <v>93</v>
      </c>
      <c r="G28" s="270">
        <f>E28*100/E26</f>
        <v>52.548036758563072</v>
      </c>
    </row>
    <row r="29" spans="1:7" ht="20.25" customHeight="1">
      <c r="A29" s="167" t="s">
        <v>285</v>
      </c>
      <c r="B29" s="250"/>
      <c r="C29" s="251" t="s">
        <v>5</v>
      </c>
      <c r="D29" s="252"/>
      <c r="E29" s="252">
        <f>ต.ค.55!F29+พ.ย.55!F29+ธ.ค.55!F29+ม.ค.56!F29+ก.พ.56!F29+มี.ค.56!F29+เม.ย.56!F29+พ.ค.56!F29+มิ.ย.56!F29</f>
        <v>580</v>
      </c>
      <c r="F29" s="252">
        <v>87</v>
      </c>
      <c r="G29" s="254">
        <f>E29*100/E26</f>
        <v>48.454469507101088</v>
      </c>
    </row>
    <row r="30" spans="1:7" ht="20.25" customHeight="1">
      <c r="A30" s="167" t="s">
        <v>286</v>
      </c>
      <c r="B30" s="250"/>
      <c r="C30" s="251" t="s">
        <v>5</v>
      </c>
      <c r="D30" s="252"/>
      <c r="E30" s="252">
        <f>ต.ค.55!F30+พ.ย.55!F30+ธ.ค.55!F30+ม.ค.56!F30+ก.พ.56!F30+มี.ค.56!F30+เม.ย.56!F30+พ.ค.56!F30+มิ.ย.56!F30</f>
        <v>49</v>
      </c>
      <c r="F30" s="252">
        <v>6</v>
      </c>
      <c r="G30" s="254">
        <f>E30*100/E26</f>
        <v>4.0935672514619883</v>
      </c>
    </row>
    <row r="31" spans="1:7" ht="20.25" customHeight="1">
      <c r="A31" s="167" t="s">
        <v>212</v>
      </c>
      <c r="B31" s="250"/>
      <c r="C31" s="251" t="s">
        <v>5</v>
      </c>
      <c r="D31" s="252"/>
      <c r="E31" s="252">
        <f>ต.ค.55!F31+พ.ย.55!F31+ธ.ค.55!F31+ม.ค.56!F31+ก.พ.56!F31+มี.ค.56!F31+เม.ย.56!F31+พ.ค.56!F31+มิ.ย.56!F31</f>
        <v>0</v>
      </c>
      <c r="F31" s="252">
        <v>0</v>
      </c>
      <c r="G31" s="254">
        <v>0</v>
      </c>
    </row>
    <row r="32" spans="1:7" ht="20.25" customHeight="1">
      <c r="A32" s="167" t="s">
        <v>287</v>
      </c>
      <c r="B32" s="250"/>
      <c r="C32" s="251" t="s">
        <v>5</v>
      </c>
      <c r="D32" s="252"/>
      <c r="E32" s="252">
        <f>ต.ค.55!F32+พ.ย.55!F32+ธ.ค.55!F32+ม.ค.56!F32+ก.พ.56!F32+มี.ค.56!F32+เม.ย.56!F32+พ.ค.56!F32+มิ.ย.56!F32</f>
        <v>0</v>
      </c>
      <c r="F32" s="252">
        <v>0</v>
      </c>
      <c r="G32" s="254">
        <v>0</v>
      </c>
    </row>
    <row r="33" spans="1:7" ht="20.25" customHeight="1">
      <c r="A33" s="167" t="s">
        <v>288</v>
      </c>
      <c r="B33" s="250"/>
      <c r="C33" s="251" t="s">
        <v>5</v>
      </c>
      <c r="D33" s="252"/>
      <c r="E33" s="252">
        <f>ต.ค.55!F33+พ.ย.55!F33+ธ.ค.55!F33+ม.ค.56!F33+ก.พ.56!F33+มี.ค.56!F33+เม.ย.56!F33+พ.ค.56!F33+มิ.ย.56!F33</f>
        <v>0</v>
      </c>
      <c r="F33" s="252">
        <v>0</v>
      </c>
      <c r="G33" s="254">
        <v>0</v>
      </c>
    </row>
    <row r="34" spans="1:7" ht="20.25" customHeight="1">
      <c r="A34" s="167" t="s">
        <v>213</v>
      </c>
      <c r="B34" s="250"/>
      <c r="C34" s="251" t="s">
        <v>5</v>
      </c>
      <c r="D34" s="252"/>
      <c r="E34" s="252">
        <f>ต.ค.55!F34+พ.ย.55!F34+ธ.ค.55!F34+ม.ค.56!F34+ก.พ.56!F34+มี.ค.56!F34+เม.ย.56!F34+พ.ค.56!F34+มิ.ย.56!F34</f>
        <v>654</v>
      </c>
      <c r="F34" s="252">
        <v>81</v>
      </c>
      <c r="G34" s="254">
        <f>E34*100/E26</f>
        <v>54.636591478696744</v>
      </c>
    </row>
    <row r="35" spans="1:7" ht="20.25" customHeight="1">
      <c r="A35" s="167" t="s">
        <v>214</v>
      </c>
      <c r="B35" s="250"/>
      <c r="C35" s="251" t="s">
        <v>5</v>
      </c>
      <c r="D35" s="252"/>
      <c r="E35" s="252">
        <f>ต.ค.55!F35+พ.ย.55!F35+ธ.ค.55!F35+ม.ค.56!F35+ก.พ.56!F35+มี.ค.56!F35+เม.ย.56!F35+พ.ค.56!F35+มิ.ย.56!F35</f>
        <v>543</v>
      </c>
      <c r="F35" s="252">
        <v>80</v>
      </c>
      <c r="G35" s="254">
        <f>E35*100/E26</f>
        <v>45.363408521303256</v>
      </c>
    </row>
    <row r="36" spans="1:7" ht="20.25" customHeight="1">
      <c r="A36" s="409" t="s">
        <v>60</v>
      </c>
      <c r="B36" s="410"/>
      <c r="C36" s="411"/>
      <c r="D36" s="414">
        <f>D37+D38</f>
        <v>1200</v>
      </c>
      <c r="E36" s="410">
        <f>E37+E38</f>
        <v>1038</v>
      </c>
      <c r="F36" s="412"/>
      <c r="G36" s="413"/>
    </row>
    <row r="37" spans="1:7" ht="20.25" customHeight="1">
      <c r="A37" s="167" t="s">
        <v>278</v>
      </c>
      <c r="B37" s="250">
        <v>71000</v>
      </c>
      <c r="C37" s="251" t="s">
        <v>5</v>
      </c>
      <c r="D37" s="252">
        <v>840</v>
      </c>
      <c r="E37" s="252">
        <f>ต.ค.55!F37+พ.ย.55!F37+ธ.ค.55!F37+ม.ค.56!F37+ก.พ.56!F37+มี.ค.56!F37+เม.ย.56!F37+พ.ค.56!F37+มิ.ย.56!F37</f>
        <v>748</v>
      </c>
      <c r="F37" s="252">
        <v>131</v>
      </c>
      <c r="G37" s="254">
        <f>E37*100/D37</f>
        <v>89.047619047619051</v>
      </c>
    </row>
    <row r="38" spans="1:7" ht="20.25" customHeight="1">
      <c r="A38" s="167" t="s">
        <v>279</v>
      </c>
      <c r="B38" s="250">
        <v>103200</v>
      </c>
      <c r="C38" s="251" t="s">
        <v>5</v>
      </c>
      <c r="D38" s="252">
        <v>360</v>
      </c>
      <c r="E38" s="252">
        <f>ต.ค.55!F38+พ.ย.55!F38+ธ.ค.55!F38+ม.ค.56!F38+ก.พ.56!F38+มี.ค.56!F38+เม.ย.56!F38+พ.ค.56!F38+มิ.ย.56!F38</f>
        <v>290</v>
      </c>
      <c r="F38" s="252">
        <v>35</v>
      </c>
      <c r="G38" s="254">
        <f>E38*100/D38</f>
        <v>80.555555555555557</v>
      </c>
    </row>
    <row r="39" spans="1:7" ht="20.25" customHeight="1">
      <c r="A39" s="167" t="s">
        <v>280</v>
      </c>
      <c r="B39" s="250"/>
      <c r="C39" s="251" t="s">
        <v>5</v>
      </c>
      <c r="D39" s="252"/>
      <c r="E39" s="252">
        <f>ต.ค.55!F39+พ.ย.55!F39+ธ.ค.55!F39+ม.ค.56!F39+ก.พ.56!F39+มี.ค.56!F39+เม.ย.56!F39+พ.ค.56!F39+มิ.ย.56!F39</f>
        <v>15</v>
      </c>
      <c r="F39" s="252">
        <v>0</v>
      </c>
      <c r="G39" s="254"/>
    </row>
    <row r="40" spans="1:7" ht="20.25" customHeight="1">
      <c r="A40" s="167" t="s">
        <v>281</v>
      </c>
      <c r="B40" s="250"/>
      <c r="C40" s="251" t="s">
        <v>245</v>
      </c>
      <c r="D40" s="252"/>
      <c r="E40" s="252">
        <f>ต.ค.55!F40+พ.ย.55!F40+ธ.ค.55!F40+ม.ค.56!F40+ก.พ.56!F40+มี.ค.56!F40+เม.ย.56!F40+พ.ค.56!F40+มิ.ย.56!F40</f>
        <v>4</v>
      </c>
      <c r="F40" s="252">
        <v>0</v>
      </c>
      <c r="G40" s="254">
        <f>E40*100/E39</f>
        <v>26.666666666666668</v>
      </c>
    </row>
    <row r="41" spans="1:7" ht="20.25" customHeight="1">
      <c r="A41" s="409" t="s">
        <v>282</v>
      </c>
      <c r="B41" s="410"/>
      <c r="C41" s="411"/>
      <c r="D41" s="414">
        <f>D42+D43</f>
        <v>101</v>
      </c>
      <c r="E41" s="410">
        <f>E42+E43</f>
        <v>106</v>
      </c>
      <c r="F41" s="412"/>
      <c r="G41" s="413"/>
    </row>
    <row r="42" spans="1:7" ht="20.25" customHeight="1">
      <c r="A42" s="167" t="s">
        <v>366</v>
      </c>
      <c r="B42" s="250">
        <v>95280</v>
      </c>
      <c r="C42" s="251" t="s">
        <v>5</v>
      </c>
      <c r="D42" s="252">
        <v>1</v>
      </c>
      <c r="E42" s="252">
        <f>ต.ค.55!F42+พ.ย.55!F42+ธ.ค.55!F42+ม.ค.56!F42+ก.พ.56!F42+มี.ค.56!F42+เม.ย.56!F42+พ.ค.56!F42+มิ.ย.56!F42</f>
        <v>1</v>
      </c>
      <c r="F42" s="252">
        <v>0</v>
      </c>
      <c r="G42" s="370">
        <f>E42*100/D42</f>
        <v>100</v>
      </c>
    </row>
    <row r="43" spans="1:7" ht="21.75" customHeight="1">
      <c r="A43" s="167" t="s">
        <v>365</v>
      </c>
      <c r="B43" s="250">
        <v>17000</v>
      </c>
      <c r="C43" s="251" t="s">
        <v>5</v>
      </c>
      <c r="D43" s="252">
        <v>100</v>
      </c>
      <c r="E43" s="252">
        <f>ต.ค.55!F43+พ.ย.55!F43+ธ.ค.55!F43+ม.ค.56!F43+ก.พ.56!F43+มี.ค.56!F43+เม.ย.56!F43+พ.ค.56!F43+มิ.ย.56!F43</f>
        <v>105</v>
      </c>
      <c r="F43" s="252">
        <v>0</v>
      </c>
      <c r="G43" s="254">
        <f>E43*100/D43</f>
        <v>105</v>
      </c>
    </row>
    <row r="44" spans="1:7" ht="20.25" customHeight="1">
      <c r="A44" s="409" t="s">
        <v>289</v>
      </c>
      <c r="B44" s="410"/>
      <c r="C44" s="415"/>
      <c r="D44" s="414">
        <f>D45+D46+D47+D48</f>
        <v>219</v>
      </c>
      <c r="E44" s="410">
        <f>E45+E46+E47+E48</f>
        <v>220</v>
      </c>
      <c r="F44" s="412"/>
      <c r="G44" s="413"/>
    </row>
    <row r="45" spans="1:7" ht="20.25" customHeight="1">
      <c r="A45" s="167" t="s">
        <v>290</v>
      </c>
      <c r="B45" s="250">
        <v>1500</v>
      </c>
      <c r="C45" s="251" t="s">
        <v>5</v>
      </c>
      <c r="D45" s="252">
        <v>30</v>
      </c>
      <c r="E45" s="252">
        <f>ต.ค.55!F45+พ.ย.55!F45+ธ.ค.55!F45+ม.ค.56!F45+ก.พ.56!F45+มี.ค.56!F45+เม.ย.56!F45+พ.ค.56!F45+มิ.ย.56!F45</f>
        <v>30</v>
      </c>
      <c r="F45" s="252">
        <v>0</v>
      </c>
      <c r="G45" s="254">
        <f>E45*100/D45</f>
        <v>100</v>
      </c>
    </row>
    <row r="46" spans="1:7" ht="20.25" customHeight="1">
      <c r="A46" s="167" t="s">
        <v>291</v>
      </c>
      <c r="B46" s="250">
        <v>14300</v>
      </c>
      <c r="C46" s="251" t="s">
        <v>5</v>
      </c>
      <c r="D46" s="252">
        <v>150</v>
      </c>
      <c r="E46" s="252">
        <f>ต.ค.55!F46+พ.ย.55!F46+ธ.ค.55!F46+ม.ค.56!F46+ก.พ.56!F46+มี.ค.56!F46+เม.ย.56!F46+พ.ค.56!F46+มิ.ย.56!F46</f>
        <v>158</v>
      </c>
      <c r="F46" s="252">
        <v>0</v>
      </c>
      <c r="G46" s="254">
        <f>E46*100/D46</f>
        <v>105.33333333333333</v>
      </c>
    </row>
    <row r="47" spans="1:7" ht="20.25" customHeight="1">
      <c r="A47" s="167" t="s">
        <v>292</v>
      </c>
      <c r="B47" s="250">
        <v>17840</v>
      </c>
      <c r="C47" s="251" t="s">
        <v>5</v>
      </c>
      <c r="D47" s="252">
        <v>38</v>
      </c>
      <c r="E47" s="252">
        <f>ต.ค.55!F47+พ.ย.55!F47+ธ.ค.55!F47+ม.ค.56!F47+ก.พ.56!F47+มี.ค.56!F47+เม.ย.56!F47+พ.ค.56!F47+มิ.ย.56!F47</f>
        <v>31</v>
      </c>
      <c r="F47" s="252">
        <v>4</v>
      </c>
      <c r="G47" s="254">
        <f>E47*100/D47</f>
        <v>81.578947368421055</v>
      </c>
    </row>
    <row r="48" spans="1:7" ht="24.75" customHeight="1">
      <c r="A48" s="277" t="s">
        <v>293</v>
      </c>
      <c r="B48" s="278">
        <v>95280</v>
      </c>
      <c r="C48" s="279" t="s">
        <v>5</v>
      </c>
      <c r="D48" s="280">
        <v>1</v>
      </c>
      <c r="E48" s="280">
        <f>ต.ค.55!F48+พ.ย.55!F48+ธ.ค.55!F48+ม.ค.56!F48+ก.พ.56!F48+มี.ค.56!F48+เม.ย.56!F48+พ.ค.56!F48+มิ.ย.56!F48</f>
        <v>1</v>
      </c>
      <c r="F48" s="280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376"/>
      <c r="F49" s="376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2">
        <f>ต.ค.55!F50+พ.ย.55!F50+ธ.ค.55!F50+ม.ค.56!F50+ก.พ.56!F50+มี.ค.56!F50+เม.ย.56!F50+พ.ค.56!F50+มิ.ย.56!F50</f>
        <v>31</v>
      </c>
      <c r="F50" s="252">
        <v>3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2">
        <f>ต.ค.55!F51+พ.ย.55!F51+ธ.ค.55!F51+ม.ค.56!F51+ก.พ.56!F51+มี.ค.56!F51+เม.ย.56!F51+พ.ค.56!F51+มิ.ย.56!F51</f>
        <v>1</v>
      </c>
      <c r="F51" s="252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356"/>
      <c r="E52" s="376">
        <f>E53+E55+E56+E57+E60+E64</f>
        <v>9051</v>
      </c>
      <c r="F52" s="376"/>
      <c r="G52" s="248"/>
    </row>
    <row r="53" spans="1:7" ht="20.25" customHeight="1">
      <c r="A53" s="421" t="s">
        <v>90</v>
      </c>
      <c r="B53" s="422" t="s">
        <v>197</v>
      </c>
      <c r="C53" s="423" t="s">
        <v>5</v>
      </c>
      <c r="D53" s="424">
        <v>5000</v>
      </c>
      <c r="E53" s="252">
        <f>ต.ค.55!F53+พ.ย.55!F53+ธ.ค.55!F53+ม.ค.56!F53+ก.พ.56!F53+มี.ค.56!F53+เม.ย.56!F53+พ.ค.56!F53+มิ.ย.56!F53</f>
        <v>4549</v>
      </c>
      <c r="F53" s="422">
        <v>253</v>
      </c>
      <c r="G53" s="425">
        <f t="shared" ref="G53:G70" si="0">E53*100/D53</f>
        <v>90.98</v>
      </c>
    </row>
    <row r="54" spans="1:7" ht="20.25" customHeight="1">
      <c r="A54" s="416" t="s">
        <v>91</v>
      </c>
      <c r="B54" s="417"/>
      <c r="C54" s="418"/>
      <c r="D54" s="426">
        <f>D55+D56+D57+D58</f>
        <v>4760</v>
      </c>
      <c r="E54" s="252">
        <f>ต.ค.55!F54+พ.ย.55!F54+ธ.ค.55!F54+ม.ค.56!F54+ก.พ.56!F54+มี.ค.56!F54+เม.ย.56!F54+พ.ค.56!F54+มิ.ย.56!F54</f>
        <v>0</v>
      </c>
      <c r="F54" s="419"/>
      <c r="G54" s="420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2">
        <f>ต.ค.55!F55+พ.ย.55!F55+ธ.ค.55!F55+ม.ค.56!F55+ก.พ.56!F55+มี.ค.56!F55+เม.ย.56!F55+พ.ค.56!F55+มิ.ย.56!F55</f>
        <v>880</v>
      </c>
      <c r="F55" s="252">
        <v>0</v>
      </c>
      <c r="G55" s="254">
        <f t="shared" si="0"/>
        <v>110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2">
        <f>ต.ค.55!F56+พ.ย.55!F56+ธ.ค.55!F56+ม.ค.56!F56+ก.พ.56!F56+มี.ค.56!F56+เม.ย.56!F56+พ.ค.56!F56+มิ.ย.56!F56</f>
        <v>3571</v>
      </c>
      <c r="F56" s="252">
        <v>459</v>
      </c>
      <c r="G56" s="254">
        <f t="shared" si="0"/>
        <v>91.564102564102569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2">
        <f>ต.ค.55!F57+พ.ย.55!F57+ธ.ค.55!F57+ม.ค.56!F57+ก.พ.56!F57+มี.ค.56!F57+เม.ย.56!F57+พ.ค.56!F57+มิ.ย.56!F57</f>
        <v>10</v>
      </c>
      <c r="F57" s="252">
        <v>0</v>
      </c>
      <c r="G57" s="254">
        <f t="shared" si="0"/>
        <v>100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2">
        <f>ต.ค.55!F58+พ.ย.55!F58+ธ.ค.55!F58+ม.ค.56!F58+ก.พ.56!F58+มี.ค.56!F58+เม.ย.56!F58+พ.ค.56!F58+มิ.ย.56!F58</f>
        <v>0</v>
      </c>
      <c r="F58" s="252">
        <v>0</v>
      </c>
      <c r="G58" s="254">
        <f t="shared" si="0"/>
        <v>0</v>
      </c>
    </row>
    <row r="59" spans="1:7" ht="19.5" customHeight="1">
      <c r="A59" s="416" t="s">
        <v>297</v>
      </c>
      <c r="B59" s="417">
        <v>32000</v>
      </c>
      <c r="C59" s="418" t="s">
        <v>20</v>
      </c>
      <c r="D59" s="427">
        <v>1</v>
      </c>
      <c r="E59" s="252">
        <f>ต.ค.55!F59+พ.ย.55!F59+ธ.ค.55!F59+ม.ค.56!F59+ก.พ.56!F59+มี.ค.56!F59+เม.ย.56!F59+พ.ค.56!F59+มิ.ย.56!F59</f>
        <v>1</v>
      </c>
      <c r="F59" s="419">
        <v>1</v>
      </c>
      <c r="G59" s="420">
        <f t="shared" si="0"/>
        <v>100</v>
      </c>
    </row>
    <row r="60" spans="1:7" ht="20.25" customHeight="1">
      <c r="A60" s="416"/>
      <c r="B60" s="417"/>
      <c r="C60" s="418" t="s">
        <v>5</v>
      </c>
      <c r="D60" s="427">
        <v>20</v>
      </c>
      <c r="E60" s="252">
        <f>ต.ค.55!F60+พ.ย.55!F60+ธ.ค.55!F60+ม.ค.56!F60+ก.พ.56!F60+มี.ค.56!F60+เม.ย.56!F60+พ.ค.56!F60+มิ.ย.56!F60</f>
        <v>21</v>
      </c>
      <c r="F60" s="419">
        <v>21</v>
      </c>
      <c r="G60" s="420">
        <f t="shared" si="0"/>
        <v>105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304">
        <v>1</v>
      </c>
      <c r="E61" s="252">
        <f>ต.ค.55!F61+พ.ย.55!F61+ธ.ค.55!F61+ม.ค.56!F61+ก.พ.56!F61+มี.ค.56!F61+เม.ย.56!F61+พ.ค.56!F61+มิ.ย.56!F61</f>
        <v>0</v>
      </c>
      <c r="F61" s="252">
        <v>0</v>
      </c>
      <c r="G61" s="254">
        <f t="shared" si="0"/>
        <v>0</v>
      </c>
    </row>
    <row r="62" spans="1:7" ht="20.25" customHeight="1">
      <c r="A62" s="167"/>
      <c r="B62" s="250"/>
      <c r="C62" s="251" t="s">
        <v>5</v>
      </c>
      <c r="D62" s="304">
        <v>12</v>
      </c>
      <c r="E62" s="252">
        <f>ต.ค.55!F62+พ.ย.55!F62+ธ.ค.55!F62+ม.ค.56!F62+ก.พ.56!F62+มี.ค.56!F62+เม.ย.56!F62+พ.ค.56!F62+มิ.ย.56!F62</f>
        <v>0</v>
      </c>
      <c r="F62" s="252">
        <v>0</v>
      </c>
      <c r="G62" s="254">
        <f t="shared" si="0"/>
        <v>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304">
        <v>2</v>
      </c>
      <c r="E63" s="252">
        <f>ต.ค.55!F63+พ.ย.55!F63+ธ.ค.55!F63+ม.ค.56!F63+ก.พ.56!F63+มี.ค.56!F63+เม.ย.56!F63+พ.ค.56!F63+มิ.ย.56!F63</f>
        <v>2</v>
      </c>
      <c r="F63" s="252">
        <v>1</v>
      </c>
      <c r="G63" s="254">
        <f>E63*100/D63</f>
        <v>100</v>
      </c>
    </row>
    <row r="64" spans="1:7" ht="20.25" customHeight="1">
      <c r="A64" s="167"/>
      <c r="B64" s="250"/>
      <c r="C64" s="251" t="s">
        <v>5</v>
      </c>
      <c r="D64" s="304">
        <v>20</v>
      </c>
      <c r="E64" s="252">
        <f>ต.ค.55!F64+พ.ย.55!F64+ธ.ค.55!F64+ม.ค.56!F64+ก.พ.56!F64+มี.ค.56!F64+เม.ย.56!F64+พ.ค.56!F64+มิ.ย.56!F64</f>
        <v>20</v>
      </c>
      <c r="F64" s="252">
        <v>10</v>
      </c>
      <c r="G64" s="254">
        <f>E64*100/D64</f>
        <v>100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304">
        <v>1</v>
      </c>
      <c r="E65" s="252">
        <f>ต.ค.55!F65+พ.ย.55!F65+ธ.ค.55!F65+ม.ค.56!F65+ก.พ.56!F65+มี.ค.56!F65+เม.ย.56!F65+พ.ค.56!F65+มิ.ย.56!F65</f>
        <v>1</v>
      </c>
      <c r="F65" s="252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79">
        <f>E68+E69</f>
        <v>4036</v>
      </c>
      <c r="F66" s="379"/>
      <c r="G66" s="347"/>
    </row>
    <row r="67" spans="1:7" ht="22.5" customHeight="1">
      <c r="A67" s="297" t="s">
        <v>51</v>
      </c>
      <c r="B67" s="298"/>
      <c r="C67" s="348"/>
      <c r="D67" s="349"/>
      <c r="E67" s="380"/>
      <c r="F67" s="38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84">
        <v>4100</v>
      </c>
      <c r="E68" s="252">
        <f>ต.ค.55!F68+พ.ย.55!F68+ธ.ค.55!F68+ม.ค.56!F68+ก.พ.56!F68+มี.ค.56!F68+เม.ย.56!F68+พ.ค.56!F68+มิ.ย.56!F68</f>
        <v>3726</v>
      </c>
      <c r="F68" s="291">
        <v>465</v>
      </c>
      <c r="G68" s="293">
        <f t="shared" si="0"/>
        <v>90.878048780487802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0">
        <v>300</v>
      </c>
      <c r="E69" s="252">
        <f>ต.ค.55!F69+พ.ย.55!F69+ธ.ค.55!F69+ม.ค.56!F69+ก.พ.56!F69+มี.ค.56!F69+เม.ย.56!F69+พ.ค.56!F69+มิ.ย.56!F69</f>
        <v>310</v>
      </c>
      <c r="F69" s="252">
        <v>0</v>
      </c>
      <c r="G69" s="254">
        <f t="shared" si="0"/>
        <v>103.33333333333333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6">
        <v>80</v>
      </c>
      <c r="E70" s="252">
        <f>ต.ค.55!F70+พ.ย.55!F70+ธ.ค.55!F70+ม.ค.56!F70+ก.พ.56!F70+มี.ค.56!F70+เม.ย.56!F70+พ.ค.56!F70+มิ.ย.56!F70</f>
        <v>82</v>
      </c>
      <c r="F70" s="258">
        <v>82</v>
      </c>
      <c r="G70" s="260">
        <f t="shared" si="0"/>
        <v>102.5</v>
      </c>
    </row>
    <row r="71" spans="1:7" ht="20.25" customHeight="1">
      <c r="A71" s="128" t="s">
        <v>28</v>
      </c>
      <c r="B71" s="289">
        <v>651600</v>
      </c>
      <c r="C71" s="345"/>
      <c r="D71" s="346"/>
      <c r="E71" s="379">
        <f>E73+E75</f>
        <v>57873</v>
      </c>
      <c r="F71" s="379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81"/>
      <c r="F72" s="381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84">
        <v>40000</v>
      </c>
      <c r="E73" s="252">
        <f>ต.ค.55!F73+พ.ย.55!F73+ธ.ค.55!F73+ม.ค.56!F73+ก.พ.56!F73+มี.ค.56!F73+เม.ย.56!F73+พ.ค.56!F73+มิ.ย.56!F73</f>
        <v>57636</v>
      </c>
      <c r="F73" s="291">
        <v>6699</v>
      </c>
      <c r="G73" s="293">
        <f>E73*100/D73</f>
        <v>144.09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0">
        <v>2500</v>
      </c>
      <c r="E74" s="252">
        <f>ต.ค.55!F74+พ.ย.55!F74+ธ.ค.55!F74+ม.ค.56!F74+ก.พ.56!F74+มี.ค.56!F74+เม.ย.56!F74+พ.ค.56!F74+มิ.ย.56!F74</f>
        <v>0</v>
      </c>
      <c r="F74" s="252">
        <v>0</v>
      </c>
      <c r="G74" s="254">
        <f>E74*100/D74</f>
        <v>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0">
        <v>200</v>
      </c>
      <c r="E75" s="252">
        <f>ต.ค.55!F75+พ.ย.55!F75+ธ.ค.55!F75+ม.ค.56!F75+ก.พ.56!F75+มี.ค.56!F75+เม.ย.56!F75+พ.ค.56!F75+มิ.ย.56!F75</f>
        <v>237</v>
      </c>
      <c r="F75" s="252">
        <v>0</v>
      </c>
      <c r="G75" s="254">
        <f>E75*100/D75</f>
        <v>118.5</v>
      </c>
    </row>
    <row r="76" spans="1:7" s="60" customFormat="1" ht="23.25" customHeight="1">
      <c r="A76" s="246" t="s">
        <v>30</v>
      </c>
      <c r="B76" s="355"/>
      <c r="C76" s="249"/>
      <c r="D76" s="356"/>
      <c r="E76" s="376"/>
      <c r="F76" s="37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554</v>
      </c>
      <c r="F77" s="382"/>
      <c r="G77" s="296">
        <f>E77*100/D77</f>
        <v>81.470588235294116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570</v>
      </c>
      <c r="F78" s="383"/>
      <c r="G78" s="300">
        <f>E78*100/D78</f>
        <v>83.82352941176471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4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2">
        <f>ต.ค.55!F80+พ.ย.55!F80+ธ.ค.55!F80+ม.ค.56!F80+ก.พ.56!F80+มี.ค.56!F80+เม.ย.56!F80+พ.ค.56!F80+มิ.ย.56!F80</f>
        <v>554</v>
      </c>
      <c r="F80" s="250">
        <v>59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>ต.ค.55!F81+พ.ย.55!F81+ธ.ค.55!F81+ม.ค.56!F81+ก.พ.56!F81+มี.ค.56!F81+เม.ย.56!F81+พ.ค.56!F81+มิ.ย.56!F81</f>
        <v>525</v>
      </c>
      <c r="F81" s="252">
        <v>63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>ต.ค.55!F82+พ.ย.55!F82+ธ.ค.55!F82+ม.ค.56!F82+ก.พ.56!F82+มี.ค.56!F82+เม.ย.56!F82+พ.ค.56!F82+มิ.ย.56!F82</f>
        <v>75</v>
      </c>
      <c r="F82" s="252">
        <v>13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>ต.ค.55!F83+พ.ย.55!F83+ธ.ค.55!F83+ม.ค.56!F83+ก.พ.56!F83+มี.ค.56!F83+เม.ย.56!F83+พ.ค.56!F83+มิ.ย.56!F83</f>
        <v>188</v>
      </c>
      <c r="F83" s="252">
        <v>25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>ต.ค.55!F84+พ.ย.55!F84+ธ.ค.55!F84+ม.ค.56!F84+ก.พ.56!F84+มี.ค.56!F84+เม.ย.56!F84+พ.ค.56!F84+มิ.ย.56!F84</f>
        <v>262</v>
      </c>
      <c r="F84" s="252">
        <v>25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2">
        <f>ต.ค.55!F85+พ.ย.55!F85+ธ.ค.55!F85+ม.ค.56!F85+ก.พ.56!F85+มี.ค.56!F85+เม.ย.56!F85+พ.ค.56!F85+มิ.ย.56!F85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>ต.ค.55!F86+พ.ย.55!F86+ธ.ค.55!F86+ม.ค.56!F86+ก.พ.56!F86+มี.ค.56!F86+เม.ย.56!F86+พ.ค.56!F86+มิ.ย.56!F86</f>
        <v>36</v>
      </c>
      <c r="F86" s="252">
        <v>3</v>
      </c>
      <c r="G86" s="254"/>
    </row>
    <row r="87" spans="1:7" s="61" customFormat="1" ht="20.25" customHeight="1">
      <c r="A87" s="303" t="s">
        <v>225</v>
      </c>
      <c r="B87" s="250"/>
      <c r="C87" s="304" t="s">
        <v>6</v>
      </c>
      <c r="D87" s="269">
        <v>680</v>
      </c>
      <c r="E87" s="252">
        <f>ต.ค.55!F87+พ.ย.55!F87+ธ.ค.55!F87+ม.ค.56!F87+ก.พ.56!F87+มี.ค.56!F87+เม.ย.56!F87+พ.ค.56!F87+มิ.ย.56!F87</f>
        <v>570</v>
      </c>
      <c r="F87" s="250">
        <v>66</v>
      </c>
      <c r="G87" s="270"/>
    </row>
    <row r="88" spans="1:7" s="61" customFormat="1" ht="21" customHeight="1">
      <c r="A88" s="305" t="s">
        <v>226</v>
      </c>
      <c r="B88" s="250"/>
      <c r="C88" s="283" t="s">
        <v>6</v>
      </c>
      <c r="D88" s="253"/>
      <c r="E88" s="252">
        <f>ต.ค.55!F88+พ.ย.55!F88+ธ.ค.55!F88+ม.ค.56!F88+ก.พ.56!F88+มี.ค.56!F88+เม.ย.56!F88+พ.ค.56!F88+มิ.ย.56!F88</f>
        <v>530</v>
      </c>
      <c r="F88" s="252">
        <v>63</v>
      </c>
      <c r="G88" s="254"/>
    </row>
    <row r="89" spans="1:7" s="61" customFormat="1" ht="21" customHeight="1">
      <c r="A89" s="306" t="s">
        <v>313</v>
      </c>
      <c r="B89" s="250"/>
      <c r="C89" s="283" t="s">
        <v>6</v>
      </c>
      <c r="D89" s="253"/>
      <c r="E89" s="252">
        <f>ต.ค.55!F89+พ.ย.55!F89+ธ.ค.55!F89+ม.ค.56!F89+ก.พ.56!F89+มี.ค.56!F89+เม.ย.56!F89+พ.ค.56!F89+มิ.ย.56!F89</f>
        <v>78</v>
      </c>
      <c r="F89" s="252">
        <v>13</v>
      </c>
      <c r="G89" s="254"/>
    </row>
    <row r="90" spans="1:7" s="61" customFormat="1" ht="21" customHeight="1">
      <c r="A90" s="306" t="s">
        <v>311</v>
      </c>
      <c r="B90" s="250"/>
      <c r="C90" s="283" t="s">
        <v>6</v>
      </c>
      <c r="D90" s="253"/>
      <c r="E90" s="252">
        <f>ต.ค.55!F90+พ.ย.55!F90+ธ.ค.55!F90+ม.ค.56!F90+ก.พ.56!F90+มี.ค.56!F90+เม.ย.56!F90+พ.ค.56!F90+มิ.ย.56!F90</f>
        <v>188.25</v>
      </c>
      <c r="F90" s="252">
        <v>25</v>
      </c>
      <c r="G90" s="254"/>
    </row>
    <row r="91" spans="1:7" s="61" customFormat="1" ht="21" customHeight="1">
      <c r="A91" s="306" t="s">
        <v>312</v>
      </c>
      <c r="B91" s="250"/>
      <c r="C91" s="283" t="s">
        <v>6</v>
      </c>
      <c r="D91" s="253"/>
      <c r="E91" s="252">
        <f>ต.ค.55!F91+พ.ย.55!F91+ธ.ค.55!F91+ม.ค.56!F91+ก.พ.56!F91+มี.ค.56!F91+เม.ย.56!F91+พ.ค.56!F91+มิ.ย.56!F91</f>
        <v>262</v>
      </c>
      <c r="F91" s="252">
        <v>25</v>
      </c>
      <c r="G91" s="254"/>
    </row>
    <row r="92" spans="1:7" s="61" customFormat="1" ht="21" customHeight="1">
      <c r="A92" s="305" t="s">
        <v>227</v>
      </c>
      <c r="B92" s="250"/>
      <c r="C92" s="283" t="s">
        <v>6</v>
      </c>
      <c r="D92" s="253"/>
      <c r="E92" s="252">
        <f>ต.ค.55!F92+พ.ย.55!F92+ธ.ค.55!F92+ม.ค.56!F92+ก.พ.56!F92+มี.ค.56!F92+เม.ย.56!F92+พ.ค.56!F92+มิ.ย.56!F92</f>
        <v>0</v>
      </c>
      <c r="F92" s="252">
        <v>0</v>
      </c>
      <c r="G92" s="254"/>
    </row>
    <row r="93" spans="1:7" s="60" customFormat="1" ht="22.5" customHeight="1">
      <c r="A93" s="307" t="s">
        <v>228</v>
      </c>
      <c r="B93" s="278"/>
      <c r="C93" s="308" t="s">
        <v>6</v>
      </c>
      <c r="D93" s="281"/>
      <c r="E93" s="280">
        <f>ต.ค.55!F93+พ.ย.55!F93+ธ.ค.55!F93+ม.ค.56!F93+ก.พ.56!F93+มี.ค.56!F93+เม.ย.56!F93+พ.ค.56!F93+มิ.ย.56!F93</f>
        <v>40</v>
      </c>
      <c r="F93" s="280">
        <v>3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4287</v>
      </c>
      <c r="F94" s="289">
        <v>474</v>
      </c>
      <c r="G94" s="296">
        <f>E94*100/D94</f>
        <v>85.74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634</v>
      </c>
      <c r="F95" s="298">
        <v>81</v>
      </c>
      <c r="G95" s="300">
        <f>E95*100/D95</f>
        <v>79.25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2">
        <f>ต.ค.55!F96+พ.ย.55!F96+ธ.ค.55!F96+ม.ค.56!F96+ก.พ.56!F96+มี.ค.56!F96+เม.ย.56!F96+พ.ค.56!F96+มิ.ย.56!F96</f>
        <v>4287</v>
      </c>
      <c r="F96" s="284">
        <v>861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>ต.ค.55!F97+พ.ย.55!F97+ธ.ค.55!F97+ม.ค.56!F97+ก.พ.56!F97+มี.ค.56!F97+เม.ย.56!F97+พ.ค.56!F97+มิ.ย.56!F97</f>
        <v>4287</v>
      </c>
      <c r="F97" s="252">
        <v>861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>ต.ค.55!F98+พ.ย.55!F98+ธ.ค.55!F98+ม.ค.56!F98+ก.พ.56!F98+มี.ค.56!F98+เม.ย.56!F98+พ.ค.56!F98+มิ.ย.56!F98</f>
        <v>0</v>
      </c>
      <c r="F98" s="252"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2">
        <f>ต.ค.55!F99+พ.ย.55!F99+ธ.ค.55!F99+ม.ค.56!F99+ก.พ.56!F99+มี.ค.56!F99+เม.ย.56!F99+พ.ค.56!F99+มิ.ย.56!F99</f>
        <v>634</v>
      </c>
      <c r="F99" s="250">
        <v>76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>ต.ค.55!F100+พ.ย.55!F100+ธ.ค.55!F100+ม.ค.56!F100+ก.พ.56!F100+มี.ค.56!F100+เม.ย.56!F100+พ.ค.56!F100+มิ.ย.56!F100</f>
        <v>634</v>
      </c>
      <c r="F100" s="252">
        <v>76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2">
        <f>ต.ค.55!F101+พ.ย.55!F101+ธ.ค.55!F101+ม.ค.56!F101+ก.พ.56!F101+มี.ค.56!F101+เม.ย.56!F101+พ.ค.56!F101+มิ.ย.56!F101</f>
        <v>0</v>
      </c>
      <c r="F101" s="258"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>
        <v>0</v>
      </c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357</v>
      </c>
      <c r="B104" s="330"/>
      <c r="C104" s="331" t="s">
        <v>5</v>
      </c>
      <c r="D104" s="252"/>
      <c r="E104" s="252">
        <f>ต.ค.55!F104+พ.ย.55!F104+ธ.ค.55!F104+ม.ค.56!F104+ก.พ.56!F104+มี.ค.56!F104+เม.ย.56!F104+พ.ค.56!F104+มิ.ย.56!F104</f>
        <v>0</v>
      </c>
      <c r="F104" s="252">
        <v>0</v>
      </c>
      <c r="G104" s="332"/>
    </row>
    <row r="105" spans="1:7" ht="22.5" customHeight="1">
      <c r="A105" s="333" t="s">
        <v>358</v>
      </c>
      <c r="B105" s="278"/>
      <c r="C105" s="279" t="s">
        <v>6</v>
      </c>
      <c r="D105" s="280"/>
      <c r="E105" s="252">
        <f>ต.ค.55!F105+พ.ย.55!F105+ธ.ค.55!F105+ม.ค.56!F105+ก.พ.56!F105+มี.ค.56!F105+เม.ย.56!F105+พ.ค.56!F105+มิ.ย.56!F105</f>
        <v>2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79"/>
      <c r="F106" s="379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84"/>
      <c r="F107" s="384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252">
        <f>ต.ค.55!F108+พ.ย.55!F108+ธ.ค.55!F108+ม.ค.56!F108+ก.พ.56!F108+มี.ค.56!F108+เม.ย.56!F108+พ.ค.56!F108+มิ.ย.56!F108</f>
        <v>0</v>
      </c>
      <c r="F108" s="385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10563</v>
      </c>
      <c r="F109" s="289">
        <v>1496</v>
      </c>
      <c r="G109" s="296">
        <f>E109*100/D109</f>
        <v>132.03749999999999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E114</f>
        <v>9171</v>
      </c>
      <c r="F110" s="298">
        <v>1564</v>
      </c>
      <c r="G110" s="300">
        <f>E110*100/D110</f>
        <v>114.6375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2">
        <f>ต.ค.55!F111+พ.ย.55!F111+ธ.ค.55!F111+ม.ค.56!F111+ก.พ.56!F111+มี.ค.56!F111+เม.ย.56!F111+พ.ค.56!F111+มิ.ย.56!F111</f>
        <v>10563</v>
      </c>
      <c r="F111" s="284">
        <v>1042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>ต.ค.55!F112+พ.ย.55!F112+ธ.ค.55!F112+ม.ค.56!F112+ก.พ.56!F112+มี.ค.56!F112+เม.ย.56!F112+พ.ค.56!F112+มิ.ย.56!F112</f>
        <v>10175</v>
      </c>
      <c r="F112" s="252">
        <v>1042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>ต.ค.55!F113+พ.ย.55!F113+ธ.ค.55!F113+ม.ค.56!F113+ก.พ.56!F113+มี.ค.56!F113+เม.ย.56!F113+พ.ค.56!F113+มิ.ย.56!F113</f>
        <v>1004</v>
      </c>
      <c r="F113" s="252">
        <v>318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>ต.ค.55!F114+พ.ย.55!F114+ธ.ค.55!F114+ม.ค.56!F114+ก.พ.56!F114+มี.ค.56!F114+เม.ย.56!F114+พ.ค.56!F114+มิ.ย.56!F114</f>
        <v>9171</v>
      </c>
      <c r="F114" s="252">
        <v>724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2">
        <f>ต.ค.55!F115+พ.ย.55!F115+ธ.ค.55!F115+ม.ค.56!F115+ก.พ.56!F115+มี.ค.56!F115+เม.ย.56!F115+พ.ค.56!F115+มิ.ย.56!F115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2">
        <f>ต.ค.55!F116+พ.ย.55!F116+ธ.ค.55!F116+ม.ค.56!F116+ก.พ.56!F116+มี.ค.56!F116+เม.ย.56!F116+พ.ค.56!F116+มิ.ย.56!F116</f>
        <v>11559</v>
      </c>
      <c r="F116" s="250">
        <v>1131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>ต.ค.55!F117+พ.ย.55!F117+ธ.ค.55!F117+ม.ค.56!F117+ก.พ.56!F117+มี.ค.56!F117+เม.ย.56!F117+พ.ค.56!F117+มิ.ย.56!F117</f>
        <v>11121</v>
      </c>
      <c r="F117" s="252">
        <v>1131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>ต.ค.55!F118+พ.ย.55!F118+ธ.ค.55!F118+ม.ค.56!F118+ก.พ.56!F118+มี.ค.56!F118+เม.ย.56!F118+พ.ค.56!F118+มิ.ย.56!F118</f>
        <v>1042</v>
      </c>
      <c r="F118" s="252">
        <v>318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>ต.ค.55!F119+พ.ย.55!F119+ธ.ค.55!F119+ม.ค.56!F119+ก.พ.56!F119+มี.ค.56!F119+เม.ย.56!F119+พ.ค.56!F119+มิ.ย.56!F119</f>
        <v>10079</v>
      </c>
      <c r="F119" s="252">
        <v>813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2">
        <f>ต.ค.55!F120+พ.ย.55!F120+ธ.ค.55!F120+ม.ค.56!F120+ก.พ.56!F120+มี.ค.56!F120+เม.ย.56!F120+พ.ค.56!F120+มิ.ย.56!F120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4246</v>
      </c>
      <c r="F121" s="289">
        <v>376</v>
      </c>
      <c r="G121" s="296">
        <f>E121*100/D121</f>
        <v>106.15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323</v>
      </c>
      <c r="F122" s="298">
        <v>35</v>
      </c>
      <c r="G122" s="300">
        <f>E122*100/D122</f>
        <v>80.75</v>
      </c>
    </row>
    <row r="123" spans="1:7" s="60" customFormat="1" ht="22.5" customHeight="1">
      <c r="A123" s="396" t="s">
        <v>259</v>
      </c>
      <c r="B123" s="397"/>
      <c r="C123" s="398" t="s">
        <v>5</v>
      </c>
      <c r="D123" s="397">
        <v>4000</v>
      </c>
      <c r="E123" s="252">
        <f>ต.ค.55!F123+พ.ย.55!F123+ธ.ค.55!F123+ม.ค.56!F123+ก.พ.56!F123+มี.ค.56!F123+เม.ย.56!F123+พ.ค.56!F123+มิ.ย.56!F123</f>
        <v>4246</v>
      </c>
      <c r="F123" s="397">
        <v>1471</v>
      </c>
      <c r="G123" s="400"/>
    </row>
    <row r="124" spans="1:7" s="60" customFormat="1" ht="22.5" customHeight="1">
      <c r="A124" s="306" t="s">
        <v>322</v>
      </c>
      <c r="B124" s="250"/>
      <c r="C124" s="312" t="s">
        <v>7</v>
      </c>
      <c r="D124" s="252"/>
      <c r="E124" s="252">
        <f>ต.ค.55!F124+พ.ย.55!F124+ธ.ค.55!F124+ม.ค.56!F124+ก.พ.56!F124+มี.ค.56!F124+เม.ย.56!F124+พ.ค.56!F124+มิ.ย.56!F124</f>
        <v>0</v>
      </c>
      <c r="F124" s="252">
        <v>0</v>
      </c>
      <c r="G124" s="254"/>
    </row>
    <row r="125" spans="1:7" s="60" customFormat="1" ht="22.5" customHeight="1">
      <c r="A125" s="306" t="s">
        <v>323</v>
      </c>
      <c r="B125" s="250"/>
      <c r="C125" s="312" t="s">
        <v>5</v>
      </c>
      <c r="D125" s="252"/>
      <c r="E125" s="252">
        <f>ต.ค.55!F125+พ.ย.55!F125+ธ.ค.55!F125+ม.ค.56!F125+ก.พ.56!F125+มี.ค.56!F125+เม.ย.56!F125+พ.ค.56!F125+มิ.ย.56!F125</f>
        <v>4246</v>
      </c>
      <c r="F125" s="252">
        <v>1471</v>
      </c>
      <c r="G125" s="254"/>
    </row>
    <row r="126" spans="1:7" s="60" customFormat="1" ht="22.5" customHeight="1">
      <c r="A126" s="305" t="s">
        <v>326</v>
      </c>
      <c r="B126" s="250"/>
      <c r="C126" s="313" t="s">
        <v>7</v>
      </c>
      <c r="D126" s="250">
        <v>400</v>
      </c>
      <c r="E126" s="252">
        <f>ต.ค.55!F126+พ.ย.55!F126+ธ.ค.55!F126+ม.ค.56!F126+ก.พ.56!F126+มี.ค.56!F126+เม.ย.56!F126+พ.ค.56!F126+มิ.ย.56!F126</f>
        <v>323</v>
      </c>
      <c r="F126" s="250">
        <v>38</v>
      </c>
      <c r="G126" s="254"/>
    </row>
    <row r="127" spans="1:7" s="60" customFormat="1" ht="22.5" customHeight="1">
      <c r="A127" s="306" t="s">
        <v>324</v>
      </c>
      <c r="B127" s="330"/>
      <c r="C127" s="331" t="s">
        <v>5</v>
      </c>
      <c r="D127" s="252"/>
      <c r="E127" s="252">
        <f>ต.ค.55!F127+พ.ย.55!F127+ธ.ค.55!F127+ม.ค.56!F127+ก.พ.56!F127+มี.ค.56!F127+เม.ย.56!F127+พ.ค.56!F127+มิ.ย.56!F127</f>
        <v>0</v>
      </c>
      <c r="F127" s="252">
        <v>0</v>
      </c>
      <c r="G127" s="332"/>
    </row>
    <row r="128" spans="1:7">
      <c r="A128" s="306" t="s">
        <v>325</v>
      </c>
      <c r="B128" s="250"/>
      <c r="C128" s="251" t="s">
        <v>6</v>
      </c>
      <c r="D128" s="252"/>
      <c r="E128" s="252">
        <f>ต.ค.55!F128+พ.ย.55!F128+ธ.ค.55!F128+ม.ค.56!F128+ก.พ.56!F128+มี.ค.56!F128+เม.ย.56!F128+พ.ค.56!F128+มิ.ย.56!F128</f>
        <v>323</v>
      </c>
      <c r="F128" s="252">
        <v>38</v>
      </c>
      <c r="G128" s="254"/>
    </row>
    <row r="129" spans="1:7">
      <c r="A129" s="395" t="s">
        <v>343</v>
      </c>
      <c r="B129" s="391"/>
      <c r="C129" s="393" t="s">
        <v>7</v>
      </c>
      <c r="D129" s="392"/>
      <c r="E129" s="393"/>
      <c r="F129" s="390">
        <v>0</v>
      </c>
      <c r="G129" s="394"/>
    </row>
    <row r="130" spans="1:7">
      <c r="A130" s="395" t="s">
        <v>344</v>
      </c>
      <c r="B130" s="391"/>
      <c r="C130" s="390"/>
      <c r="D130" s="392"/>
      <c r="E130" s="393"/>
      <c r="F130" s="390"/>
      <c r="G130" s="394"/>
    </row>
    <row r="131" spans="1:7">
      <c r="A131" s="306" t="s">
        <v>345</v>
      </c>
      <c r="B131" s="330"/>
      <c r="C131" s="331" t="s">
        <v>5</v>
      </c>
      <c r="D131" s="252"/>
      <c r="E131" s="252">
        <f>ต.ค.55!F131+พ.ย.55!F131+ธ.ค.55!F131+ม.ค.56!F131+ก.พ.56!F131+มี.ค.56!F131+เม.ย.56!F131+พ.ค.56!F131+มิ.ย.56!F131</f>
        <v>0</v>
      </c>
      <c r="F131" s="252">
        <v>0</v>
      </c>
      <c r="G131" s="332"/>
    </row>
    <row r="132" spans="1:7">
      <c r="A132" s="333" t="s">
        <v>346</v>
      </c>
      <c r="B132" s="278"/>
      <c r="C132" s="279" t="s">
        <v>6</v>
      </c>
      <c r="D132" s="280"/>
      <c r="E132" s="280">
        <f>ต.ค.55!F132+พ.ย.55!F132+ธ.ค.55!F132+ม.ค.56!F132+ก.พ.56!F132+มี.ค.56!F132+เม.ย.56!F132+พ.ค.56!F132+มิ.ย.56!F132</f>
        <v>21</v>
      </c>
      <c r="F132" s="280">
        <v>0</v>
      </c>
      <c r="G132" s="282"/>
    </row>
    <row r="133" spans="1:7">
      <c r="A133" s="364"/>
      <c r="B133" s="365"/>
      <c r="C133" s="364"/>
      <c r="D133" s="366"/>
      <c r="E133" s="386"/>
      <c r="F133" s="387"/>
      <c r="G133" s="36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ageMargins left="0.44" right="0.15748031496062992" top="0.61" bottom="0.45" header="0.35433070866141736" footer="0.42"/>
  <pageSetup paperSize="9" scale="79" orientation="portrait" r:id="rId1"/>
  <rowBreaks count="2" manualBreakCount="2">
    <brk id="47" max="16383" man="1"/>
    <brk id="9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H136"/>
  <sheetViews>
    <sheetView view="pageBreakPreview" topLeftCell="A55" zoomScaleSheetLayoutView="100" workbookViewId="0">
      <selection activeCell="E20" sqref="E20"/>
    </sheetView>
  </sheetViews>
  <sheetFormatPr defaultRowHeight="24.75"/>
  <cols>
    <col min="1" max="1" width="67.25" style="53" customWidth="1"/>
    <col min="2" max="2" width="10.25" style="58" customWidth="1"/>
    <col min="3" max="3" width="6.875" style="53" customWidth="1"/>
    <col min="4" max="4" width="7.625" style="59" customWidth="1"/>
    <col min="5" max="5" width="8.625" style="372" customWidth="1"/>
    <col min="6" max="6" width="7.875" style="373" customWidth="1"/>
    <col min="7" max="7" width="6.75" style="125" bestFit="1" customWidth="1"/>
    <col min="8" max="16384" width="9" style="53"/>
  </cols>
  <sheetData>
    <row r="1" spans="1:7" ht="21" customHeight="1">
      <c r="A1" s="481" t="s">
        <v>203</v>
      </c>
      <c r="B1" s="481"/>
      <c r="C1" s="481"/>
      <c r="D1" s="481"/>
      <c r="E1" s="481"/>
      <c r="F1" s="481"/>
      <c r="G1" s="481"/>
    </row>
    <row r="2" spans="1:7" ht="21" customHeight="1">
      <c r="A2" s="481" t="s">
        <v>1</v>
      </c>
      <c r="B2" s="481"/>
      <c r="C2" s="481"/>
      <c r="D2" s="481"/>
      <c r="E2" s="481"/>
      <c r="F2" s="481"/>
      <c r="G2" s="481"/>
    </row>
    <row r="3" spans="1:7" ht="21" customHeight="1">
      <c r="A3" s="481" t="s">
        <v>367</v>
      </c>
      <c r="B3" s="481"/>
      <c r="C3" s="481"/>
      <c r="D3" s="481"/>
      <c r="E3" s="481"/>
      <c r="F3" s="481"/>
      <c r="G3" s="481"/>
    </row>
    <row r="4" spans="1:7" ht="6" customHeight="1">
      <c r="A4" s="54"/>
      <c r="B4" s="55"/>
      <c r="C4" s="56"/>
      <c r="D4" s="57"/>
    </row>
    <row r="5" spans="1:7" ht="19.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5" t="s">
        <v>369</v>
      </c>
      <c r="G5" s="478" t="s">
        <v>258</v>
      </c>
    </row>
    <row r="6" spans="1:7" ht="19.5" customHeight="1">
      <c r="A6" s="464"/>
      <c r="B6" s="465"/>
      <c r="C6" s="474"/>
      <c r="D6" s="475"/>
      <c r="E6" s="389" t="s">
        <v>368</v>
      </c>
      <c r="F6" s="475"/>
      <c r="G6" s="478"/>
    </row>
    <row r="7" spans="1:7" ht="21" customHeight="1">
      <c r="A7" s="334" t="s">
        <v>3</v>
      </c>
      <c r="B7" s="335">
        <v>2974370</v>
      </c>
      <c r="C7" s="337"/>
      <c r="D7" s="337"/>
      <c r="E7" s="374"/>
      <c r="F7" s="374"/>
      <c r="G7" s="338"/>
    </row>
    <row r="8" spans="1:7" ht="21" customHeight="1">
      <c r="A8" s="339" t="s">
        <v>16</v>
      </c>
      <c r="B8" s="245">
        <v>57000</v>
      </c>
      <c r="C8" s="341"/>
      <c r="D8" s="341"/>
      <c r="E8" s="375"/>
      <c r="F8" s="375"/>
      <c r="G8" s="342"/>
    </row>
    <row r="9" spans="1:7" ht="19.5" customHeight="1">
      <c r="A9" s="246" t="s">
        <v>45</v>
      </c>
      <c r="B9" s="245">
        <v>57000</v>
      </c>
      <c r="C9" s="341"/>
      <c r="D9" s="247"/>
      <c r="E9" s="376"/>
      <c r="F9" s="376"/>
      <c r="G9" s="248"/>
    </row>
    <row r="10" spans="1:7" ht="19.5" customHeight="1">
      <c r="A10" s="246" t="s">
        <v>199</v>
      </c>
      <c r="B10" s="245">
        <v>57000</v>
      </c>
      <c r="C10" s="341"/>
      <c r="D10" s="247"/>
      <c r="E10" s="376"/>
      <c r="F10" s="376"/>
      <c r="G10" s="248"/>
    </row>
    <row r="11" spans="1:7" ht="20.25" customHeight="1">
      <c r="A11" s="432" t="s">
        <v>370</v>
      </c>
      <c r="B11" s="431">
        <v>65000</v>
      </c>
      <c r="C11" s="432" t="s">
        <v>5</v>
      </c>
      <c r="D11" s="430">
        <v>250</v>
      </c>
      <c r="E11" s="252">
        <f>ต.ค.55!F11+พ.ย.55!F11+ธ.ค.55!F11+ม.ค.56!F11+ก.พ.56!F11+มี.ค.56!F11</f>
        <v>274</v>
      </c>
      <c r="F11" s="434">
        <v>0</v>
      </c>
      <c r="G11" s="254">
        <f>E11*100/D11</f>
        <v>109.6</v>
      </c>
    </row>
    <row r="12" spans="1:7" ht="20.25" customHeight="1">
      <c r="A12" s="167" t="s">
        <v>371</v>
      </c>
      <c r="B12" s="250">
        <v>52500</v>
      </c>
      <c r="C12" s="167" t="s">
        <v>20</v>
      </c>
      <c r="D12" s="250">
        <v>1</v>
      </c>
      <c r="E12" s="252">
        <f>ต.ค.55!F12+พ.ย.55!F12+ธ.ค.55!F12+ม.ค.56!F12+ก.พ.56!F12+มี.ค.56!F12+เม.ย.56!F12+พ.ค.56!F12+มิ.ย.56!F12+ก.ค.56!F12</f>
        <v>1</v>
      </c>
      <c r="F12" s="252">
        <v>0</v>
      </c>
      <c r="G12" s="254">
        <f>E12*100/D12</f>
        <v>100</v>
      </c>
    </row>
    <row r="13" spans="1:7" ht="18" customHeight="1">
      <c r="A13" s="167"/>
      <c r="B13" s="250"/>
      <c r="C13" s="167" t="s">
        <v>5</v>
      </c>
      <c r="D13" s="250">
        <v>25</v>
      </c>
      <c r="E13" s="252">
        <f>ต.ค.55!F13+พ.ย.55!F13+ธ.ค.55!F13+ม.ค.56!F13+ก.พ.56!F13+มี.ค.56!F13+เม.ย.56!F13+พ.ค.56!F13+มิ.ย.56!F13+ก.ค.56!F13</f>
        <v>25</v>
      </c>
      <c r="F13" s="252">
        <v>0</v>
      </c>
      <c r="G13" s="254">
        <f>E13*100/D13</f>
        <v>100</v>
      </c>
    </row>
    <row r="14" spans="1:7" ht="20.25" customHeight="1">
      <c r="A14" s="255" t="s">
        <v>372</v>
      </c>
      <c r="B14" s="256">
        <v>4500</v>
      </c>
      <c r="C14" s="255" t="s">
        <v>5</v>
      </c>
      <c r="D14" s="256">
        <v>19</v>
      </c>
      <c r="E14" s="252">
        <f>ต.ค.55!F14+พ.ย.55!F14+ธ.ค.55!F14+ม.ค.56!F14+ก.พ.56!F14+มี.ค.56!F14+เม.ย.56!F14+พ.ค.56!F14+มิ.ย.56!F14+ก.ค.56!F14</f>
        <v>19</v>
      </c>
      <c r="F14" s="258">
        <v>1</v>
      </c>
      <c r="G14" s="260">
        <f>E14*100/D14</f>
        <v>100</v>
      </c>
    </row>
    <row r="15" spans="1:7" ht="19.5" customHeight="1">
      <c r="A15" s="339" t="s">
        <v>22</v>
      </c>
      <c r="B15" s="245">
        <v>2917370</v>
      </c>
      <c r="C15" s="341"/>
      <c r="D15" s="343"/>
      <c r="E15" s="375"/>
      <c r="F15" s="375"/>
      <c r="G15" s="342"/>
    </row>
    <row r="16" spans="1:7" ht="19.5" customHeight="1">
      <c r="A16" s="246" t="s">
        <v>47</v>
      </c>
      <c r="B16" s="245">
        <v>2578000</v>
      </c>
      <c r="C16" s="341"/>
      <c r="D16" s="341"/>
      <c r="E16" s="375"/>
      <c r="F16" s="375"/>
      <c r="G16" s="344"/>
    </row>
    <row r="17" spans="1:7" ht="19.5" customHeight="1">
      <c r="A17" s="246" t="s">
        <v>200</v>
      </c>
      <c r="B17" s="245">
        <v>1252600</v>
      </c>
      <c r="C17" s="247"/>
      <c r="D17" s="428">
        <f>D19+D36+D41+D44</f>
        <v>3220</v>
      </c>
      <c r="E17" s="245">
        <f>E19+E26+E36+E41+E44</f>
        <v>2324</v>
      </c>
      <c r="F17" s="376"/>
      <c r="G17" s="248"/>
    </row>
    <row r="18" spans="1:7" ht="19.5" customHeight="1">
      <c r="A18" s="339" t="s">
        <v>198</v>
      </c>
      <c r="B18" s="245">
        <v>619400</v>
      </c>
      <c r="C18" s="247"/>
      <c r="D18" s="247"/>
      <c r="E18" s="376"/>
      <c r="F18" s="376"/>
      <c r="G18" s="248"/>
    </row>
    <row r="19" spans="1:7" ht="24" customHeight="1">
      <c r="A19" s="403" t="s">
        <v>86</v>
      </c>
      <c r="B19" s="404"/>
      <c r="C19" s="435"/>
      <c r="D19" s="436">
        <f>D20+D26</f>
        <v>1700</v>
      </c>
      <c r="E19" s="404">
        <f>E20</f>
        <v>774</v>
      </c>
      <c r="F19" s="407"/>
      <c r="G19" s="408"/>
    </row>
    <row r="20" spans="1:7" ht="20.25" customHeight="1">
      <c r="A20" s="267" t="s">
        <v>57</v>
      </c>
      <c r="B20" s="250"/>
      <c r="C20" s="267" t="s">
        <v>5</v>
      </c>
      <c r="D20" s="250">
        <v>900</v>
      </c>
      <c r="E20" s="252">
        <f>ต.ค.55!F20+พ.ย.55!F20+ธ.ค.55!F20+ม.ค.56!F20+ก.พ.56!F20+มี.ค.56!F20+เม.ย.56!F20+พ.ค.56!F20+มิ.ย.56!F20+ก.ค.56!F20</f>
        <v>774</v>
      </c>
      <c r="F20" s="252">
        <v>72</v>
      </c>
      <c r="G20" s="270">
        <f>E20*100/D20</f>
        <v>86</v>
      </c>
    </row>
    <row r="21" spans="1:7" ht="20.25" customHeight="1">
      <c r="A21" s="167" t="s">
        <v>327</v>
      </c>
      <c r="B21" s="250"/>
      <c r="C21" s="167" t="s">
        <v>5</v>
      </c>
      <c r="D21" s="252"/>
      <c r="E21" s="252">
        <f>ต.ค.55!F21+พ.ย.55!F21+ธ.ค.55!F21+ม.ค.56!F21+ก.พ.56!F21+มี.ค.56!F21+เม.ย.56!F21+พ.ค.56!F21+มิ.ย.56!F21+ก.ค.56!F21</f>
        <v>1105</v>
      </c>
      <c r="F21" s="252">
        <v>146</v>
      </c>
      <c r="G21" s="254"/>
    </row>
    <row r="22" spans="1:7" ht="20.25" customHeight="1">
      <c r="A22" s="167" t="s">
        <v>206</v>
      </c>
      <c r="B22" s="250"/>
      <c r="C22" s="167" t="s">
        <v>269</v>
      </c>
      <c r="D22" s="252"/>
      <c r="E22" s="252">
        <f>ต.ค.55!F22+พ.ย.55!F22+ธ.ค.55!F22+ม.ค.56!F22+ก.พ.56!F22+มี.ค.56!F22+เม.ย.56!F22+พ.ค.56!F22+มิ.ย.56!F22+ก.ค.56!F22</f>
        <v>2259</v>
      </c>
      <c r="F22" s="252">
        <v>263</v>
      </c>
      <c r="G22" s="254"/>
    </row>
    <row r="23" spans="1:7" ht="20.25" customHeight="1">
      <c r="A23" s="167" t="s">
        <v>207</v>
      </c>
      <c r="B23" s="250"/>
      <c r="C23" s="167" t="s">
        <v>5</v>
      </c>
      <c r="D23" s="252"/>
      <c r="E23" s="252">
        <f>ต.ค.55!F23+พ.ย.55!F23+ธ.ค.55!F23+ม.ค.56!F23+ก.พ.56!F23+มี.ค.56!F23+เม.ย.56!F23+พ.ค.56!F23+มิ.ย.56!F23+ก.ค.56!F23</f>
        <v>1813</v>
      </c>
      <c r="F23" s="252">
        <v>261</v>
      </c>
      <c r="G23" s="254"/>
    </row>
    <row r="24" spans="1:7" ht="20.25" customHeight="1">
      <c r="A24" s="167" t="s">
        <v>208</v>
      </c>
      <c r="B24" s="250"/>
      <c r="C24" s="167" t="s">
        <v>5</v>
      </c>
      <c r="D24" s="252"/>
      <c r="E24" s="252">
        <f>ต.ค.55!F24+พ.ย.55!F24+ธ.ค.55!F24+ม.ค.56!F24+ก.พ.56!F24+มี.ค.56!F24+เม.ย.56!F24+พ.ค.56!F24+มิ.ย.56!F24+ก.ค.56!F24</f>
        <v>7296</v>
      </c>
      <c r="F24" s="252">
        <v>902</v>
      </c>
      <c r="G24" s="254"/>
    </row>
    <row r="25" spans="1:7" ht="20.25" customHeight="1">
      <c r="A25" s="167" t="s">
        <v>209</v>
      </c>
      <c r="B25" s="250"/>
      <c r="C25" s="167" t="s">
        <v>5</v>
      </c>
      <c r="D25" s="252"/>
      <c r="E25" s="252">
        <f>ต.ค.55!F25+พ.ย.55!F25+ธ.ค.55!F25+ม.ค.56!F25+ก.พ.56!F25+มี.ค.56!F25+เม.ย.56!F25+พ.ค.56!F25+มิ.ย.56!F25+ก.ค.56!F25</f>
        <v>4007</v>
      </c>
      <c r="F25" s="252">
        <v>408</v>
      </c>
      <c r="G25" s="254"/>
    </row>
    <row r="26" spans="1:7" ht="20.25" customHeight="1">
      <c r="A26" s="267" t="s">
        <v>58</v>
      </c>
      <c r="B26" s="250">
        <v>217800</v>
      </c>
      <c r="C26" s="267" t="s">
        <v>5</v>
      </c>
      <c r="D26" s="250">
        <v>800</v>
      </c>
      <c r="E26" s="252">
        <f>ต.ค.55!F26+พ.ย.55!F26+ธ.ค.55!F26+ม.ค.56!F26+ก.พ.56!F26+มี.ค.56!F26+เม.ย.56!F26+พ.ค.56!F26+มิ.ย.56!F26+ก.ค.56!F26</f>
        <v>0</v>
      </c>
      <c r="F26" s="250"/>
      <c r="G26" s="270">
        <f>E27*100/D26</f>
        <v>172.75</v>
      </c>
    </row>
    <row r="27" spans="1:7" ht="20.25" customHeight="1">
      <c r="A27" s="167" t="s">
        <v>210</v>
      </c>
      <c r="B27" s="250"/>
      <c r="C27" s="167" t="s">
        <v>5</v>
      </c>
      <c r="D27" s="252"/>
      <c r="E27" s="252">
        <f>ต.ค.55!F27+พ.ย.55!F27+ธ.ค.55!F27+ม.ค.56!F27+ก.พ.56!F27+มี.ค.56!F27+เม.ย.56!F27+พ.ค.56!F27+มิ.ย.56!F27+ก.ค.56!F27</f>
        <v>1382</v>
      </c>
      <c r="F27" s="252">
        <v>185</v>
      </c>
      <c r="G27" s="254"/>
    </row>
    <row r="28" spans="1:7" ht="20.25" customHeight="1">
      <c r="A28" s="167" t="s">
        <v>211</v>
      </c>
      <c r="B28" s="250"/>
      <c r="C28" s="167" t="s">
        <v>5</v>
      </c>
      <c r="D28" s="252"/>
      <c r="E28" s="252">
        <f>ต.ค.55!F28+พ.ย.55!F28+ธ.ค.55!F28+ม.ค.56!F28+ก.พ.56!F28+มี.ค.56!F28+เม.ย.56!F28+พ.ค.56!F28+มิ.ย.56!F28+ก.ค.56!F28</f>
        <v>747</v>
      </c>
      <c r="F28" s="252">
        <f>F29+F30</f>
        <v>118</v>
      </c>
      <c r="G28" s="270"/>
    </row>
    <row r="29" spans="1:7" ht="20.25" customHeight="1">
      <c r="A29" s="167" t="s">
        <v>285</v>
      </c>
      <c r="B29" s="250"/>
      <c r="C29" s="167" t="s">
        <v>5</v>
      </c>
      <c r="D29" s="252"/>
      <c r="E29" s="252">
        <f>ต.ค.55!F29+พ.ย.55!F29+ธ.ค.55!F29+ม.ค.56!F29+ก.พ.56!F29+มี.ค.56!F29+เม.ย.56!F29+พ.ค.56!F29+มิ.ย.56!F29+ก.ค.56!F29</f>
        <v>693</v>
      </c>
      <c r="F29" s="252">
        <v>113</v>
      </c>
      <c r="G29" s="254"/>
    </row>
    <row r="30" spans="1:7" ht="20.25" customHeight="1">
      <c r="A30" s="167" t="s">
        <v>286</v>
      </c>
      <c r="B30" s="250"/>
      <c r="C30" s="167" t="s">
        <v>5</v>
      </c>
      <c r="D30" s="252"/>
      <c r="E30" s="252">
        <f>ต.ค.55!F30+พ.ย.55!F30+ธ.ค.55!F30+ม.ค.56!F30+ก.พ.56!F30+มี.ค.56!F30+เม.ย.56!F30+พ.ค.56!F30+มิ.ย.56!F30+ก.ค.56!F30</f>
        <v>54</v>
      </c>
      <c r="F30" s="252">
        <v>5</v>
      </c>
      <c r="G30" s="254"/>
    </row>
    <row r="31" spans="1:7" ht="20.25" customHeight="1">
      <c r="A31" s="167" t="s">
        <v>212</v>
      </c>
      <c r="B31" s="250"/>
      <c r="C31" s="167" t="s">
        <v>5</v>
      </c>
      <c r="D31" s="252"/>
      <c r="E31" s="252">
        <f>ต.ค.55!F31+พ.ย.55!F31+ธ.ค.55!F31+ม.ค.56!F31+ก.พ.56!F31+มี.ค.56!F31+เม.ย.56!F31+พ.ค.56!F31+มิ.ย.56!F31+ก.ค.56!F31</f>
        <v>0</v>
      </c>
      <c r="F31" s="252">
        <v>0</v>
      </c>
      <c r="G31" s="254">
        <v>0</v>
      </c>
    </row>
    <row r="32" spans="1:7" ht="20.25" customHeight="1">
      <c r="A32" s="167" t="s">
        <v>287</v>
      </c>
      <c r="B32" s="250"/>
      <c r="C32" s="167" t="s">
        <v>5</v>
      </c>
      <c r="D32" s="252"/>
      <c r="E32" s="252">
        <f>ต.ค.55!F32+พ.ย.55!F32+ธ.ค.55!F32+ม.ค.56!F32+ก.พ.56!F32+มี.ค.56!F32+เม.ย.56!F32+พ.ค.56!F32+มิ.ย.56!F32+ก.ค.56!F32</f>
        <v>0</v>
      </c>
      <c r="F32" s="252">
        <v>0</v>
      </c>
      <c r="G32" s="254">
        <v>0</v>
      </c>
    </row>
    <row r="33" spans="1:7" ht="20.25" customHeight="1">
      <c r="A33" s="167" t="s">
        <v>288</v>
      </c>
      <c r="B33" s="250"/>
      <c r="C33" s="167" t="s">
        <v>5</v>
      </c>
      <c r="D33" s="252"/>
      <c r="E33" s="252">
        <f>ต.ค.55!F33+พ.ย.55!F33+ธ.ค.55!F33+ม.ค.56!F33+ก.พ.56!F33+มี.ค.56!F33+เม.ย.56!F33+พ.ค.56!F33+มิ.ย.56!F33+ก.ค.56!F33</f>
        <v>0</v>
      </c>
      <c r="F33" s="252">
        <v>0</v>
      </c>
      <c r="G33" s="254">
        <v>0</v>
      </c>
    </row>
    <row r="34" spans="1:7" ht="20.25" customHeight="1">
      <c r="A34" s="167" t="s">
        <v>213</v>
      </c>
      <c r="B34" s="250"/>
      <c r="C34" s="167" t="s">
        <v>5</v>
      </c>
      <c r="D34" s="252"/>
      <c r="E34" s="252">
        <f>ต.ค.55!F34+พ.ย.55!F34+ธ.ค.55!F34+ม.ค.56!F34+ก.พ.56!F34+มี.ค.56!F34+เม.ย.56!F34+พ.ค.56!F34+มิ.ย.56!F34+ก.ค.56!F34</f>
        <v>744</v>
      </c>
      <c r="F34" s="252">
        <v>90</v>
      </c>
      <c r="G34" s="254">
        <f>E34*100/E27</f>
        <v>53.835021707670045</v>
      </c>
    </row>
    <row r="35" spans="1:7" ht="20.25" customHeight="1">
      <c r="A35" s="167" t="s">
        <v>214</v>
      </c>
      <c r="B35" s="250"/>
      <c r="C35" s="167" t="s">
        <v>5</v>
      </c>
      <c r="D35" s="252"/>
      <c r="E35" s="252">
        <f>ต.ค.55!F35+พ.ย.55!F35+ธ.ค.55!F35+ม.ค.56!F35+ก.พ.56!F35+มี.ค.56!F35+เม.ย.56!F35+พ.ค.56!F35+มิ.ย.56!F35+ก.ค.56!F35</f>
        <v>638</v>
      </c>
      <c r="F35" s="252">
        <v>95</v>
      </c>
      <c r="G35" s="254">
        <f>E35*100/E27</f>
        <v>46.164978292329955</v>
      </c>
    </row>
    <row r="36" spans="1:7" ht="20.25" customHeight="1">
      <c r="A36" s="409" t="s">
        <v>60</v>
      </c>
      <c r="B36" s="410"/>
      <c r="C36" s="412"/>
      <c r="D36" s="414">
        <f>D37+D38</f>
        <v>1200</v>
      </c>
      <c r="E36" s="410">
        <f>E37+E38</f>
        <v>1220</v>
      </c>
      <c r="F36" s="412"/>
      <c r="G36" s="413"/>
    </row>
    <row r="37" spans="1:7" ht="20.25" customHeight="1">
      <c r="A37" s="167" t="s">
        <v>278</v>
      </c>
      <c r="B37" s="250">
        <v>71000</v>
      </c>
      <c r="C37" s="167" t="s">
        <v>5</v>
      </c>
      <c r="D37" s="252">
        <v>840</v>
      </c>
      <c r="E37" s="252">
        <f>ต.ค.55!F37+พ.ย.55!F37+ธ.ค.55!F37+ม.ค.56!F37+ก.พ.56!F37+มี.ค.56!F37+เม.ย.56!F37+พ.ค.56!F37+มิ.ย.56!F37+ก.ค.56!F37</f>
        <v>895</v>
      </c>
      <c r="F37" s="252">
        <v>147</v>
      </c>
      <c r="G37" s="254">
        <f>E37*100/D37</f>
        <v>106.54761904761905</v>
      </c>
    </row>
    <row r="38" spans="1:7" ht="20.25" customHeight="1">
      <c r="A38" s="167" t="s">
        <v>279</v>
      </c>
      <c r="B38" s="250">
        <v>103200</v>
      </c>
      <c r="C38" s="167" t="s">
        <v>5</v>
      </c>
      <c r="D38" s="252">
        <v>360</v>
      </c>
      <c r="E38" s="252">
        <f>ต.ค.55!F38+พ.ย.55!F38+ธ.ค.55!F38+ม.ค.56!F38+ก.พ.56!F38+มี.ค.56!F38+เม.ย.56!F38+พ.ค.56!F38+มิ.ย.56!F38+ก.ค.56!F38</f>
        <v>325</v>
      </c>
      <c r="F38" s="252">
        <v>35</v>
      </c>
      <c r="G38" s="254">
        <f>E38*100/D38</f>
        <v>90.277777777777771</v>
      </c>
    </row>
    <row r="39" spans="1:7" ht="20.25" customHeight="1">
      <c r="A39" s="167" t="s">
        <v>280</v>
      </c>
      <c r="B39" s="250"/>
      <c r="C39" s="167" t="s">
        <v>5</v>
      </c>
      <c r="D39" s="252"/>
      <c r="E39" s="252">
        <f>ต.ค.55!F39+พ.ย.55!F39+ธ.ค.55!F39+ม.ค.56!F39+ก.พ.56!F39+มี.ค.56!F39+เม.ย.56!F39+พ.ค.56!F39+มิ.ย.56!F39+ก.ค.56!F39</f>
        <v>17</v>
      </c>
      <c r="F39" s="252">
        <v>2</v>
      </c>
      <c r="G39" s="254"/>
    </row>
    <row r="40" spans="1:7" ht="20.25" customHeight="1">
      <c r="A40" s="167" t="s">
        <v>281</v>
      </c>
      <c r="B40" s="250"/>
      <c r="C40" s="167" t="s">
        <v>245</v>
      </c>
      <c r="D40" s="252"/>
      <c r="E40" s="252">
        <f>ต.ค.55!F40+พ.ย.55!F40+ธ.ค.55!F40+ม.ค.56!F40+ก.พ.56!F40+มี.ค.56!F40+เม.ย.56!F40+พ.ค.56!F40+มิ.ย.56!F40+ก.ค.56!F40</f>
        <v>4</v>
      </c>
      <c r="F40" s="252">
        <v>0</v>
      </c>
      <c r="G40" s="254">
        <f>E40*100/E39</f>
        <v>23.529411764705884</v>
      </c>
    </row>
    <row r="41" spans="1:7" ht="20.25" customHeight="1">
      <c r="A41" s="409" t="s">
        <v>282</v>
      </c>
      <c r="B41" s="410"/>
      <c r="C41" s="412"/>
      <c r="D41" s="414">
        <f>D42+D43</f>
        <v>101</v>
      </c>
      <c r="E41" s="410">
        <f>E42+E43</f>
        <v>106</v>
      </c>
      <c r="F41" s="412"/>
      <c r="G41" s="413"/>
    </row>
    <row r="42" spans="1:7" ht="20.25" customHeight="1">
      <c r="A42" s="167" t="s">
        <v>366</v>
      </c>
      <c r="B42" s="250">
        <v>95280</v>
      </c>
      <c r="C42" s="167" t="s">
        <v>5</v>
      </c>
      <c r="D42" s="252">
        <v>1</v>
      </c>
      <c r="E42" s="252">
        <f>ต.ค.55!F42+พ.ย.55!F42+ธ.ค.55!F42+ม.ค.56!F42+ก.พ.56!F42+มี.ค.56!F42+เม.ย.56!F42+พ.ค.56!F42+มิ.ย.56!F42+ก.ค.56!F42</f>
        <v>1</v>
      </c>
      <c r="F42" s="252">
        <v>0</v>
      </c>
      <c r="G42" s="370">
        <f>E42*100/D42</f>
        <v>100</v>
      </c>
    </row>
    <row r="43" spans="1:7" ht="20.25" customHeight="1">
      <c r="A43" s="167" t="s">
        <v>365</v>
      </c>
      <c r="B43" s="250">
        <v>17000</v>
      </c>
      <c r="C43" s="167" t="s">
        <v>5</v>
      </c>
      <c r="D43" s="252">
        <v>100</v>
      </c>
      <c r="E43" s="252">
        <f>ต.ค.55!F43+พ.ย.55!F43+ธ.ค.55!F43+ม.ค.56!F43+ก.พ.56!F43+มี.ค.56!F43+เม.ย.56!F43+พ.ค.56!F43+มิ.ย.56!F43+ก.ค.56!F43</f>
        <v>105</v>
      </c>
      <c r="F43" s="252">
        <v>0</v>
      </c>
      <c r="G43" s="254">
        <f>E43*100/D43</f>
        <v>105</v>
      </c>
    </row>
    <row r="44" spans="1:7" ht="20.25" customHeight="1">
      <c r="A44" s="409" t="s">
        <v>289</v>
      </c>
      <c r="B44" s="410"/>
      <c r="C44" s="437"/>
      <c r="D44" s="414">
        <f>D45+D46+D47+D48</f>
        <v>219</v>
      </c>
      <c r="E44" s="410">
        <f>E45+E46+E47+E48</f>
        <v>224</v>
      </c>
      <c r="F44" s="412"/>
      <c r="G44" s="413"/>
    </row>
    <row r="45" spans="1:7" ht="20.25" customHeight="1">
      <c r="A45" s="167" t="s">
        <v>290</v>
      </c>
      <c r="B45" s="250">
        <v>1500</v>
      </c>
      <c r="C45" s="167" t="s">
        <v>5</v>
      </c>
      <c r="D45" s="252">
        <v>30</v>
      </c>
      <c r="E45" s="252">
        <f>ต.ค.55!F45+พ.ย.55!F45+ธ.ค.55!F45+ม.ค.56!F45+ก.พ.56!F45+มี.ค.56!F45+เม.ย.56!F45+พ.ค.56!F45+มิ.ย.56!F45+ก.ค.56!F45</f>
        <v>30</v>
      </c>
      <c r="F45" s="252">
        <v>0</v>
      </c>
      <c r="G45" s="254">
        <f>E45*100/D45</f>
        <v>100</v>
      </c>
    </row>
    <row r="46" spans="1:7" ht="20.25" customHeight="1">
      <c r="A46" s="167" t="s">
        <v>291</v>
      </c>
      <c r="B46" s="250">
        <v>14300</v>
      </c>
      <c r="C46" s="167" t="s">
        <v>5</v>
      </c>
      <c r="D46" s="252">
        <v>150</v>
      </c>
      <c r="E46" s="252">
        <f>ต.ค.55!F46+พ.ย.55!F46+ธ.ค.55!F46+ม.ค.56!F46+ก.พ.56!F46+มี.ค.56!F46+เม.ย.56!F46+พ.ค.56!F46+มิ.ย.56!F46+ก.ค.56!F46</f>
        <v>158</v>
      </c>
      <c r="F46" s="252">
        <v>0</v>
      </c>
      <c r="G46" s="254">
        <f>E46*100/D46</f>
        <v>105.33333333333333</v>
      </c>
    </row>
    <row r="47" spans="1:7" ht="20.25" customHeight="1">
      <c r="A47" s="167" t="s">
        <v>292</v>
      </c>
      <c r="B47" s="250">
        <v>17840</v>
      </c>
      <c r="C47" s="167" t="s">
        <v>5</v>
      </c>
      <c r="D47" s="252">
        <v>38</v>
      </c>
      <c r="E47" s="252">
        <f>ต.ค.55!F47+พ.ย.55!F47+ธ.ค.55!F47+ม.ค.56!F47+ก.พ.56!F47+มี.ค.56!F47+เม.ย.56!F47+พ.ค.56!F47+มิ.ย.56!F47+ก.ค.56!F47</f>
        <v>35</v>
      </c>
      <c r="F47" s="252">
        <v>4</v>
      </c>
      <c r="G47" s="254">
        <f>E47*100/D47</f>
        <v>92.10526315789474</v>
      </c>
    </row>
    <row r="48" spans="1:7" ht="20.25" customHeight="1">
      <c r="A48" s="277" t="s">
        <v>293</v>
      </c>
      <c r="B48" s="278">
        <v>95280</v>
      </c>
      <c r="C48" s="277" t="s">
        <v>5</v>
      </c>
      <c r="D48" s="280">
        <v>1</v>
      </c>
      <c r="E48" s="280">
        <f>ต.ค.55!F48+พ.ย.55!F48+ธ.ค.55!F48+ม.ค.56!F48+ก.พ.56!F48+มี.ค.56!F48+เม.ย.56!F48+พ.ค.56!F48+มิ.ย.56!F48+ก.ค.56!F48</f>
        <v>1</v>
      </c>
      <c r="F48" s="280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376"/>
      <c r="F49" s="376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2">
        <f>ต.ค.55!F50+พ.ย.55!F50+ธ.ค.55!F50+ม.ค.56!F50+ก.พ.56!F50+มี.ค.56!F50+เม.ย.56!F50+พ.ค.56!F50+มิ.ย.56!F50+ก.ค.56!F50</f>
        <v>37</v>
      </c>
      <c r="F50" s="252">
        <v>6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2">
        <f>ต.ค.55!F51+พ.ย.55!F51+ธ.ค.55!F51+ม.ค.56!F51+ก.พ.56!F51+มี.ค.56!F51+เม.ย.56!F51+พ.ค.56!F51+มิ.ย.56!F51+ก.ค.56!F51</f>
        <v>1</v>
      </c>
      <c r="F51" s="252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247"/>
      <c r="E52" s="376"/>
      <c r="F52" s="376"/>
      <c r="G52" s="248"/>
    </row>
    <row r="53" spans="1:7" ht="20.25" customHeight="1">
      <c r="A53" s="421" t="s">
        <v>90</v>
      </c>
      <c r="B53" s="422" t="s">
        <v>197</v>
      </c>
      <c r="C53" s="423" t="s">
        <v>5</v>
      </c>
      <c r="D53" s="424">
        <v>5000</v>
      </c>
      <c r="E53" s="252">
        <f>ต.ค.55!F53+พ.ย.55!F53+ธ.ค.55!F53+ม.ค.56!F53+ก.พ.56!F53+มี.ค.56!F53+เม.ย.56!F53+พ.ค.56!F53+มิ.ย.56!F53+ก.ค.56!F53</f>
        <v>4804</v>
      </c>
      <c r="F53" s="422">
        <v>255</v>
      </c>
      <c r="G53" s="425">
        <f t="shared" ref="G53:G70" si="0">E53*100/D53</f>
        <v>96.08</v>
      </c>
    </row>
    <row r="54" spans="1:7" ht="20.25" customHeight="1">
      <c r="A54" s="416" t="s">
        <v>91</v>
      </c>
      <c r="B54" s="417"/>
      <c r="C54" s="418"/>
      <c r="D54" s="426">
        <f>D55+D56+D57+D58</f>
        <v>4760</v>
      </c>
      <c r="E54" s="252">
        <f>ต.ค.55!F54+พ.ย.55!F54+ธ.ค.55!F54+ม.ค.56!F54+ก.พ.56!F54+มี.ค.56!F54+เม.ย.56!F54+พ.ค.56!F54+มิ.ย.56!F54+ก.ค.56!F54</f>
        <v>0</v>
      </c>
      <c r="F54" s="419"/>
      <c r="G54" s="420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2">
        <f>ต.ค.55!F55+พ.ย.55!F55+ธ.ค.55!F55+ม.ค.56!F55+ก.พ.56!F55+มี.ค.56!F55+เม.ย.56!F55+พ.ค.56!F55+มิ.ย.56!F55+ก.ค.56!F55</f>
        <v>880</v>
      </c>
      <c r="F55" s="252">
        <v>0</v>
      </c>
      <c r="G55" s="254">
        <f t="shared" si="0"/>
        <v>110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2">
        <f>ต.ค.55!F56+พ.ย.55!F56+ธ.ค.55!F56+ม.ค.56!F56+ก.พ.56!F56+มี.ค.56!F56+เม.ย.56!F56+พ.ค.56!F56+มิ.ย.56!F56+ก.ค.56!F56</f>
        <v>3781</v>
      </c>
      <c r="F56" s="252">
        <v>210</v>
      </c>
      <c r="G56" s="254">
        <f t="shared" si="0"/>
        <v>96.948717948717942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2">
        <f>ต.ค.55!F57+พ.ย.55!F57+ธ.ค.55!F57+ม.ค.56!F57+ก.พ.56!F57+มี.ค.56!F57+เม.ย.56!F57+พ.ค.56!F57+มิ.ย.56!F57+ก.ค.56!F57</f>
        <v>10</v>
      </c>
      <c r="F57" s="252">
        <v>0</v>
      </c>
      <c r="G57" s="254">
        <f t="shared" si="0"/>
        <v>100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2">
        <f>ต.ค.55!F58+พ.ย.55!F58+ธ.ค.55!F58+ม.ค.56!F58+ก.พ.56!F58+มี.ค.56!F58+เม.ย.56!F58+พ.ค.56!F58+มิ.ย.56!F58+ก.ค.56!F58</f>
        <v>58</v>
      </c>
      <c r="F58" s="252">
        <v>58</v>
      </c>
      <c r="G58" s="254">
        <f t="shared" si="0"/>
        <v>116</v>
      </c>
    </row>
    <row r="59" spans="1:7" ht="19.5" customHeight="1">
      <c r="A59" s="416" t="s">
        <v>297</v>
      </c>
      <c r="B59" s="417">
        <v>32000</v>
      </c>
      <c r="C59" s="418" t="s">
        <v>20</v>
      </c>
      <c r="D59" s="427">
        <v>1</v>
      </c>
      <c r="E59" s="252">
        <f>ต.ค.55!F59+พ.ย.55!F59+ธ.ค.55!F59+ม.ค.56!F59+ก.พ.56!F59+มี.ค.56!F59+เม.ย.56!F59+พ.ค.56!F59+มิ.ย.56!F59+ก.ค.56!F59</f>
        <v>1</v>
      </c>
      <c r="F59" s="419">
        <v>0</v>
      </c>
      <c r="G59" s="420">
        <f t="shared" si="0"/>
        <v>100</v>
      </c>
    </row>
    <row r="60" spans="1:7" ht="20.25" customHeight="1">
      <c r="A60" s="416"/>
      <c r="B60" s="417"/>
      <c r="C60" s="418" t="s">
        <v>5</v>
      </c>
      <c r="D60" s="427">
        <v>20</v>
      </c>
      <c r="E60" s="252">
        <f>ต.ค.55!F60+พ.ย.55!F60+ธ.ค.55!F60+ม.ค.56!F60+ก.พ.56!F60+มี.ค.56!F60+เม.ย.56!F60+พ.ค.56!F60+มิ.ย.56!F60+ก.ค.56!F60</f>
        <v>21</v>
      </c>
      <c r="F60" s="419">
        <v>0</v>
      </c>
      <c r="G60" s="420">
        <f t="shared" si="0"/>
        <v>105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304">
        <v>1</v>
      </c>
      <c r="E61" s="252">
        <f>ต.ค.55!F61+พ.ย.55!F61+ธ.ค.55!F61+ม.ค.56!F61+ก.พ.56!F61+มี.ค.56!F61+เม.ย.56!F61+พ.ค.56!F61+มิ.ย.56!F61+ก.ค.56!F61</f>
        <v>1</v>
      </c>
      <c r="F61" s="252">
        <v>1</v>
      </c>
      <c r="G61" s="254">
        <f t="shared" si="0"/>
        <v>100</v>
      </c>
    </row>
    <row r="62" spans="1:7" ht="20.25" customHeight="1">
      <c r="A62" s="167"/>
      <c r="B62" s="250"/>
      <c r="C62" s="251" t="s">
        <v>5</v>
      </c>
      <c r="D62" s="304">
        <v>12</v>
      </c>
      <c r="E62" s="252">
        <f>ต.ค.55!F62+พ.ย.55!F62+ธ.ค.55!F62+ม.ค.56!F62+ก.พ.56!F62+มี.ค.56!F62+เม.ย.56!F62+พ.ค.56!F62+มิ.ย.56!F62+ก.ค.56!F62</f>
        <v>12</v>
      </c>
      <c r="F62" s="252">
        <v>12</v>
      </c>
      <c r="G62" s="254">
        <f t="shared" si="0"/>
        <v>100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304">
        <v>2</v>
      </c>
      <c r="E63" s="252">
        <f>ต.ค.55!F63+พ.ย.55!F63+ธ.ค.55!F63+ม.ค.56!F63+ก.พ.56!F63+มี.ค.56!F63+เม.ย.56!F63+พ.ค.56!F63+มิ.ย.56!F63+ก.ค.56!F63</f>
        <v>2</v>
      </c>
      <c r="F63" s="252">
        <v>0</v>
      </c>
      <c r="G63" s="254">
        <f>E63*100/D63</f>
        <v>100</v>
      </c>
    </row>
    <row r="64" spans="1:7" ht="20.25" customHeight="1">
      <c r="A64" s="167"/>
      <c r="B64" s="250"/>
      <c r="C64" s="251" t="s">
        <v>5</v>
      </c>
      <c r="D64" s="304">
        <v>20</v>
      </c>
      <c r="E64" s="252">
        <f>ต.ค.55!F64+พ.ย.55!F64+ธ.ค.55!F64+ม.ค.56!F64+ก.พ.56!F64+มี.ค.56!F64+เม.ย.56!F64+พ.ค.56!F64+มิ.ย.56!F64+ก.ค.56!F64</f>
        <v>20</v>
      </c>
      <c r="F64" s="252">
        <v>0</v>
      </c>
      <c r="G64" s="254">
        <f>E64*100/D64</f>
        <v>100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304">
        <v>1</v>
      </c>
      <c r="E65" s="252">
        <f>ต.ค.55!F65+พ.ย.55!F65+ธ.ค.55!F65+ม.ค.56!F65+ก.พ.56!F65+มี.ค.56!F65+เม.ย.56!F65+พ.ค.56!F65+มิ.ย.56!F65+ก.ค.56!F65</f>
        <v>1</v>
      </c>
      <c r="F65" s="252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79"/>
      <c r="F66" s="379"/>
      <c r="G66" s="347"/>
    </row>
    <row r="67" spans="1:7" ht="22.5" customHeight="1">
      <c r="A67" s="297" t="s">
        <v>51</v>
      </c>
      <c r="B67" s="298"/>
      <c r="C67" s="348"/>
      <c r="D67" s="349"/>
      <c r="E67" s="380"/>
      <c r="F67" s="38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84">
        <v>4100</v>
      </c>
      <c r="E68" s="252">
        <f>ต.ค.55!F68+พ.ย.55!F68+ธ.ค.55!F68+ม.ค.56!F68+ก.พ.56!F68+มี.ค.56!F68+เม.ย.56!F68+พ.ค.56!F68+มิ.ย.56!F68+ก.ค.56!F68</f>
        <v>3984</v>
      </c>
      <c r="F68" s="291">
        <v>258</v>
      </c>
      <c r="G68" s="293">
        <f t="shared" si="0"/>
        <v>97.170731707317074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0">
        <v>300</v>
      </c>
      <c r="E69" s="252">
        <f>ต.ค.55!F69+พ.ย.55!F69+ธ.ค.55!F69+ม.ค.56!F69+ก.พ.56!F69+มี.ค.56!F69+เม.ย.56!F69+พ.ค.56!F69+มิ.ย.56!F69+ก.ค.56!F69</f>
        <v>310</v>
      </c>
      <c r="F69" s="252">
        <v>0</v>
      </c>
      <c r="G69" s="254">
        <f t="shared" si="0"/>
        <v>103.33333333333333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6">
        <v>80</v>
      </c>
      <c r="E70" s="252">
        <f>ต.ค.55!F70+พ.ย.55!F70+ธ.ค.55!F70+ม.ค.56!F70+ก.พ.56!F70+มี.ค.56!F70+เม.ย.56!F70+พ.ค.56!F70+มิ.ย.56!F70+ก.ค.56!F70</f>
        <v>82</v>
      </c>
      <c r="F70" s="258">
        <v>0</v>
      </c>
      <c r="G70" s="260">
        <f t="shared" si="0"/>
        <v>102.5</v>
      </c>
    </row>
    <row r="71" spans="1:7" ht="20.25" customHeight="1">
      <c r="A71" s="128" t="s">
        <v>28</v>
      </c>
      <c r="B71" s="289">
        <v>651600</v>
      </c>
      <c r="C71" s="345"/>
      <c r="D71" s="346"/>
      <c r="E71" s="379"/>
      <c r="F71" s="379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81"/>
      <c r="F72" s="381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84">
        <v>40000</v>
      </c>
      <c r="E73" s="252">
        <f>ต.ค.55!F73+พ.ย.55!F73+ธ.ค.55!F73+ม.ค.56!F73+ก.พ.56!F73+มี.ค.56!F73+เม.ย.56!F73+พ.ค.56!F73+มิ.ย.56!F73+ก.ค.56!F73</f>
        <v>64098</v>
      </c>
      <c r="F73" s="291">
        <v>6462</v>
      </c>
      <c r="G73" s="293">
        <f>E73*100/D73</f>
        <v>160.245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0">
        <v>2500</v>
      </c>
      <c r="E74" s="252">
        <f>ต.ค.55!F74+พ.ย.55!F74+ธ.ค.55!F74+ม.ค.56!F74+ก.พ.56!F74+มี.ค.56!F74+เม.ย.56!F74+พ.ค.56!F74+มิ.ย.56!F74+ก.ค.56!F74</f>
        <v>0</v>
      </c>
      <c r="F74" s="252">
        <v>0</v>
      </c>
      <c r="G74" s="254">
        <f>E74*100/D74</f>
        <v>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0">
        <v>200</v>
      </c>
      <c r="E75" s="252">
        <f>ต.ค.55!F75+พ.ย.55!F75+ธ.ค.55!F75+ม.ค.56!F75+ก.พ.56!F75+มี.ค.56!F75+เม.ย.56!F75+พ.ค.56!F75+มิ.ย.56!F75+ก.ค.56!F75</f>
        <v>237</v>
      </c>
      <c r="F75" s="252">
        <v>0</v>
      </c>
      <c r="G75" s="254">
        <f>E75*100/D75</f>
        <v>118.5</v>
      </c>
    </row>
    <row r="76" spans="1:7" s="60" customFormat="1" ht="23.25" customHeight="1">
      <c r="A76" s="246" t="s">
        <v>30</v>
      </c>
      <c r="B76" s="355"/>
      <c r="C76" s="249"/>
      <c r="D76" s="356"/>
      <c r="E76" s="376"/>
      <c r="F76" s="37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641</v>
      </c>
      <c r="F77" s="289">
        <f>F80</f>
        <v>87</v>
      </c>
      <c r="G77" s="296">
        <f>E77*100/D77</f>
        <v>94.264705882352942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685</v>
      </c>
      <c r="F78" s="298">
        <f>F87</f>
        <v>115</v>
      </c>
      <c r="G78" s="300">
        <f>E78*100/D78</f>
        <v>100.73529411764706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4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2">
        <f>ต.ค.55!F80+พ.ย.55!F80+ธ.ค.55!F80+ม.ค.56!F80+ก.พ.56!F80+มี.ค.56!F80+เม.ย.56!F80+พ.ค.56!F80+มิ.ย.56!F80+ก.ค.56!F80</f>
        <v>641</v>
      </c>
      <c r="F80" s="250">
        <v>87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>ต.ค.55!F81+พ.ย.55!F81+ธ.ค.55!F81+ม.ค.56!F81+ก.พ.56!F81+มี.ค.56!F81+เม.ย.56!F81+พ.ค.56!F81+มิ.ย.56!F81+ก.ค.56!F81</f>
        <v>606</v>
      </c>
      <c r="F81" s="252">
        <v>81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>ต.ค.55!F82+พ.ย.55!F82+ธ.ค.55!F82+ม.ค.56!F82+ก.พ.56!F82+มี.ค.56!F82+เม.ย.56!F82+พ.ค.56!F82+มิ.ย.56!F82+ก.ค.56!F82</f>
        <v>106</v>
      </c>
      <c r="F82" s="252">
        <v>31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>ต.ค.55!F83+พ.ย.55!F83+ธ.ค.55!F83+ม.ค.56!F83+ก.พ.56!F83+มี.ค.56!F83+เม.ย.56!F83+พ.ค.56!F83+มิ.ย.56!F83+ก.ค.56!F83</f>
        <v>213</v>
      </c>
      <c r="F83" s="252">
        <v>25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>ต.ค.55!F84+พ.ย.55!F84+ธ.ค.55!F84+ม.ค.56!F84+ก.พ.56!F84+มี.ค.56!F84+เม.ย.56!F84+พ.ค.56!F84+มิ.ย.56!F84+ก.ค.56!F84</f>
        <v>287</v>
      </c>
      <c r="F84" s="252">
        <v>25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2">
        <f>ต.ค.55!F85+พ.ย.55!F85+ธ.ค.55!F85+ม.ค.56!F85+ก.พ.56!F85+มี.ค.56!F85+เม.ย.56!F85+พ.ค.56!F85+มิ.ย.56!F85+ก.ค.56!F85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>ต.ค.55!F86+พ.ย.55!F86+ธ.ค.55!F86+ม.ค.56!F86+ก.พ.56!F86+มี.ค.56!F86+เม.ย.56!F86+พ.ค.56!F86+มิ.ย.56!F86+ก.ค.56!F86</f>
        <v>42</v>
      </c>
      <c r="F86" s="252">
        <v>6</v>
      </c>
      <c r="G86" s="254"/>
    </row>
    <row r="87" spans="1:7" s="61" customFormat="1" ht="20.25" customHeight="1">
      <c r="A87" s="303" t="s">
        <v>225</v>
      </c>
      <c r="B87" s="250"/>
      <c r="C87" s="429" t="s">
        <v>6</v>
      </c>
      <c r="D87" s="269">
        <v>680</v>
      </c>
      <c r="E87" s="252">
        <f>ต.ค.55!F87+พ.ย.55!F87+ธ.ค.55!F87+ม.ค.56!F87+ก.พ.56!F87+มี.ค.56!F87+เม.ย.56!F87+พ.ค.56!F87+มิ.ย.56!F87+ก.ค.56!F87</f>
        <v>685</v>
      </c>
      <c r="F87" s="250">
        <v>115</v>
      </c>
      <c r="G87" s="270"/>
    </row>
    <row r="88" spans="1:7" s="61" customFormat="1" ht="21" customHeight="1">
      <c r="A88" s="305" t="s">
        <v>226</v>
      </c>
      <c r="B88" s="250"/>
      <c r="C88" s="283" t="s">
        <v>6</v>
      </c>
      <c r="D88" s="253"/>
      <c r="E88" s="252">
        <f>ต.ค.55!F88+พ.ย.55!F88+ธ.ค.55!F88+ม.ค.56!F88+ก.พ.56!F88+มี.ค.56!F88+เม.ย.56!F88+พ.ค.56!F88+มิ.ย.56!F88+ก.ค.56!F88</f>
        <v>625</v>
      </c>
      <c r="F88" s="252">
        <v>95</v>
      </c>
      <c r="G88" s="254"/>
    </row>
    <row r="89" spans="1:7" s="61" customFormat="1" ht="21" customHeight="1">
      <c r="A89" s="306" t="s">
        <v>313</v>
      </c>
      <c r="B89" s="250"/>
      <c r="C89" s="283" t="s">
        <v>6</v>
      </c>
      <c r="D89" s="253"/>
      <c r="E89" s="252">
        <f>ต.ค.55!F89+พ.ย.55!F89+ธ.ค.55!F89+ม.ค.56!F89+ก.พ.56!F89+มี.ค.56!F89+เม.ย.56!F89+พ.ค.56!F89+มิ.ย.56!F89+ก.ค.56!F89</f>
        <v>123</v>
      </c>
      <c r="F89" s="252">
        <v>45</v>
      </c>
      <c r="G89" s="254"/>
    </row>
    <row r="90" spans="1:7" s="61" customFormat="1" ht="21" customHeight="1">
      <c r="A90" s="306" t="s">
        <v>311</v>
      </c>
      <c r="B90" s="250"/>
      <c r="C90" s="283" t="s">
        <v>6</v>
      </c>
      <c r="D90" s="253"/>
      <c r="E90" s="252">
        <f>ต.ค.55!F90+พ.ย.55!F90+ธ.ค.55!F90+ม.ค.56!F90+ก.พ.56!F90+มี.ค.56!F90+เม.ย.56!F90+พ.ค.56!F90+มิ.ย.56!F90+ก.ค.56!F90</f>
        <v>213.25</v>
      </c>
      <c r="F90" s="252">
        <v>25</v>
      </c>
      <c r="G90" s="254"/>
    </row>
    <row r="91" spans="1:7" s="61" customFormat="1" ht="21" customHeight="1">
      <c r="A91" s="306" t="s">
        <v>312</v>
      </c>
      <c r="B91" s="250"/>
      <c r="C91" s="283" t="s">
        <v>6</v>
      </c>
      <c r="D91" s="253"/>
      <c r="E91" s="252">
        <f>ต.ค.55!F91+พ.ย.55!F91+ธ.ค.55!F91+ม.ค.56!F91+ก.พ.56!F91+มี.ค.56!F91+เม.ย.56!F91+พ.ค.56!F91+มิ.ย.56!F91+ก.ค.56!F91</f>
        <v>287</v>
      </c>
      <c r="F91" s="252">
        <v>25</v>
      </c>
      <c r="G91" s="254"/>
    </row>
    <row r="92" spans="1:7" s="61" customFormat="1" ht="21.75" customHeight="1">
      <c r="A92" s="305" t="s">
        <v>227</v>
      </c>
      <c r="B92" s="250"/>
      <c r="C92" s="283" t="s">
        <v>6</v>
      </c>
      <c r="D92" s="253"/>
      <c r="E92" s="252">
        <f>ต.ค.55!F92+พ.ย.55!F92+ธ.ค.55!F92+ม.ค.56!F92+ก.พ.56!F92+มี.ค.56!F92+เม.ย.56!F92+พ.ค.56!F92+มิ.ย.56!F92+ก.ค.56!F92</f>
        <v>0</v>
      </c>
      <c r="F92" s="252">
        <v>0</v>
      </c>
      <c r="G92" s="254"/>
    </row>
    <row r="93" spans="1:7" s="60" customFormat="1" ht="21.75" customHeight="1">
      <c r="A93" s="307" t="s">
        <v>228</v>
      </c>
      <c r="B93" s="278"/>
      <c r="C93" s="308" t="s">
        <v>6</v>
      </c>
      <c r="D93" s="281"/>
      <c r="E93" s="280">
        <f>ต.ค.55!F93+พ.ย.55!F93+ธ.ค.55!F93+ม.ค.56!F93+ก.พ.56!F93+มี.ค.56!F93+เม.ย.56!F93+พ.ค.56!F93+มิ.ย.56!F93+ก.ค.56!F93</f>
        <v>60</v>
      </c>
      <c r="F93" s="280">
        <v>20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4644</v>
      </c>
      <c r="F94" s="289">
        <f>F96</f>
        <v>357</v>
      </c>
      <c r="G94" s="296">
        <f>E94*100/D94</f>
        <v>92.88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698</v>
      </c>
      <c r="F95" s="298">
        <f>F99</f>
        <v>64</v>
      </c>
      <c r="G95" s="300">
        <f>E95*100/D95</f>
        <v>87.25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2">
        <f>ต.ค.55!F96+พ.ย.55!F96+ธ.ค.55!F96+ม.ค.56!F96+ก.พ.56!F96+มี.ค.56!F96+เม.ย.56!F96+พ.ค.56!F96+มิ.ย.56!F96+ก.ค.56!F96</f>
        <v>4644</v>
      </c>
      <c r="F96" s="284">
        <v>357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>ต.ค.55!F97+พ.ย.55!F97+ธ.ค.55!F97+ม.ค.56!F97+ก.พ.56!F97+มี.ค.56!F97+เม.ย.56!F97+พ.ค.56!F97+มิ.ย.56!F97+ก.ค.56!F97</f>
        <v>4644</v>
      </c>
      <c r="F97" s="252">
        <v>357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>ต.ค.55!F98+พ.ย.55!F98+ธ.ค.55!F98+ม.ค.56!F98+ก.พ.56!F98+มี.ค.56!F98+เม.ย.56!F98+พ.ค.56!F98+มิ.ย.56!F98+ก.ค.56!F98</f>
        <v>0</v>
      </c>
      <c r="F98" s="252"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2">
        <f>ต.ค.55!F99+พ.ย.55!F99+ธ.ค.55!F99+ม.ค.56!F99+ก.พ.56!F99+มี.ค.56!F99+เม.ย.56!F99+พ.ค.56!F99+มิ.ย.56!F99+ก.ค.56!F99</f>
        <v>698</v>
      </c>
      <c r="F99" s="250">
        <v>64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>ต.ค.55!F100+พ.ย.55!F100+ธ.ค.55!F100+ม.ค.56!F100+ก.พ.56!F100+มี.ค.56!F100+เม.ย.56!F100+พ.ค.56!F100+มิ.ย.56!F100+ก.ค.56!F100</f>
        <v>698</v>
      </c>
      <c r="F100" s="252">
        <v>64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2">
        <f>ต.ค.55!F101+พ.ย.55!F101+ธ.ค.55!F101+ม.ค.56!F101+ก.พ.56!F101+มี.ค.56!F101+เม.ย.56!F101+พ.ค.56!F101+มิ.ย.56!F101+ก.ค.56!F101</f>
        <v>0</v>
      </c>
      <c r="F101" s="258"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>
        <v>0</v>
      </c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357</v>
      </c>
      <c r="B104" s="330"/>
      <c r="C104" s="331" t="s">
        <v>5</v>
      </c>
      <c r="D104" s="252"/>
      <c r="E104" s="252">
        <f>ต.ค.55!F104+พ.ย.55!F104+ธ.ค.55!F104+ม.ค.56!F104+ก.พ.56!F104+มี.ค.56!F104+เม.ย.56!F104+พ.ค.56!F104+มิ.ย.56!F104+ก.ค.56!F104</f>
        <v>0</v>
      </c>
      <c r="F104" s="252">
        <v>0</v>
      </c>
      <c r="G104" s="332"/>
    </row>
    <row r="105" spans="1:7" ht="22.5" customHeight="1">
      <c r="A105" s="333" t="s">
        <v>358</v>
      </c>
      <c r="B105" s="278"/>
      <c r="C105" s="279" t="s">
        <v>6</v>
      </c>
      <c r="D105" s="280"/>
      <c r="E105" s="252">
        <f>ต.ค.55!F105+พ.ย.55!F105+ธ.ค.55!F105+ม.ค.56!F105+ก.พ.56!F105+มี.ค.56!F105+เม.ย.56!F105+พ.ค.56!F105+มิ.ย.56!F105+ก.ค.56!F105</f>
        <v>2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79"/>
      <c r="F106" s="379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84"/>
      <c r="F107" s="384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252">
        <f>ต.ค.55!F108+พ.ย.55!F108+ธ.ค.55!F108+ม.ค.56!F108+ก.พ.56!F108+มี.ค.56!F108+เม.ย.56!F108+พ.ค.56!F108+ก.ค.56!F108</f>
        <v>0</v>
      </c>
      <c r="F108" s="385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11611</v>
      </c>
      <c r="F109" s="289">
        <f>F111</f>
        <v>1048</v>
      </c>
      <c r="G109" s="296">
        <f>E109*100/D109</f>
        <v>145.13749999999999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E114</f>
        <v>9878</v>
      </c>
      <c r="F110" s="298">
        <f>F116</f>
        <v>1108</v>
      </c>
      <c r="G110" s="300">
        <f>E110*100/D110</f>
        <v>123.47499999999999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2">
        <f>ต.ค.55!F111+พ.ย.55!F111+ธ.ค.55!F111+ม.ค.56!F111+ก.พ.56!F111+มี.ค.56!F111+เม.ย.56!F111+พ.ค.56!F111+มิ.ย.56!F111+ก.ค.56!F111</f>
        <v>11611</v>
      </c>
      <c r="F111" s="284">
        <v>1048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>ต.ค.55!F112+พ.ย.55!F112+ธ.ค.55!F112+ม.ค.56!F112+ก.พ.56!F112+มี.ค.56!F112+เม.ย.56!F112+พ.ค.56!F112+มิ.ย.56!F112+ก.ค.56!F112</f>
        <v>11223</v>
      </c>
      <c r="F112" s="252">
        <v>1048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>ต.ค.55!F113+พ.ย.55!F113+ธ.ค.55!F113+ม.ค.56!F113+ก.พ.56!F113+มี.ค.56!F113+เม.ย.56!F113+พ.ค.56!F113+มิ.ย.56!F113+ก.ค.56!F113</f>
        <v>1345</v>
      </c>
      <c r="F113" s="252">
        <v>341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>ต.ค.55!F114+พ.ย.55!F114+ธ.ค.55!F114+ม.ค.56!F114+ก.พ.56!F114+มี.ค.56!F114+เม.ย.56!F114+พ.ค.56!F114+มิ.ย.56!F114+ก.ค.56!F114</f>
        <v>9878</v>
      </c>
      <c r="F114" s="252">
        <v>707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2">
        <f>ต.ค.55!F115+พ.ย.55!F115+ธ.ค.55!F115+ม.ค.56!F115+ก.พ.56!F115+มี.ค.56!F115+เม.ย.56!F115+พ.ค.56!F115+มิ.ย.56!F115+ก.ค.56!F115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2">
        <f>ต.ค.55!F116+พ.ย.55!F116+ธ.ค.55!F116+ม.ค.56!F116+ก.พ.56!F116+มี.ค.56!F116+เม.ย.56!F116+พ.ค.56!F116+มิ.ย.56!F116+ก.ค.56!F116</f>
        <v>12667</v>
      </c>
      <c r="F116" s="250">
        <v>1108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>ต.ค.55!F117+พ.ย.55!F117+ธ.ค.55!F117+ม.ค.56!F117+ก.พ.56!F117+มี.ค.56!F117+เม.ย.56!F117+พ.ค.56!F117+มิ.ย.56!F117+ก.ค.56!F117</f>
        <v>12229</v>
      </c>
      <c r="F117" s="252">
        <v>1108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>ต.ค.55!F118+พ.ย.55!F118+ธ.ค.55!F118+ม.ค.56!F118+ก.พ.56!F118+มี.ค.56!F118+เม.ย.56!F118+พ.ค.56!F118+มิ.ย.56!F118+ก.ค.56!F118</f>
        <v>1383</v>
      </c>
      <c r="F118" s="252">
        <v>341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>ต.ค.55!F119+พ.ย.55!F119+ธ.ค.55!F119+ม.ค.56!F119+ก.พ.56!F119+มี.ค.56!F119+เม.ย.56!F119+พ.ค.56!F119+มิ.ย.56!F119+ก.ค.56!F119</f>
        <v>10846</v>
      </c>
      <c r="F119" s="252">
        <v>767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2">
        <f>ต.ค.55!F120+พ.ย.55!F120+ธ.ค.55!F120+ม.ค.56!F120+ก.พ.56!F120+มี.ค.56!F120+เม.ย.56!F120+พ.ค.56!F120+มิ.ย.56!F120+ก.ค.56!F120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4460</v>
      </c>
      <c r="F121" s="289">
        <f>F123</f>
        <v>214</v>
      </c>
      <c r="G121" s="296">
        <f>E121*100/D121</f>
        <v>111.5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354</v>
      </c>
      <c r="F122" s="298">
        <f>F126</f>
        <v>31</v>
      </c>
      <c r="G122" s="300">
        <f>E122*100/D122</f>
        <v>88.5</v>
      </c>
    </row>
    <row r="123" spans="1:7" s="60" customFormat="1" ht="21.75" customHeight="1">
      <c r="A123" s="396" t="s">
        <v>259</v>
      </c>
      <c r="B123" s="397"/>
      <c r="C123" s="398" t="s">
        <v>5</v>
      </c>
      <c r="D123" s="397">
        <v>4000</v>
      </c>
      <c r="E123" s="252">
        <f>ต.ค.55!F123+พ.ย.55!F123+ธ.ค.55!F123+ม.ค.56!F123+ก.พ.56!F123+มี.ค.56!F123+เม.ย.56!F123+พ.ค.56!F123+มิ.ย.56!F123+ก.ค.56!F123</f>
        <v>4460</v>
      </c>
      <c r="F123" s="397">
        <v>214</v>
      </c>
      <c r="G123" s="400"/>
    </row>
    <row r="124" spans="1:7" s="60" customFormat="1" ht="21.75" customHeight="1">
      <c r="A124" s="306" t="s">
        <v>322</v>
      </c>
      <c r="B124" s="250"/>
      <c r="C124" s="312" t="s">
        <v>7</v>
      </c>
      <c r="D124" s="252"/>
      <c r="E124" s="252">
        <f>ต.ค.55!F124+พ.ย.55!F124+ธ.ค.55!F124+ม.ค.56!F124+ก.พ.56!F124+มี.ค.56!F124+เม.ย.56!F124+พ.ค.56!F124+มิ.ย.56!F124+ก.ค.56!F124</f>
        <v>0</v>
      </c>
      <c r="F124" s="252">
        <v>0</v>
      </c>
      <c r="G124" s="254"/>
    </row>
    <row r="125" spans="1:7" s="60" customFormat="1" ht="21.75" customHeight="1">
      <c r="A125" s="306" t="s">
        <v>323</v>
      </c>
      <c r="B125" s="250"/>
      <c r="C125" s="312" t="s">
        <v>5</v>
      </c>
      <c r="D125" s="252"/>
      <c r="E125" s="252">
        <f>ต.ค.55!F125+พ.ย.55!F125+ธ.ค.55!F125+ม.ค.56!F125+ก.พ.56!F125+มี.ค.56!F125+เม.ย.56!F125+พ.ค.56!F125+มิ.ย.56!F125+ก.ค.56!F125</f>
        <v>4460</v>
      </c>
      <c r="F125" s="252">
        <v>214</v>
      </c>
      <c r="G125" s="254"/>
    </row>
    <row r="126" spans="1:7" s="60" customFormat="1" ht="21.75" customHeight="1">
      <c r="A126" s="305" t="s">
        <v>326</v>
      </c>
      <c r="B126" s="250"/>
      <c r="C126" s="313" t="s">
        <v>7</v>
      </c>
      <c r="D126" s="250">
        <v>400</v>
      </c>
      <c r="E126" s="252">
        <f>ต.ค.55!F126+พ.ย.55!F126+ธ.ค.55!F126+ม.ค.56!F126+ก.พ.56!F126+มี.ค.56!F126+เม.ย.56!F126+พ.ค.56!F126+มิ.ย.56!F126+ก.ค.56!F126</f>
        <v>354</v>
      </c>
      <c r="F126" s="250">
        <v>31</v>
      </c>
      <c r="G126" s="254"/>
    </row>
    <row r="127" spans="1:7" s="60" customFormat="1" ht="21.75" customHeight="1">
      <c r="A127" s="306" t="s">
        <v>324</v>
      </c>
      <c r="B127" s="330"/>
      <c r="C127" s="331" t="s">
        <v>5</v>
      </c>
      <c r="D127" s="252"/>
      <c r="E127" s="252">
        <f>ต.ค.55!F127+พ.ย.55!F127+ธ.ค.55!F127+ม.ค.56!F127+ก.พ.56!F127+มี.ค.56!F127+เม.ย.56!F127+พ.ค.56!F127+มิ.ย.56!F127+ก.ค.56!F127</f>
        <v>0</v>
      </c>
      <c r="F127" s="252">
        <v>0</v>
      </c>
      <c r="G127" s="332"/>
    </row>
    <row r="128" spans="1:7" ht="21.75" customHeight="1">
      <c r="A128" s="306" t="s">
        <v>325</v>
      </c>
      <c r="B128" s="250"/>
      <c r="C128" s="251" t="s">
        <v>6</v>
      </c>
      <c r="D128" s="252"/>
      <c r="E128" s="252">
        <f>ต.ค.55!F128+พ.ย.55!F128+ธ.ค.55!F128+ม.ค.56!F128+ก.พ.56!F128+มี.ค.56!F128+เม.ย.56!F128+พ.ค.56!F128+มิ.ย.56!F128+ก.ค.56!F128</f>
        <v>354</v>
      </c>
      <c r="F128" s="252">
        <v>31</v>
      </c>
      <c r="G128" s="254"/>
    </row>
    <row r="129" spans="1:8" ht="21.75" customHeight="1">
      <c r="A129" s="395" t="s">
        <v>343</v>
      </c>
      <c r="B129" s="391"/>
      <c r="C129" s="393" t="s">
        <v>7</v>
      </c>
      <c r="D129" s="392"/>
      <c r="E129" s="393"/>
      <c r="F129" s="390">
        <v>0</v>
      </c>
      <c r="G129" s="394"/>
    </row>
    <row r="130" spans="1:8" ht="21.75" customHeight="1">
      <c r="A130" s="395" t="s">
        <v>344</v>
      </c>
      <c r="B130" s="391"/>
      <c r="C130" s="390"/>
      <c r="D130" s="392"/>
      <c r="E130" s="393"/>
      <c r="F130" s="390"/>
      <c r="G130" s="394"/>
    </row>
    <row r="131" spans="1:8" ht="21.75" customHeight="1">
      <c r="A131" s="306" t="s">
        <v>345</v>
      </c>
      <c r="B131" s="330"/>
      <c r="C131" s="331" t="s">
        <v>5</v>
      </c>
      <c r="D131" s="252"/>
      <c r="E131" s="252">
        <f>ต.ค.55!F131+พ.ย.55!F131+ธ.ค.55!F131+ม.ค.56!F131+ก.พ.56!F131+มี.ค.56!F131+เม.ย.56!F131+พ.ค.56!F131+มิ.ย.56!F131+ก.ค.56!F131</f>
        <v>0</v>
      </c>
      <c r="F131" s="252">
        <v>0</v>
      </c>
      <c r="G131" s="332"/>
    </row>
    <row r="132" spans="1:8" ht="21.75" customHeight="1">
      <c r="A132" s="333" t="s">
        <v>346</v>
      </c>
      <c r="B132" s="278"/>
      <c r="C132" s="279" t="s">
        <v>6</v>
      </c>
      <c r="D132" s="280"/>
      <c r="E132" s="280">
        <f>ต.ค.55!F132+พ.ย.55!F132+ธ.ค.55!F132+ม.ค.56!F132+ก.พ.56!F132+มี.ค.56!F132+เม.ย.56!F132+พ.ค.56!F132+มิ.ย.56!F132+ก.ค.56!F132</f>
        <v>21</v>
      </c>
      <c r="F132" s="280">
        <v>0</v>
      </c>
      <c r="G132" s="282"/>
    </row>
    <row r="133" spans="1:8">
      <c r="A133" s="364"/>
      <c r="B133" s="365"/>
      <c r="C133" s="364"/>
      <c r="D133" s="366"/>
      <c r="E133" s="386"/>
      <c r="F133" s="387"/>
      <c r="G133" s="368"/>
    </row>
    <row r="134" spans="1:8">
      <c r="A134" s="438"/>
      <c r="B134" s="439"/>
      <c r="C134" s="438"/>
      <c r="D134" s="440"/>
      <c r="E134" s="441"/>
      <c r="F134" s="442"/>
      <c r="G134" s="443"/>
      <c r="H134" s="438"/>
    </row>
    <row r="135" spans="1:8">
      <c r="A135" s="438"/>
      <c r="B135" s="439"/>
      <c r="C135" s="438"/>
      <c r="D135" s="440"/>
      <c r="E135" s="441"/>
      <c r="F135" s="442"/>
      <c r="G135" s="443"/>
      <c r="H135" s="438"/>
    </row>
    <row r="136" spans="1:8">
      <c r="A136" s="438"/>
      <c r="B136" s="439"/>
      <c r="C136" s="438"/>
      <c r="D136" s="440"/>
      <c r="E136" s="441"/>
      <c r="F136" s="442"/>
      <c r="G136" s="443"/>
      <c r="H136" s="43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ageMargins left="0.53" right="0.15748031496062992" top="0.49" bottom="0.22" header="0.35433070866141736" footer="0.21"/>
  <pageSetup paperSize="9" scale="80" orientation="portrait" r:id="rId1"/>
  <rowBreaks count="2" manualBreakCount="2">
    <brk id="48" max="6" man="1"/>
    <brk id="93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1:H136"/>
  <sheetViews>
    <sheetView view="pageBreakPreview" topLeftCell="A61" zoomScale="110" zoomScaleSheetLayoutView="110" workbookViewId="0">
      <selection activeCell="G25" sqref="G25"/>
    </sheetView>
  </sheetViews>
  <sheetFormatPr defaultRowHeight="24.75"/>
  <cols>
    <col min="1" max="1" width="67.25" style="53" customWidth="1"/>
    <col min="2" max="2" width="10.25" style="58" customWidth="1"/>
    <col min="3" max="3" width="6.875" style="53" customWidth="1"/>
    <col min="4" max="4" width="7.625" style="59" customWidth="1"/>
    <col min="5" max="5" width="8.625" style="372" customWidth="1"/>
    <col min="6" max="6" width="7.875" style="373" customWidth="1"/>
    <col min="7" max="7" width="6.75" style="125" bestFit="1" customWidth="1"/>
    <col min="8" max="16384" width="9" style="53"/>
  </cols>
  <sheetData>
    <row r="1" spans="1:7" ht="21" customHeight="1">
      <c r="A1" s="481" t="s">
        <v>203</v>
      </c>
      <c r="B1" s="481"/>
      <c r="C1" s="481"/>
      <c r="D1" s="481"/>
      <c r="E1" s="481"/>
      <c r="F1" s="481"/>
      <c r="G1" s="481"/>
    </row>
    <row r="2" spans="1:7" ht="21" customHeight="1">
      <c r="A2" s="481" t="s">
        <v>1</v>
      </c>
      <c r="B2" s="481"/>
      <c r="C2" s="481"/>
      <c r="D2" s="481"/>
      <c r="E2" s="481"/>
      <c r="F2" s="481"/>
      <c r="G2" s="481"/>
    </row>
    <row r="3" spans="1:7" ht="21" customHeight="1">
      <c r="A3" s="481" t="s">
        <v>373</v>
      </c>
      <c r="B3" s="481"/>
      <c r="C3" s="481"/>
      <c r="D3" s="481"/>
      <c r="E3" s="481"/>
      <c r="F3" s="481"/>
      <c r="G3" s="481"/>
    </row>
    <row r="4" spans="1:7" ht="6" customHeight="1">
      <c r="A4" s="54"/>
      <c r="B4" s="55"/>
      <c r="C4" s="56"/>
      <c r="D4" s="57"/>
    </row>
    <row r="5" spans="1:7" ht="19.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5" t="s">
        <v>374</v>
      </c>
      <c r="G5" s="478" t="s">
        <v>258</v>
      </c>
    </row>
    <row r="6" spans="1:7" ht="19.5" customHeight="1">
      <c r="A6" s="464"/>
      <c r="B6" s="465"/>
      <c r="C6" s="474"/>
      <c r="D6" s="475"/>
      <c r="E6" s="389" t="s">
        <v>375</v>
      </c>
      <c r="F6" s="475"/>
      <c r="G6" s="478"/>
    </row>
    <row r="7" spans="1:7" ht="21" customHeight="1">
      <c r="A7" s="334" t="s">
        <v>3</v>
      </c>
      <c r="B7" s="335">
        <v>2974370</v>
      </c>
      <c r="C7" s="337"/>
      <c r="D7" s="337"/>
      <c r="E7" s="374"/>
      <c r="F7" s="374"/>
      <c r="G7" s="338"/>
    </row>
    <row r="8" spans="1:7" ht="21" customHeight="1">
      <c r="A8" s="339" t="s">
        <v>16</v>
      </c>
      <c r="B8" s="245">
        <v>57000</v>
      </c>
      <c r="C8" s="341"/>
      <c r="D8" s="341"/>
      <c r="E8" s="375"/>
      <c r="F8" s="375"/>
      <c r="G8" s="342"/>
    </row>
    <row r="9" spans="1:7" ht="19.5" customHeight="1">
      <c r="A9" s="246" t="s">
        <v>45</v>
      </c>
      <c r="B9" s="245">
        <v>57000</v>
      </c>
      <c r="C9" s="341"/>
      <c r="D9" s="247"/>
      <c r="E9" s="376"/>
      <c r="F9" s="376"/>
      <c r="G9" s="248"/>
    </row>
    <row r="10" spans="1:7" ht="19.5" customHeight="1">
      <c r="A10" s="246" t="s">
        <v>199</v>
      </c>
      <c r="B10" s="245">
        <v>57000</v>
      </c>
      <c r="C10" s="341"/>
      <c r="D10" s="247"/>
      <c r="E10" s="376"/>
      <c r="F10" s="376"/>
      <c r="G10" s="248"/>
    </row>
    <row r="11" spans="1:7" ht="20.25" customHeight="1">
      <c r="A11" s="432" t="s">
        <v>370</v>
      </c>
      <c r="B11" s="431">
        <v>65000</v>
      </c>
      <c r="C11" s="432" t="s">
        <v>5</v>
      </c>
      <c r="D11" s="430">
        <v>250</v>
      </c>
      <c r="E11" s="252">
        <f>ต.ค.55!F11+พ.ย.55!F11+ธ.ค.55!F11+ม.ค.56!F11+ก.พ.56!F11+มี.ค.56!F11+เม.ย.56!F11+พ.ค.56!F11+มิ.ย.56!F11+ก.ค.56!F11+ส.ค.56!F11</f>
        <v>274</v>
      </c>
      <c r="F11" s="434">
        <v>0</v>
      </c>
      <c r="G11" s="254">
        <f>E11*100/D11</f>
        <v>109.6</v>
      </c>
    </row>
    <row r="12" spans="1:7" ht="20.25" customHeight="1">
      <c r="A12" s="167" t="s">
        <v>371</v>
      </c>
      <c r="B12" s="250">
        <v>52500</v>
      </c>
      <c r="C12" s="167" t="s">
        <v>20</v>
      </c>
      <c r="D12" s="250">
        <v>1</v>
      </c>
      <c r="E12" s="252">
        <f>ต.ค.55!F12+พ.ย.55!F12+ธ.ค.55!F11+ม.ค.56!F12+ก.พ.56!F12+มี.ค.56!F12+เม.ย.56!F12+พ.ค.56!F12+มิ.ย.56!F12+ก.ค.56!F12+ส.ค.56!F12</f>
        <v>1</v>
      </c>
      <c r="F12" s="252">
        <v>0</v>
      </c>
      <c r="G12" s="254">
        <f>E12*100/D12</f>
        <v>100</v>
      </c>
    </row>
    <row r="13" spans="1:7" ht="18" customHeight="1">
      <c r="A13" s="167"/>
      <c r="B13" s="250"/>
      <c r="C13" s="167" t="s">
        <v>5</v>
      </c>
      <c r="D13" s="250">
        <v>25</v>
      </c>
      <c r="E13" s="252">
        <f>ต.ค.55!F13+พ.ย.55!F13+ธ.ค.55!F13+ม.ค.56!F13+ก.พ.56!F13+มี.ค.56!F13+เม.ย.56!F13+พ.ค.56!F13+มิ.ย.56!F13+ก.ค.56!F13+ส.ค.56!F13</f>
        <v>25</v>
      </c>
      <c r="F13" s="252">
        <v>0</v>
      </c>
      <c r="G13" s="254">
        <f>E13*100/D13</f>
        <v>100</v>
      </c>
    </row>
    <row r="14" spans="1:7" ht="20.25" customHeight="1">
      <c r="A14" s="255" t="s">
        <v>372</v>
      </c>
      <c r="B14" s="256">
        <v>4500</v>
      </c>
      <c r="C14" s="255" t="s">
        <v>5</v>
      </c>
      <c r="D14" s="256">
        <v>19</v>
      </c>
      <c r="E14" s="252">
        <f>ต.ค.55!F14+พ.ย.55!F14+ธ.ค.55!F14+ม.ค.56!F14+ก.พ.56!F14+มี.ค.56!F14+เม.ย.56!F14+พ.ค.56!F14+มิ.ย.56!F14+ก.ค.56!F14+ส.ค.56!F14</f>
        <v>20</v>
      </c>
      <c r="F14" s="258">
        <v>1</v>
      </c>
      <c r="G14" s="260">
        <f>E14*100/D14</f>
        <v>105.26315789473684</v>
      </c>
    </row>
    <row r="15" spans="1:7" ht="19.5" customHeight="1">
      <c r="A15" s="339" t="s">
        <v>22</v>
      </c>
      <c r="B15" s="245">
        <v>2917370</v>
      </c>
      <c r="C15" s="341"/>
      <c r="D15" s="343"/>
      <c r="E15" s="375"/>
      <c r="F15" s="375"/>
      <c r="G15" s="342"/>
    </row>
    <row r="16" spans="1:7" ht="19.5" customHeight="1">
      <c r="A16" s="246" t="s">
        <v>47</v>
      </c>
      <c r="B16" s="245">
        <v>2578000</v>
      </c>
      <c r="C16" s="341"/>
      <c r="D16" s="341"/>
      <c r="E16" s="375"/>
      <c r="F16" s="375"/>
      <c r="G16" s="344"/>
    </row>
    <row r="17" spans="1:8" ht="19.5" customHeight="1">
      <c r="A17" s="246" t="s">
        <v>200</v>
      </c>
      <c r="B17" s="245">
        <v>1252600</v>
      </c>
      <c r="C17" s="247"/>
      <c r="D17" s="428">
        <f>D11+D19+D36+D41+D44</f>
        <v>3470</v>
      </c>
      <c r="E17" s="245">
        <f>E11+E20+E26+E36+E41+E44</f>
        <v>4235</v>
      </c>
      <c r="F17" s="376"/>
      <c r="G17" s="342">
        <f>E17*100/D17</f>
        <v>122.04610951008645</v>
      </c>
      <c r="H17" s="449" t="s">
        <v>376</v>
      </c>
    </row>
    <row r="18" spans="1:8" ht="19.5" customHeight="1">
      <c r="A18" s="339" t="s">
        <v>198</v>
      </c>
      <c r="B18" s="245">
        <v>619400</v>
      </c>
      <c r="C18" s="247"/>
      <c r="D18" s="247"/>
      <c r="E18" s="376"/>
      <c r="F18" s="376"/>
      <c r="G18" s="248"/>
    </row>
    <row r="19" spans="1:8" ht="24" customHeight="1">
      <c r="A19" s="403" t="s">
        <v>86</v>
      </c>
      <c r="B19" s="404"/>
      <c r="C19" s="435"/>
      <c r="D19" s="436">
        <f>D20+D26</f>
        <v>1700</v>
      </c>
      <c r="E19" s="404">
        <f>E20+E26</f>
        <v>2372</v>
      </c>
      <c r="F19" s="407"/>
      <c r="G19" s="408">
        <f>E19*100/D19</f>
        <v>139.52941176470588</v>
      </c>
    </row>
    <row r="20" spans="1:8" ht="20.25" customHeight="1">
      <c r="A20" s="267" t="s">
        <v>57</v>
      </c>
      <c r="B20" s="250"/>
      <c r="C20" s="267" t="s">
        <v>5</v>
      </c>
      <c r="D20" s="250">
        <v>900</v>
      </c>
      <c r="E20" s="252">
        <f>ต.ค.55!F20+พ.ย.55!F20+ธ.ค.55!F20+ม.ค.56!F20+ก.พ.56!F20+มี.ค.56!F20+เม.ย.56!F20+พ.ค.56!F20+มิ.ย.56!F20+ก.ค.56!F20+ส.ค.56!F20</f>
        <v>844</v>
      </c>
      <c r="F20" s="252">
        <v>70</v>
      </c>
      <c r="G20" s="270">
        <f>E20*100/D20</f>
        <v>93.777777777777771</v>
      </c>
    </row>
    <row r="21" spans="1:8" ht="20.25" customHeight="1">
      <c r="A21" s="167" t="s">
        <v>327</v>
      </c>
      <c r="B21" s="250"/>
      <c r="C21" s="167" t="s">
        <v>5</v>
      </c>
      <c r="D21" s="252"/>
      <c r="E21" s="252">
        <f>ต.ค.55!F21+พ.ย.55!F21+ธ.ค.55!F21+ม.ค.56!F21+ก.พ.56!F21+มี.ค.56!F21+เม.ย.56!F21+พ.ค.56!F21+มิ.ย.56!F21+ก.ค.56!F21+ส.ค.56!F21</f>
        <v>1329</v>
      </c>
      <c r="F21" s="252">
        <v>224</v>
      </c>
      <c r="G21" s="254"/>
    </row>
    <row r="22" spans="1:8" ht="20.25" customHeight="1">
      <c r="A22" s="167" t="s">
        <v>206</v>
      </c>
      <c r="B22" s="250"/>
      <c r="C22" s="167" t="s">
        <v>269</v>
      </c>
      <c r="D22" s="252"/>
      <c r="E22" s="252">
        <f>ต.ค.55!F22+พ.ย.55!F22+ธ.ค.55!F22+ม.ค.56!F22+ก.พ.56!F22+มี.ค.56!F22+เม.ย.56!F22+พ.ค.56!F22+มิ.ย.56!F22+ก.ค.56!F22+ส.ค.56!F22</f>
        <v>2470</v>
      </c>
      <c r="F22" s="252">
        <v>211</v>
      </c>
      <c r="G22" s="254"/>
    </row>
    <row r="23" spans="1:8" ht="20.25" customHeight="1">
      <c r="A23" s="167" t="s">
        <v>207</v>
      </c>
      <c r="B23" s="250"/>
      <c r="C23" s="167" t="s">
        <v>5</v>
      </c>
      <c r="D23" s="252"/>
      <c r="E23" s="252">
        <f>ต.ค.55!F23+พ.ย.55!F23+ธ.ค.55!F23+ม.ค.56!F23+ก.พ.56!F23+มี.ค.56!F23+เม.ย.56!F23+พ.ค.56!F23+มิ.ย.56!F23+ก.ค.56!F23+ส.ค.56!F23</f>
        <v>2148</v>
      </c>
      <c r="F23" s="252">
        <v>335</v>
      </c>
      <c r="G23" s="254"/>
    </row>
    <row r="24" spans="1:8" ht="20.25" customHeight="1">
      <c r="A24" s="167" t="s">
        <v>208</v>
      </c>
      <c r="B24" s="250"/>
      <c r="C24" s="167" t="s">
        <v>5</v>
      </c>
      <c r="D24" s="252"/>
      <c r="E24" s="252">
        <f>ต.ค.55!F24+พ.ย.55!F24+ธ.ค.55!F24+ม.ค.56!F24+ก.พ.56!F24+มี.ค.56!F24+เม.ย.56!F24+พ.ค.56!F24+มิ.ย.56!F24+ก.ค.56!F24+ส.ค.56!F24</f>
        <v>8018</v>
      </c>
      <c r="F24" s="252">
        <v>722</v>
      </c>
      <c r="G24" s="254"/>
    </row>
    <row r="25" spans="1:8" ht="20.25" customHeight="1">
      <c r="A25" s="167" t="s">
        <v>209</v>
      </c>
      <c r="B25" s="250"/>
      <c r="C25" s="167" t="s">
        <v>5</v>
      </c>
      <c r="D25" s="252"/>
      <c r="E25" s="252">
        <f>ต.ค.55!F25+พ.ย.55!F25+ธ.ค.55!F25+ม.ค.56!F25+ก.พ.56!F25+มี.ค.56!F25+เม.ย.56!F25+พ.ค.56!F25+มิ.ย.56!F25+ก.ค.56!F25+ส.ค.56!F25</f>
        <v>4348</v>
      </c>
      <c r="F25" s="252">
        <v>341</v>
      </c>
      <c r="G25" s="254"/>
    </row>
    <row r="26" spans="1:8" ht="20.25" customHeight="1">
      <c r="A26" s="267" t="s">
        <v>58</v>
      </c>
      <c r="B26" s="250">
        <v>217800</v>
      </c>
      <c r="C26" s="267" t="s">
        <v>5</v>
      </c>
      <c r="D26" s="250">
        <v>800</v>
      </c>
      <c r="E26" s="250">
        <f>E27</f>
        <v>1528</v>
      </c>
      <c r="F26" s="250"/>
      <c r="G26" s="270">
        <f>E27*100/D26</f>
        <v>191</v>
      </c>
    </row>
    <row r="27" spans="1:8" ht="20.25" customHeight="1">
      <c r="A27" s="167" t="s">
        <v>210</v>
      </c>
      <c r="B27" s="250"/>
      <c r="C27" s="167" t="s">
        <v>5</v>
      </c>
      <c r="D27" s="252"/>
      <c r="E27" s="252">
        <f>ต.ค.55!F27+พ.ย.55!F27+ธ.ค.55!F27+ม.ค.56!F27+ก.พ.56!F27+มี.ค.56!F27+เม.ย.56!F27+พ.ค.56!F27+มิ.ย.56!F27+ก.ค.56!F27+ส.ค.56!F27</f>
        <v>1528</v>
      </c>
      <c r="F27" s="252">
        <v>146</v>
      </c>
      <c r="G27" s="254"/>
    </row>
    <row r="28" spans="1:8" ht="20.25" customHeight="1">
      <c r="A28" s="167" t="s">
        <v>211</v>
      </c>
      <c r="B28" s="250"/>
      <c r="C28" s="167" t="s">
        <v>5</v>
      </c>
      <c r="D28" s="252"/>
      <c r="E28" s="252">
        <f>ต.ค.55!F28+พ.ย.55!F28+ธ.ค.55!F28+ม.ค.56!F28+ก.พ.56!F28+มี.ค.56!F28+เม.ย.56!F28+พ.ค.56!F28+มิ.ย.56!F28+ก.ค.56!F28+ส.ค.56!F28</f>
        <v>884</v>
      </c>
      <c r="F28" s="252">
        <f>F29+F30</f>
        <v>137</v>
      </c>
      <c r="G28" s="270"/>
    </row>
    <row r="29" spans="1:8" ht="20.25" customHeight="1">
      <c r="A29" s="167" t="s">
        <v>285</v>
      </c>
      <c r="B29" s="250"/>
      <c r="C29" s="167" t="s">
        <v>5</v>
      </c>
      <c r="D29" s="252"/>
      <c r="E29" s="252">
        <f>ต.ค.55!F29+พ.ย.55!F29+ธ.ค.55!F29+ม.ค.56!F29+ก.พ.56!F29+มี.ค.56!F29+เม.ย.56!F29+พ.ค.56!F29+มิ.ย.56!F29+ก.ค.56!F29+ส.ค.56!F29</f>
        <v>821</v>
      </c>
      <c r="F29" s="252">
        <v>128</v>
      </c>
      <c r="G29" s="254"/>
    </row>
    <row r="30" spans="1:8" ht="20.25" customHeight="1">
      <c r="A30" s="167" t="s">
        <v>286</v>
      </c>
      <c r="B30" s="250"/>
      <c r="C30" s="167" t="s">
        <v>5</v>
      </c>
      <c r="D30" s="252"/>
      <c r="E30" s="252">
        <f>ต.ค.55!F30+พ.ย.55!F30+ธ.ค.55!F30+ม.ค.56!F30+ก.พ.56!F30+มี.ค.56!F30+เม.ย.56!F30+พ.ค.56!F30+มิ.ย.56!F30+ก.ค.56!F30+ส.ค.56!F30</f>
        <v>63</v>
      </c>
      <c r="F30" s="252">
        <v>9</v>
      </c>
      <c r="G30" s="254"/>
    </row>
    <row r="31" spans="1:8" ht="20.25" customHeight="1">
      <c r="A31" s="167" t="s">
        <v>212</v>
      </c>
      <c r="B31" s="250"/>
      <c r="C31" s="167" t="s">
        <v>5</v>
      </c>
      <c r="D31" s="252"/>
      <c r="E31" s="252">
        <f>ต.ค.55!F31+พ.ย.55!F31+ธ.ค.55!F31+ม.ค.56!F31+ก.พ.56!F31+มี.ค.56!F31+เม.ย.56!F31+พ.ค.56!F31+มิ.ย.56!F31+ก.ค.56!F31+ส.ค.56!F31</f>
        <v>0</v>
      </c>
      <c r="F31" s="252">
        <v>0</v>
      </c>
      <c r="G31" s="254">
        <v>0</v>
      </c>
    </row>
    <row r="32" spans="1:8" ht="20.25" customHeight="1">
      <c r="A32" s="167" t="s">
        <v>287</v>
      </c>
      <c r="B32" s="250"/>
      <c r="C32" s="167" t="s">
        <v>5</v>
      </c>
      <c r="D32" s="252"/>
      <c r="E32" s="252">
        <f>ต.ค.55!F32+พ.ย.55!F32+ธ.ค.55!F32+ม.ค.56!F32+ก.พ.56!F32+มี.ค.56!F32+เม.ย.56!F32+พ.ค.56!F32+มิ.ย.56!F32+ก.ค.56!F32+ส.ค.56!F32</f>
        <v>0</v>
      </c>
      <c r="F32" s="252">
        <v>0</v>
      </c>
      <c r="G32" s="254">
        <v>0</v>
      </c>
    </row>
    <row r="33" spans="1:7" ht="20.25" customHeight="1">
      <c r="A33" s="167" t="s">
        <v>288</v>
      </c>
      <c r="B33" s="250"/>
      <c r="C33" s="167" t="s">
        <v>5</v>
      </c>
      <c r="D33" s="252"/>
      <c r="E33" s="252">
        <f>ต.ค.55!F33+พ.ย.55!F33+ธ.ค.55!F33+ม.ค.56!F33+ก.พ.56!F33+มี.ค.56!F33+เม.ย.56!F33+พ.ค.56!F33+มิ.ย.56!F33+ก.ค.56!F33+ส.ค.56!F33</f>
        <v>0</v>
      </c>
      <c r="F33" s="252">
        <v>0</v>
      </c>
      <c r="G33" s="254">
        <v>0</v>
      </c>
    </row>
    <row r="34" spans="1:7" ht="20.25" customHeight="1">
      <c r="A34" s="167" t="s">
        <v>213</v>
      </c>
      <c r="B34" s="250"/>
      <c r="C34" s="167" t="s">
        <v>5</v>
      </c>
      <c r="D34" s="252"/>
      <c r="E34" s="252">
        <f>ต.ค.55!F34+พ.ย.55!F34+ธ.ค.55!F34+ม.ค.56!F34+ก.พ.56!F34+มี.ค.56!F34+เม.ย.56!F34+พ.ค.56!F34+มิ.ย.56!F34+ก.ค.56!F34+ส.ค.56!F34</f>
        <v>809</v>
      </c>
      <c r="F34" s="252">
        <v>65</v>
      </c>
      <c r="G34" s="254">
        <f>E34*100/E27</f>
        <v>52.945026178010473</v>
      </c>
    </row>
    <row r="35" spans="1:7" ht="20.25" customHeight="1">
      <c r="A35" s="167" t="s">
        <v>214</v>
      </c>
      <c r="B35" s="250"/>
      <c r="C35" s="167" t="s">
        <v>5</v>
      </c>
      <c r="D35" s="252"/>
      <c r="E35" s="252">
        <f>ต.ค.55!F35+พ.ย.55!F35+ธ.ค.55!F35+ม.ค.56!F35+ก.พ.56!F35+มี.ค.56!F35+เม.ย.56!F35+พ.ค.56!F35+มิ.ย.56!F35+ก.ค.56!F35+ส.ค.56!F35</f>
        <v>719</v>
      </c>
      <c r="F35" s="252">
        <v>81</v>
      </c>
      <c r="G35" s="254">
        <f>E35*100/E27</f>
        <v>47.054973821989527</v>
      </c>
    </row>
    <row r="36" spans="1:7" ht="20.25" customHeight="1">
      <c r="A36" s="409" t="s">
        <v>60</v>
      </c>
      <c r="B36" s="410"/>
      <c r="C36" s="412"/>
      <c r="D36" s="414">
        <f>D37+D38</f>
        <v>1200</v>
      </c>
      <c r="E36" s="410">
        <f>E37+E38</f>
        <v>1255</v>
      </c>
      <c r="F36" s="412"/>
      <c r="G36" s="413"/>
    </row>
    <row r="37" spans="1:7" ht="20.25" customHeight="1">
      <c r="A37" s="167" t="s">
        <v>278</v>
      </c>
      <c r="B37" s="250">
        <v>71000</v>
      </c>
      <c r="C37" s="167" t="s">
        <v>5</v>
      </c>
      <c r="D37" s="252">
        <v>840</v>
      </c>
      <c r="E37" s="252">
        <f>ต.ค.55!F37+พ.ย.55!F37+ธ.ค.55!F37+ม.ค.56!F37+ก.พ.56!F37+มี.ค.56!F37+เม.ย.56!F37+พ.ค.56!F37+มิ.ย.56!F37+ก.ค.56!F37+ส.ค.56!F37</f>
        <v>895</v>
      </c>
      <c r="F37" s="252">
        <v>0</v>
      </c>
      <c r="G37" s="254">
        <f>E37*100/D37</f>
        <v>106.54761904761905</v>
      </c>
    </row>
    <row r="38" spans="1:7" ht="20.25" customHeight="1">
      <c r="A38" s="167" t="s">
        <v>279</v>
      </c>
      <c r="B38" s="250">
        <v>103200</v>
      </c>
      <c r="C38" s="167" t="s">
        <v>5</v>
      </c>
      <c r="D38" s="252">
        <v>360</v>
      </c>
      <c r="E38" s="252">
        <f>ต.ค.55!F38+พ.ย.55!F38+ธ.ค.55!F38+ม.ค.56!F38+ก.พ.56!F38+มี.ค.56!F38+เม.ย.56!F38+พ.ค.56!F38+มิ.ย.56!F38+ก.ค.56!F38+ส.ค.56!F38</f>
        <v>360</v>
      </c>
      <c r="F38" s="252">
        <v>35</v>
      </c>
      <c r="G38" s="254">
        <f>E38*100/D38</f>
        <v>100</v>
      </c>
    </row>
    <row r="39" spans="1:7" ht="20.25" customHeight="1">
      <c r="A39" s="167" t="s">
        <v>280</v>
      </c>
      <c r="B39" s="250"/>
      <c r="C39" s="167" t="s">
        <v>5</v>
      </c>
      <c r="D39" s="252"/>
      <c r="E39" s="252">
        <f>ต.ค.55!F39+พ.ย.55!F39+ธ.ค.55!F39+ม.ค.56!F39+ก.พ.56!F39+มี.ค.56!F39+เม.ย.56!F39+พ.ค.56!F39+มิ.ย.56!F39+ก.ค.56!F39+ส.ค.56!F39</f>
        <v>21</v>
      </c>
      <c r="F39" s="252">
        <v>4</v>
      </c>
      <c r="G39" s="254"/>
    </row>
    <row r="40" spans="1:7" ht="20.25" customHeight="1">
      <c r="A40" s="167" t="s">
        <v>281</v>
      </c>
      <c r="B40" s="250"/>
      <c r="C40" s="167" t="s">
        <v>245</v>
      </c>
      <c r="D40" s="252"/>
      <c r="E40" s="252">
        <f>ต.ค.55!F40+พ.ย.55!F40+ธ.ค.55!F40+ม.ค.56!F40+ก.พ.56!F40+มี.ค.56!F40+เม.ย.56!F40+พ.ค.56!F40+มิ.ย.56!F40+ก.ค.56!F40+ส.ค.56!F40</f>
        <v>4</v>
      </c>
      <c r="F40" s="252">
        <v>0</v>
      </c>
      <c r="G40" s="254">
        <f>E40*100/E39</f>
        <v>19.047619047619047</v>
      </c>
    </row>
    <row r="41" spans="1:7" ht="20.25" customHeight="1">
      <c r="A41" s="409" t="s">
        <v>282</v>
      </c>
      <c r="B41" s="410"/>
      <c r="C41" s="412"/>
      <c r="D41" s="414">
        <f>D42+D43</f>
        <v>101</v>
      </c>
      <c r="E41" s="410">
        <f>E42+E43</f>
        <v>106</v>
      </c>
      <c r="F41" s="412"/>
      <c r="G41" s="413"/>
    </row>
    <row r="42" spans="1:7" ht="20.25" customHeight="1">
      <c r="A42" s="167" t="s">
        <v>366</v>
      </c>
      <c r="B42" s="250">
        <v>95280</v>
      </c>
      <c r="C42" s="167" t="s">
        <v>5</v>
      </c>
      <c r="D42" s="252">
        <v>1</v>
      </c>
      <c r="E42" s="252">
        <f>ต.ค.55!F42+พ.ย.55!F42+ธ.ค.55!F42+ม.ค.56!F42+ก.พ.56!F42+มี.ค.56!F42+เม.ย.56!F42+พ.ค.56!F42+มิ.ย.56!F42+ก.ค.56!F42+ส.ค.56!F42</f>
        <v>1</v>
      </c>
      <c r="F42" s="252">
        <v>0</v>
      </c>
      <c r="G42" s="370">
        <f>E42*100/D42</f>
        <v>100</v>
      </c>
    </row>
    <row r="43" spans="1:7" ht="20.25" customHeight="1">
      <c r="A43" s="167" t="s">
        <v>365</v>
      </c>
      <c r="B43" s="250">
        <v>17000</v>
      </c>
      <c r="C43" s="167" t="s">
        <v>5</v>
      </c>
      <c r="D43" s="252">
        <v>100</v>
      </c>
      <c r="E43" s="252">
        <f>ต.ค.55!F43+พ.ย.55!F43+ธ.ค.55!F43+ม.ค.56!F43+ก.พ.56!F43+มี.ค.56!F43+เม.ย.56!F43+พ.ค.56!F43+มิ.ย.56!F43+ก.ค.56!F43+ส.ค.56!F43</f>
        <v>105</v>
      </c>
      <c r="F43" s="252">
        <v>0</v>
      </c>
      <c r="G43" s="254">
        <f>E43*100/D43</f>
        <v>105</v>
      </c>
    </row>
    <row r="44" spans="1:7" ht="20.25" customHeight="1">
      <c r="A44" s="409" t="s">
        <v>289</v>
      </c>
      <c r="B44" s="410"/>
      <c r="C44" s="437"/>
      <c r="D44" s="414">
        <f>D45+D46+D47+D48</f>
        <v>219</v>
      </c>
      <c r="E44" s="410">
        <f>E45+E46+E47+E48</f>
        <v>228</v>
      </c>
      <c r="F44" s="412"/>
      <c r="G44" s="413"/>
    </row>
    <row r="45" spans="1:7" ht="20.25" customHeight="1">
      <c r="A45" s="167" t="s">
        <v>290</v>
      </c>
      <c r="B45" s="250">
        <v>1500</v>
      </c>
      <c r="C45" s="167" t="s">
        <v>5</v>
      </c>
      <c r="D45" s="252">
        <v>30</v>
      </c>
      <c r="E45" s="252">
        <f>ต.ค.55!F45+พ.ย.55!F45+ธ.ค.55!F45+ม.ค.56!F45+ก.พ.56!F45+มี.ค.56!F45+เม.ย.56!F45+พ.ค.56!F45+มิ.ย.56!F45+ก.ค.56!F45+ส.ค.56!F45</f>
        <v>30</v>
      </c>
      <c r="F45" s="252">
        <v>0</v>
      </c>
      <c r="G45" s="254">
        <f>E45*100/D45</f>
        <v>100</v>
      </c>
    </row>
    <row r="46" spans="1:7" ht="20.25" customHeight="1">
      <c r="A46" s="167" t="s">
        <v>291</v>
      </c>
      <c r="B46" s="250">
        <v>14300</v>
      </c>
      <c r="C46" s="167" t="s">
        <v>5</v>
      </c>
      <c r="D46" s="252">
        <v>150</v>
      </c>
      <c r="E46" s="252">
        <f>ต.ค.55!F46+พ.ย.55!F46+ธ.ค.55!F46+ม.ค.56!F46+ก.พ.56!F46+มี.ค.56!F46+เม.ย.56!F46+พ.ค.56!F46+มิ.ย.56!F46+ก.ค.56!F46+ส.ค.56!F46</f>
        <v>158</v>
      </c>
      <c r="F46" s="252">
        <v>0</v>
      </c>
      <c r="G46" s="254">
        <f>E46*100/D46</f>
        <v>105.33333333333333</v>
      </c>
    </row>
    <row r="47" spans="1:7" ht="20.25" customHeight="1">
      <c r="A47" s="167" t="s">
        <v>292</v>
      </c>
      <c r="B47" s="250">
        <v>17840</v>
      </c>
      <c r="C47" s="167" t="s">
        <v>5</v>
      </c>
      <c r="D47" s="252">
        <v>38</v>
      </c>
      <c r="E47" s="252">
        <f>ต.ค.55!F47+พ.ย.55!F47+ธ.ค.55!F47+ม.ค.56!F47+ก.พ.56!F47+มี.ค.56!F47+เม.ย.56!F47+พ.ค.56!F47+มิ.ย.56!F47+ก.ค.56!F47+ส.ค.56!F47</f>
        <v>39</v>
      </c>
      <c r="F47" s="252">
        <v>4</v>
      </c>
      <c r="G47" s="254">
        <f>E47*100/D47</f>
        <v>102.63157894736842</v>
      </c>
    </row>
    <row r="48" spans="1:7" ht="20.25" customHeight="1">
      <c r="A48" s="277" t="s">
        <v>293</v>
      </c>
      <c r="B48" s="278">
        <v>95280</v>
      </c>
      <c r="C48" s="277" t="s">
        <v>5</v>
      </c>
      <c r="D48" s="280">
        <v>1</v>
      </c>
      <c r="E48" s="280">
        <f>ต.ค.55!F48+พ.ย.55!F48+ธ.ค.55!F48+ม.ค.56!F48+ก.พ.56!F48+มี.ค.56!F48+เม.ย.56!F48+พ.ค.56!F48+มิ.ย.56!F48+ก.ค.56!F48+ส.ค.56!F48</f>
        <v>1</v>
      </c>
      <c r="F48" s="280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376"/>
      <c r="F49" s="376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2">
        <f>ต.ค.55!F50+พ.ย.55!F50+ธ.ค.55!F50+ม.ค.56!F50+ก.พ.56!F50+มี.ค.56!F50+เม.ย.56!F50+พ.ค.56!F50+มิ.ย.56!F50+ก.ค.56!F50+ส.ค.56!F50</f>
        <v>41</v>
      </c>
      <c r="F50" s="252">
        <v>4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2">
        <f>ต.ค.55!F51+พ.ย.55!F51+ธ.ค.55!F51+ม.ค.56!F51+ก.พ.56!F51+มี.ค.56!F51+เม.ย.56!F51+พ.ค.56!F51+มิ.ย.56!F51+ก.ค.56!F51+ส.ค.56!F51</f>
        <v>1</v>
      </c>
      <c r="F51" s="252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356">
        <f>D53+D54+D60+D62+D64</f>
        <v>9812</v>
      </c>
      <c r="E52" s="376">
        <f>E53+E55+E56+E57+E58+E60+E62+E64</f>
        <v>10270</v>
      </c>
      <c r="F52" s="376"/>
      <c r="G52" s="248"/>
    </row>
    <row r="53" spans="1:7" ht="20.25" customHeight="1">
      <c r="A53" s="421" t="s">
        <v>90</v>
      </c>
      <c r="B53" s="422" t="s">
        <v>197</v>
      </c>
      <c r="C53" s="423" t="s">
        <v>5</v>
      </c>
      <c r="D53" s="444">
        <v>5000</v>
      </c>
      <c r="E53" s="252">
        <f>ต.ค.55!F53+พ.ย.55!F53+ธ.ค.55!F53+ม.ค.56!F53+ก.พ.56!F53+มี.ค.56!F53+เม.ย.56!F53+พ.ค.56!F53+มิ.ย.56!F53+ก.ค.56!F53+ส.ค.56!F53</f>
        <v>5131</v>
      </c>
      <c r="F53" s="422">
        <v>327</v>
      </c>
      <c r="G53" s="425">
        <f t="shared" ref="G53:G70" si="0">E53*100/D53</f>
        <v>102.62</v>
      </c>
    </row>
    <row r="54" spans="1:7" ht="20.25" customHeight="1">
      <c r="A54" s="416" t="s">
        <v>91</v>
      </c>
      <c r="B54" s="417"/>
      <c r="C54" s="418"/>
      <c r="D54" s="445">
        <f>D55+D56+D57+D58</f>
        <v>4760</v>
      </c>
      <c r="E54" s="252">
        <f>ต.ค.55!F54+พ.ย.55!F54+ธ.ค.55!F54+ม.ค.56!F54+ก.พ.56!F54+มี.ค.56!F54+เม.ย.56!F54+พ.ค.56!F54+มิ.ย.56!F54+ก.ค.56!F54+ส.ค.56!F54</f>
        <v>0</v>
      </c>
      <c r="F54" s="419"/>
      <c r="G54" s="420"/>
    </row>
    <row r="55" spans="1:7" ht="20.25" customHeight="1">
      <c r="A55" s="167" t="s">
        <v>92</v>
      </c>
      <c r="B55" s="250">
        <v>229300</v>
      </c>
      <c r="C55" s="251" t="s">
        <v>5</v>
      </c>
      <c r="D55" s="446">
        <v>800</v>
      </c>
      <c r="E55" s="252">
        <f>ต.ค.55!F55+พ.ย.55!F55+ธ.ค.55!F55+ม.ค.56!F55+ก.พ.56!F55+มี.ค.56!F55+เม.ย.56!F55+พ.ค.56!F55+มิ.ย.56!F55+ก.ค.56!F55+ส.ค.56!F55</f>
        <v>880</v>
      </c>
      <c r="F55" s="252">
        <v>0</v>
      </c>
      <c r="G55" s="254">
        <f t="shared" si="0"/>
        <v>110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446">
        <v>3900</v>
      </c>
      <c r="E56" s="252">
        <f>ต.ค.55!F56+พ.ย.55!F56+ธ.ค.55!F56+ม.ค.56!F56+ก.พ.56!F56+มี.ค.56!F56+เม.ย.56!F56+พ.ค.56!F56+มิ.ย.56!F56+ก.ค.56!F56+ส.ค.56!F56</f>
        <v>4138</v>
      </c>
      <c r="F56" s="252">
        <v>357</v>
      </c>
      <c r="G56" s="254">
        <f t="shared" si="0"/>
        <v>106.1025641025641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446">
        <v>10</v>
      </c>
      <c r="E57" s="252">
        <f>ต.ค.55!F57+พ.ย.55!F57+ธ.ค.55!F57+ม.ค.56!F57+ก.พ.56!F57+มี.ค.56!F57+เม.ย.56!F57+พ.ค.56!F57+มิ.ย.56!F57+ก.ค.56!F57+ส.ค.56!F57</f>
        <v>10</v>
      </c>
      <c r="F57" s="252">
        <v>0</v>
      </c>
      <c r="G57" s="254">
        <f t="shared" si="0"/>
        <v>100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446">
        <v>50</v>
      </c>
      <c r="E58" s="252">
        <f>ต.ค.55!F58+พ.ย.55!F58+ธ.ค.55!F58+ม.ค.56!F58+ก.พ.56!F58+มี.ค.56!F58+เม.ย.56!F58+พ.ค.56!F58+มิ.ย.56!F58+ก.ค.56!F58+ส.ค.56!F58</f>
        <v>58</v>
      </c>
      <c r="F58" s="252">
        <v>0</v>
      </c>
      <c r="G58" s="254">
        <f t="shared" si="0"/>
        <v>116</v>
      </c>
    </row>
    <row r="59" spans="1:7" ht="19.5" customHeight="1">
      <c r="A59" s="416" t="s">
        <v>297</v>
      </c>
      <c r="B59" s="417">
        <v>32000</v>
      </c>
      <c r="C59" s="418" t="s">
        <v>20</v>
      </c>
      <c r="D59" s="447">
        <v>1</v>
      </c>
      <c r="E59" s="252">
        <f>ต.ค.55!F59+พ.ย.55!F59+ธ.ค.55!F59+ม.ค.56!F59+ก.พ.56!F59+มี.ค.56!F59+เม.ย.56!F59+พ.ค.56!F59+มิ.ย.56!F59+ก.ค.56!F59+ส.ค.56!F59</f>
        <v>1</v>
      </c>
      <c r="F59" s="419">
        <v>0</v>
      </c>
      <c r="G59" s="420">
        <f t="shared" si="0"/>
        <v>100</v>
      </c>
    </row>
    <row r="60" spans="1:7" ht="20.25" customHeight="1">
      <c r="A60" s="416"/>
      <c r="B60" s="417"/>
      <c r="C60" s="418" t="s">
        <v>5</v>
      </c>
      <c r="D60" s="447">
        <v>20</v>
      </c>
      <c r="E60" s="252">
        <f>ต.ค.55!F60+พ.ย.55!F60+ธ.ค.55!F60+ม.ค.56!F60+ก.พ.56!F60+มี.ค.56!F60+เม.ย.56!F60+พ.ค.56!F60+มิ.ย.56!F60+ก.ค.56!F60+ส.ค.56!F60</f>
        <v>21</v>
      </c>
      <c r="F60" s="419">
        <v>0</v>
      </c>
      <c r="G60" s="420">
        <f t="shared" si="0"/>
        <v>105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448">
        <v>1</v>
      </c>
      <c r="E61" s="252">
        <f>ต.ค.55!F61+พ.ย.55!F61+ธ.ค.55!F61+ม.ค.56!F61+ก.พ.56!F61+มี.ค.56!F61+เม.ย.56!F61+พ.ค.56!F61+มิ.ย.56!F61+ก.ค.56!F61+ส.ค.56!F61</f>
        <v>1</v>
      </c>
      <c r="F61" s="252">
        <v>0</v>
      </c>
      <c r="G61" s="254">
        <f t="shared" si="0"/>
        <v>100</v>
      </c>
    </row>
    <row r="62" spans="1:7" ht="20.25" customHeight="1">
      <c r="A62" s="167"/>
      <c r="B62" s="250"/>
      <c r="C62" s="251" t="s">
        <v>5</v>
      </c>
      <c r="D62" s="448">
        <v>12</v>
      </c>
      <c r="E62" s="252">
        <f>ต.ค.55!F62+พ.ย.55!F62+ธ.ค.55!F62+ม.ค.56!F62+ก.พ.56!F62+มี.ค.56!F62+เม.ย.56!F62+พ.ค.56!F62+มิ.ย.56!F62+ก.ค.56!F62+ส.ค.56!F62</f>
        <v>12</v>
      </c>
      <c r="F62" s="252">
        <v>0</v>
      </c>
      <c r="G62" s="254">
        <f t="shared" si="0"/>
        <v>100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448">
        <v>2</v>
      </c>
      <c r="E63" s="252">
        <f>ต.ค.55!F63+พ.ย.55!F63+ธ.ค.55!F63+ม.ค.56!F63+ก.พ.56!F63+มี.ค.56!F63+เม.ย.56!F63+พ.ค.56!F63+มิ.ย.56!F63+ก.ค.56!F63+ส.ค.56!F63</f>
        <v>2</v>
      </c>
      <c r="F63" s="252">
        <v>0</v>
      </c>
      <c r="G63" s="254">
        <f>E63*100/D63</f>
        <v>100</v>
      </c>
    </row>
    <row r="64" spans="1:7" ht="20.25" customHeight="1">
      <c r="A64" s="167"/>
      <c r="B64" s="250"/>
      <c r="C64" s="251" t="s">
        <v>5</v>
      </c>
      <c r="D64" s="448">
        <v>20</v>
      </c>
      <c r="E64" s="252">
        <f>ต.ค.55!F64+พ.ย.55!F64+ธ.ค.55!F64+ม.ค.56!F64+ก.พ.56!F64+มี.ค.56!F64+เม.ย.56!F64+พ.ค.56!F64+มิ.ย.56!F64+ก.ค.56!F64+ส.ค.56!F64</f>
        <v>20</v>
      </c>
      <c r="F64" s="252">
        <v>0</v>
      </c>
      <c r="G64" s="254">
        <f>E64*100/D64</f>
        <v>100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448">
        <v>1</v>
      </c>
      <c r="E65" s="252">
        <f>ต.ค.55!F65+พ.ย.55!F65+ธ.ค.55!F65+ม.ค.56!F65+ก.พ.56!F65+มี.ค.56!F65+เม.ย.56!F65+พ.ค.56!F65+มิ.ย.56!F65+ส.ค.56!F65</f>
        <v>1</v>
      </c>
      <c r="F65" s="252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79"/>
      <c r="F66" s="379"/>
      <c r="G66" s="347"/>
    </row>
    <row r="67" spans="1:7" ht="22.5" customHeight="1">
      <c r="A67" s="297" t="s">
        <v>51</v>
      </c>
      <c r="B67" s="298"/>
      <c r="C67" s="348"/>
      <c r="D67" s="349"/>
      <c r="E67" s="380"/>
      <c r="F67" s="38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84">
        <v>4100</v>
      </c>
      <c r="E68" s="252">
        <f>ต.ค.55!F68+พ.ย.55!F68+ธ.ค.55!F68+ม.ค.56!F68+ก.พ.56!F68+มี.ค.56!F68+เม.ย.56!F68+พ.ค.56!F68+มิ.ย.56!F68+ก.ค.56!F68+ส.ค.56!F68</f>
        <v>4309</v>
      </c>
      <c r="F68" s="291">
        <v>325</v>
      </c>
      <c r="G68" s="293">
        <f t="shared" si="0"/>
        <v>105.09756097560975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0">
        <v>300</v>
      </c>
      <c r="E69" s="252">
        <f>ต.ค.55!F69+พ.ย.55!F69+ธ.ค.55!F69+ม.ค.56!F69+ก.พ.56!F69+มี.ค.56!F69+เม.ย.56!F69+พ.ค.56!F69+มิ.ย.56!F69+ก.ค.56!F69+ส.ค.56!F69</f>
        <v>310</v>
      </c>
      <c r="F69" s="252">
        <v>0</v>
      </c>
      <c r="G69" s="254">
        <f t="shared" si="0"/>
        <v>103.33333333333333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6">
        <v>80</v>
      </c>
      <c r="E70" s="252">
        <f>ต.ค.55!F70+พ.ย.55!F70+ธ.ค.55!F70+ม.ค.56!F70+ก.พ.56!F70+มี.ค.56!F70+เม.ย.56!F70+พ.ค.56!F70+มิ.ย.56!F70+ก.ค.56!F70+ส.ค.56!F70</f>
        <v>82</v>
      </c>
      <c r="F70" s="258">
        <v>0</v>
      </c>
      <c r="G70" s="260">
        <f t="shared" si="0"/>
        <v>102.5</v>
      </c>
    </row>
    <row r="71" spans="1:7" ht="20.25" customHeight="1">
      <c r="A71" s="128" t="s">
        <v>28</v>
      </c>
      <c r="B71" s="289">
        <v>651600</v>
      </c>
      <c r="C71" s="345"/>
      <c r="D71" s="346"/>
      <c r="E71" s="379"/>
      <c r="F71" s="379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81"/>
      <c r="F72" s="381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84">
        <v>40000</v>
      </c>
      <c r="E73" s="252">
        <f>ต.ค.55!F73+พ.ย.55!F73+ธ.ค.55!F73+ม.ค.56!F73+ก.พ.56!F73+มี.ค.56!F73+เม.ย.56!F73+พ.ค.56!F73+มิ.ย.56!F73+ก.ค.56!F73+ส.ค.56!F73</f>
        <v>71259</v>
      </c>
      <c r="F73" s="291">
        <v>7161</v>
      </c>
      <c r="G73" s="293">
        <f>E73*100/D73</f>
        <v>178.14750000000001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0">
        <v>2500</v>
      </c>
      <c r="E74" s="252">
        <f>ต.ค.55!F74+พ.ย.55!F74+ธ.ค.55!F74+ม.ค.56!F74+ก.พ.56!F74+มี.ค.56!F74+เม.ย.56!F74+พ.ค.56!F74+มิ.ย.56!F74+ก.ค.56!F74+ส.ค.56!F74</f>
        <v>2500</v>
      </c>
      <c r="F74" s="252">
        <v>2500</v>
      </c>
      <c r="G74" s="254">
        <f>E74*100/D74</f>
        <v>100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0">
        <v>200</v>
      </c>
      <c r="E75" s="252">
        <f>ต.ค.55!F75+พ.ย.55!F75+ธ.ค.55!F75+ม.ค.56!F75+ก.พ.56!F75+มี.ค.56!F75+เม.ย.56!F75+พ.ค.56!F75+มิ.ย.56!F75+ก.ค.56!F75+ส.ค.56!F75</f>
        <v>237</v>
      </c>
      <c r="F75" s="252">
        <v>0</v>
      </c>
      <c r="G75" s="254">
        <f>E75*100/D75</f>
        <v>118.5</v>
      </c>
    </row>
    <row r="76" spans="1:7" s="60" customFormat="1" ht="23.25" customHeight="1">
      <c r="A76" s="246" t="s">
        <v>30</v>
      </c>
      <c r="B76" s="355"/>
      <c r="C76" s="249"/>
      <c r="D76" s="356"/>
      <c r="E76" s="376"/>
      <c r="F76" s="37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1488</v>
      </c>
      <c r="F77" s="289">
        <f>F80</f>
        <v>847</v>
      </c>
      <c r="G77" s="296">
        <f>E77*100/D77</f>
        <v>218.8235294117647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1694</v>
      </c>
      <c r="F78" s="298">
        <f>F87</f>
        <v>1009</v>
      </c>
      <c r="G78" s="300">
        <f>E78*100/D78</f>
        <v>249.11764705882354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4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2">
        <f>ต.ค.55!F80+พ.ย.55!F80+ธ.ค.55!F80+ม.ค.56!F80+ก.พ.56!F80+มี.ค.56!F80+เม.ย.56!F80+พ.ค.56!F80+มิ.ย.56!F80+ก.ค.56!F80+ส.ค.56!F80</f>
        <v>1488</v>
      </c>
      <c r="F80" s="250">
        <v>847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>ต.ค.55!F81+พ.ย.55!F81+ธ.ค.55!F81+ม.ค.56!F81+ก.พ.56!F81+มี.ค.56!F81+เม.ย.56!F81+พ.ค.56!F81+มิ.ย.56!F81+ก.ค.56!F81+ส.ค.56!F81</f>
        <v>1453</v>
      </c>
      <c r="F81" s="252">
        <v>847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>ต.ค.55!F82+พ.ย.55!F82+ธ.ค.55!F82+ม.ค.56!F82+ก.พ.56!F82+มี.ค.56!F82+เม.ย.56!F82+พ.ค.56!F82+มิ.ย.56!F82+ก.ค.56!F82+ส.ค.56!F82</f>
        <v>128</v>
      </c>
      <c r="F82" s="252">
        <v>22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>ต.ค.55!F83+พ.ย.55!F83+ธ.ค.55!F83+ม.ค.56!F83+ก.พ.56!F83+มี.ค.56!F83+เม.ย.56!F83+พ.ค.56!F83+มิ.ย.56!F83+ก.ค.56!F83+ส.ค.56!F83</f>
        <v>407</v>
      </c>
      <c r="F83" s="252">
        <v>194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>ต.ค.55!F84+พ.ย.55!F84+ธ.ค.55!F84+ม.ค.56!F84+ก.พ.56!F84+มี.ค.56!F84+เม.ย.56!F84+พ.ค.56!F84+มิ.ย.56!F84+ก.ค.56!F84+ส.ค.56!F84</f>
        <v>918</v>
      </c>
      <c r="F84" s="252">
        <v>631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2">
        <f>ต.ค.55!F85+พ.ย.55!F85+ธ.ค.55!F85+ม.ค.56!F85+ก.พ.56!F85+มี.ค.56!F85+เม.ย.56!F85+พ.ค.56!F85+มิ.ย.56!F85+ก.ค.56!F85+ส.ค.56!F85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>ต.ค.55!F86+พ.ย.55!F86+ธ.ค.55!F86+ม.ค.56!F86+ก.พ.56!F86+มี.ค.56!F86+เม.ย.56!F86+พ.ค.56!F86+มิ.ย.56!F86+ก.ค.56!F86+ส.ค.56!F86</f>
        <v>42</v>
      </c>
      <c r="F86" s="252">
        <v>0</v>
      </c>
      <c r="G86" s="254"/>
    </row>
    <row r="87" spans="1:7" s="61" customFormat="1" ht="20.25" customHeight="1">
      <c r="A87" s="303" t="s">
        <v>225</v>
      </c>
      <c r="B87" s="250"/>
      <c r="C87" s="429" t="s">
        <v>6</v>
      </c>
      <c r="D87" s="269">
        <v>680</v>
      </c>
      <c r="E87" s="252">
        <f>ต.ค.55!F87+พ.ย.55!F87+ธ.ค.55!F87+ม.ค.56!F87+ก.พ.56!F87+มี.ค.56!F87+เม.ย.56!F87+พ.ค.56!F87+มิ.ย.56!F87+ก.ค.56!F87+ส.ค.56!F87</f>
        <v>1694</v>
      </c>
      <c r="F87" s="250">
        <v>1009</v>
      </c>
      <c r="G87" s="270"/>
    </row>
    <row r="88" spans="1:7" s="61" customFormat="1" ht="21" customHeight="1">
      <c r="A88" s="305" t="s">
        <v>226</v>
      </c>
      <c r="B88" s="250"/>
      <c r="C88" s="283" t="s">
        <v>6</v>
      </c>
      <c r="D88" s="253"/>
      <c r="E88" s="252">
        <f>ต.ค.55!F88+พ.ย.55!F88+ธ.ค.55!F88+ม.ค.56!F88+ก.พ.56!F88+มี.ค.56!F88+เม.ย.56!F88+พ.ค.56!F88+มิ.ย.56!F88+ก.ค.56!F88+ส.ค.56!F88</f>
        <v>720</v>
      </c>
      <c r="F88" s="252">
        <v>95</v>
      </c>
      <c r="G88" s="254"/>
    </row>
    <row r="89" spans="1:7" s="61" customFormat="1" ht="21" customHeight="1">
      <c r="A89" s="306" t="s">
        <v>313</v>
      </c>
      <c r="B89" s="250"/>
      <c r="C89" s="283" t="s">
        <v>6</v>
      </c>
      <c r="D89" s="253"/>
      <c r="E89" s="252">
        <f>ต.ค.55!F89+พ.ย.55!F89+ธ.ค.55!F89+ม.ค.56!F89+ก.พ.56!F89+มี.ค.56!F89+เม.ย.56!F89+พ.ค.56!F89+มิ.ย.56!F89+ก.ค.56!F89+ส.ค.56!F89</f>
        <v>148</v>
      </c>
      <c r="F89" s="252">
        <v>25</v>
      </c>
      <c r="G89" s="254"/>
    </row>
    <row r="90" spans="1:7" s="61" customFormat="1" ht="21" customHeight="1">
      <c r="A90" s="306" t="s">
        <v>311</v>
      </c>
      <c r="B90" s="250"/>
      <c r="C90" s="283" t="s">
        <v>6</v>
      </c>
      <c r="D90" s="253"/>
      <c r="E90" s="252">
        <f>ต.ค.55!F90+พ.ย.55!F90+ธ.ค.55!F90+ม.ค.56!F90+ก.พ.56!F90+มี.ค.56!F90+เม.ย.56!F90+พ.ค.56!F90+มิ.ย.56!F90+ก.ค.56!F90+ส.ค.56!F90</f>
        <v>407.25</v>
      </c>
      <c r="F90" s="252">
        <v>194</v>
      </c>
      <c r="G90" s="254"/>
    </row>
    <row r="91" spans="1:7" s="61" customFormat="1" ht="21" customHeight="1">
      <c r="A91" s="306" t="s">
        <v>312</v>
      </c>
      <c r="B91" s="250"/>
      <c r="C91" s="283" t="s">
        <v>6</v>
      </c>
      <c r="D91" s="253"/>
      <c r="E91" s="252">
        <f>ต.ค.55!F91+พ.ย.55!F91+ธ.ค.55!F91+ม.ค.56!F91+ก.พ.56!F91+มี.ค.56!F91+เม.ย.56!F91+พ.ค.56!F91+มิ.ย.56!F91+ก.ค.56!F91+ส.ค.56!F91</f>
        <v>982</v>
      </c>
      <c r="F91" s="252">
        <v>695</v>
      </c>
      <c r="G91" s="254"/>
    </row>
    <row r="92" spans="1:7" s="61" customFormat="1" ht="21.75" customHeight="1">
      <c r="A92" s="305" t="s">
        <v>227</v>
      </c>
      <c r="B92" s="250"/>
      <c r="C92" s="283" t="s">
        <v>6</v>
      </c>
      <c r="D92" s="253"/>
      <c r="E92" s="252">
        <f>ต.ค.55!F92+พ.ย.55!F92+ธ.ค.55!F92+ม.ค.56!F92+ก.พ.56!F92+มี.ค.56!F92+เม.ย.56!F92+พ.ค.56!F92+มิ.ย.56!F92+ก.ค.56!F92+ส.ค.56!F92</f>
        <v>0</v>
      </c>
      <c r="F92" s="252">
        <v>0</v>
      </c>
      <c r="G92" s="254"/>
    </row>
    <row r="93" spans="1:7" s="60" customFormat="1" ht="21.75" customHeight="1">
      <c r="A93" s="307" t="s">
        <v>228</v>
      </c>
      <c r="B93" s="278"/>
      <c r="C93" s="308" t="s">
        <v>6</v>
      </c>
      <c r="D93" s="281"/>
      <c r="E93" s="280">
        <f>ต.ค.55!F93+พ.ย.55!F93+ธ.ค.55!F93+ม.ค.56!F93+ก.พ.56!F93+มี.ค.56!F93+เม.ย.56!F93+พ.ค.56!F93+มิ.ย.56!F93+ก.ค.56!F93+ส.ค.56!F93</f>
        <v>60</v>
      </c>
      <c r="F93" s="280">
        <v>0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5004</v>
      </c>
      <c r="F94" s="289">
        <f>F96</f>
        <v>360</v>
      </c>
      <c r="G94" s="296">
        <f>E94*100/D94</f>
        <v>100.08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806</v>
      </c>
      <c r="F95" s="298">
        <f>F99</f>
        <v>108</v>
      </c>
      <c r="G95" s="300">
        <f>E95*100/D95</f>
        <v>100.75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2">
        <f>ต.ค.55!F96+พ.ย.55!F96+ธ.ค.55!F96+ม.ค.56!F96+ก.พ.56!F96+มี.ค.56!F96+เม.ย.56!F96+พ.ค.56!F96+มิ.ย.56!F96+ก.ค.56!F96+ส.ค.56!F96</f>
        <v>5004</v>
      </c>
      <c r="F96" s="284">
        <v>360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>ต.ค.55!F97+พ.ย.55!F97+ธ.ค.55!F97+ม.ค.56!F97+ก.พ.56!F97+มี.ค.56!F97+เม.ย.56!F97+พ.ค.56!F97+มิ.ย.56!F97+ก.ค.56!F97+ส.ค.56!F97</f>
        <v>5004</v>
      </c>
      <c r="F97" s="252">
        <v>360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>ต.ค.55!F98+พ.ย.55!F98+ธ.ค.55!F98+ม.ค.56!F98+ก.พ.56!F98+มี.ค.56!F98+เม.ย.56!F98+พ.ค.56!F98+มิ.ย.56!F98+ก.ค.56!F98+ส.ค.56!F98</f>
        <v>0</v>
      </c>
      <c r="F98" s="252"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2">
        <f>ต.ค.55!F99+พ.ย.55!F99+ธ.ค.55!F99+ม.ค.56!F99+ก.พ.56!F99+มี.ค.56!F99+เม.ย.56!F99+พ.ค.56!F99+มิ.ย.56!F99+ก.ค.56!F99+ส.ค.56!F99</f>
        <v>806</v>
      </c>
      <c r="F99" s="250">
        <v>108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>ต.ค.55!F100+พ.ย.55!F100+ธ.ค.55!F100+ม.ค.56!F100+ก.พ.56!F100+มี.ค.56!F100+เม.ย.56!F100+พ.ค.56!F100+มิ.ย.56!F100+ก.ค.56!F100+ส.ค.56!F100</f>
        <v>806</v>
      </c>
      <c r="F100" s="252">
        <v>108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2">
        <f>ต.ค.55!F101+พ.ย.55!F101+ธ.ค.55!F101+ม.ค.56!F101+ก.พ.56!F101+มี.ค.56!F101+เม.ย.56!F101+พ.ค.56!F101+มิ.ย.56!F101+ก.ค.56!F101+ส.ค.56!F101</f>
        <v>0</v>
      </c>
      <c r="F101" s="258"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>
        <v>0</v>
      </c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357</v>
      </c>
      <c r="B104" s="330"/>
      <c r="C104" s="331" t="s">
        <v>5</v>
      </c>
      <c r="D104" s="252"/>
      <c r="E104" s="252">
        <f>ต.ค.55!F104+พ.ย.55!F104+ธ.ค.55!F104+ม.ค.56!F104+ก.พ.56!F104+มี.ค.56!F104+เม.ย.56!F104+พ.ค.56!F104+มิ.ย.56!F104+ก.ค.56!F104+ส.ค.56!F104</f>
        <v>0</v>
      </c>
      <c r="F104" s="252">
        <v>0</v>
      </c>
      <c r="G104" s="332"/>
    </row>
    <row r="105" spans="1:7" ht="22.5" customHeight="1">
      <c r="A105" s="333" t="s">
        <v>358</v>
      </c>
      <c r="B105" s="278"/>
      <c r="C105" s="279" t="s">
        <v>6</v>
      </c>
      <c r="D105" s="280"/>
      <c r="E105" s="252">
        <f>ต.ค.55!F105+พ.ย.55!F105+ธ.ค.55!F105+ม.ค.56!F105+ก.พ.56!F105+มี.ค.56!F105+เม.ย.56!F105+พ.ค.56!F105+มิ.ย.56!F105+ก.ค.56!F105+ส.ค.56!F105</f>
        <v>2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79"/>
      <c r="F106" s="379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84"/>
      <c r="F107" s="384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252">
        <f>ต.ค.55!F108+พ.ย.55!F108+ธ.ค.55!F108+ม.ค.56!F108+ก.พ.56!F108+มี.ค.56!F108+เม.ย.56!F108+พ.ค.56!F108+ส.ค.56!F108</f>
        <v>0</v>
      </c>
      <c r="F108" s="385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12436</v>
      </c>
      <c r="F109" s="289">
        <f>F111</f>
        <v>825</v>
      </c>
      <c r="G109" s="296">
        <f>E109*100/D109</f>
        <v>155.44999999999999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E114</f>
        <v>10509</v>
      </c>
      <c r="F110" s="298">
        <f>F116</f>
        <v>889</v>
      </c>
      <c r="G110" s="300">
        <f>E110*100/D110</f>
        <v>131.36250000000001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2">
        <f>ต.ค.55!F111+พ.ย.55!F111+ธ.ค.55!F111+ม.ค.56!F111+ก.พ.56!F111+มี.ค.56!F111+เม.ย.56!F111+พ.ค.56!F111+มิ.ย.56!F111+ก.ค.56!F111+ส.ค.56!F111</f>
        <v>12436</v>
      </c>
      <c r="F111" s="284">
        <v>825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>ต.ค.55!F112+พ.ย.55!F112+ธ.ค.55!F112+ม.ค.56!F112+ก.พ.56!F112+มี.ค.56!F112+เม.ย.56!F112+พ.ค.56!F112+มิ.ย.56!F112+ก.ค.56!F112+ส.ค.56!F112</f>
        <v>12048</v>
      </c>
      <c r="F112" s="252">
        <v>825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>ต.ค.55!F113+พ.ย.55!F113+ธ.ค.55!F113+ม.ค.56!F113+ก.พ.56!F113+มี.ค.56!F113+เม.ย.56!F113+พ.ค.56!F113+มิ.ย.56!F113+ก.ค.56!F113+ส.ค.56!F113</f>
        <v>1539</v>
      </c>
      <c r="F113" s="252">
        <v>194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>ต.ค.55!F114+พ.ย.55!F114+ธ.ค.55!F114+ม.ค.56!F114+ก.พ.56!F114+มี.ค.56!F114+เม.ย.56!F114+พ.ค.56!F114+มิ.ย.56!F114+ก.ค.56!F114+ส.ค.56!F114</f>
        <v>10509</v>
      </c>
      <c r="F114" s="252">
        <v>631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2">
        <f>ต.ค.55!F115+พ.ย.55!F115+ธ.ค.55!F115+ม.ค.56!F115+ก.พ.56!F115+มี.ค.56!F115+เม.ย.56!F115+พ.ค.56!F115+มิ.ย.56!F115+ก.ค.56!F115+ส.ค.56!F115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2">
        <f>ต.ค.55!F116+พ.ย.55!F116+ธ.ค.55!F116+ม.ค.56!F116+ก.พ.56!F116+มี.ค.56!F116+เม.ย.56!F116+พ.ค.56!F116+มิ.ย.56!F116+ก.ค.56!F116+ส.ค.56!F116</f>
        <v>13556</v>
      </c>
      <c r="F116" s="250">
        <v>889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>ต.ค.55!F117+พ.ย.55!F117+ธ.ค.55!F117+ม.ค.56!F117+ก.พ.56!F117+มี.ค.56!F117+เม.ย.56!F117+พ.ค.56!F117+มิ.ย.56!F117+ก.ค.56!F117+ส.ค.56!F117</f>
        <v>13118</v>
      </c>
      <c r="F117" s="252">
        <v>889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>ต.ค.55!F118+พ.ย.55!F118+ธ.ค.55!F118+ม.ค.56!F118+ก.พ.56!F118+มี.ค.56!F118+เม.ย.56!F118+พ.ค.56!F118+มิ.ย.56!F118+ก.ค.56!F118+ส.ค.56!F118</f>
        <v>1577</v>
      </c>
      <c r="F118" s="252">
        <v>194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>ต.ค.55!F119+พ.ย.55!F119+ธ.ค.55!F119+ม.ค.56!F119+ก.พ.56!F119+มี.ค.56!F119+เม.ย.56!F119+พ.ค.56!F119+มิ.ย.56!F119+ก.ค.56!F119+ส.ค.56!F119</f>
        <v>11541</v>
      </c>
      <c r="F119" s="252">
        <v>695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2">
        <f>ต.ค.55!F120+พ.ย.55!F120+ธ.ค.55!F120+ม.ค.56!F120+ก.พ.56!F120+มี.ค.56!F120+เม.ย.56!F120+พ.ค.56!F120+มิ.ย.56!F120+ก.ค.56!F120+ส.ค.56!F120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4833</v>
      </c>
      <c r="F121" s="289">
        <f>F123</f>
        <v>373</v>
      </c>
      <c r="G121" s="296">
        <f>E121*100/D121</f>
        <v>120.825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403</v>
      </c>
      <c r="F122" s="298">
        <f>F126</f>
        <v>49</v>
      </c>
      <c r="G122" s="300">
        <f>E122*100/D122</f>
        <v>100.75</v>
      </c>
    </row>
    <row r="123" spans="1:7" s="60" customFormat="1" ht="21.75" customHeight="1">
      <c r="A123" s="396" t="s">
        <v>259</v>
      </c>
      <c r="B123" s="397"/>
      <c r="C123" s="398" t="s">
        <v>5</v>
      </c>
      <c r="D123" s="397">
        <v>4000</v>
      </c>
      <c r="E123" s="252">
        <f>ต.ค.55!F123+พ.ย.55!F123+ธ.ค.55!F123+ม.ค.56!F123+ก.พ.56!F123+มี.ค.56!F123+เม.ย.56!F123+พ.ค.56!F123+มิ.ย.56!F123+ก.ค.56!F123+ส.ค.56!F123</f>
        <v>4833</v>
      </c>
      <c r="F123" s="397">
        <v>373</v>
      </c>
      <c r="G123" s="400"/>
    </row>
    <row r="124" spans="1:7" s="60" customFormat="1" ht="21.75" customHeight="1">
      <c r="A124" s="306" t="s">
        <v>322</v>
      </c>
      <c r="B124" s="250"/>
      <c r="C124" s="312" t="s">
        <v>7</v>
      </c>
      <c r="D124" s="252"/>
      <c r="E124" s="252">
        <f>ต.ค.55!F124+พ.ย.55!F124+ธ.ค.55!F124+ม.ค.56!F124+ก.พ.56!F124+มี.ค.56!F124+เม.ย.56!F124+พ.ค.56!F124+มิ.ย.56!F124+ก.ค.56!F124+ส.ค.56!F124</f>
        <v>0</v>
      </c>
      <c r="F124" s="252">
        <v>0</v>
      </c>
      <c r="G124" s="254"/>
    </row>
    <row r="125" spans="1:7" s="60" customFormat="1" ht="21.75" customHeight="1">
      <c r="A125" s="306" t="s">
        <v>323</v>
      </c>
      <c r="B125" s="250"/>
      <c r="C125" s="312" t="s">
        <v>5</v>
      </c>
      <c r="D125" s="252"/>
      <c r="E125" s="252">
        <f>ต.ค.55!F125+พ.ย.55!F125+ธ.ค.55!F125+ม.ค.56!F125+ก.พ.56!F125+มี.ค.56!F125+เม.ย.56!F125+พ.ค.56!F125+มิ.ย.56!F125+ก.ค.56!F125+ส.ค.56!F125</f>
        <v>4833</v>
      </c>
      <c r="F125" s="252">
        <v>373</v>
      </c>
      <c r="G125" s="254"/>
    </row>
    <row r="126" spans="1:7" s="60" customFormat="1" ht="21.75" customHeight="1">
      <c r="A126" s="305" t="s">
        <v>326</v>
      </c>
      <c r="B126" s="250"/>
      <c r="C126" s="313" t="s">
        <v>7</v>
      </c>
      <c r="D126" s="250">
        <v>400</v>
      </c>
      <c r="E126" s="252">
        <f>ต.ค.55!F126+พ.ย.55!F126+ธ.ค.55!F126+ม.ค.56!F126+ก.พ.56!F126+มี.ค.56!F126+เม.ย.56!F126+พ.ค.56!F126+มิ.ย.56!F126+ก.ค.56!F126+ส.ค.56!F126</f>
        <v>403</v>
      </c>
      <c r="F126" s="250">
        <v>49</v>
      </c>
      <c r="G126" s="254"/>
    </row>
    <row r="127" spans="1:7" s="60" customFormat="1" ht="21.75" customHeight="1">
      <c r="A127" s="306" t="s">
        <v>324</v>
      </c>
      <c r="B127" s="330"/>
      <c r="C127" s="331" t="s">
        <v>5</v>
      </c>
      <c r="D127" s="252"/>
      <c r="E127" s="252">
        <f>ต.ค.55!F127+พ.ย.55!F127+ธ.ค.55!F127+ม.ค.56!F127+ก.พ.56!F127+มี.ค.56!F127+เม.ย.56!F127+พ.ค.56!F127+มิ.ย.56!F127+ก.ค.56!F127+ส.ค.56!F127</f>
        <v>0</v>
      </c>
      <c r="F127" s="252">
        <v>0</v>
      </c>
      <c r="G127" s="332"/>
    </row>
    <row r="128" spans="1:7" ht="21.75" customHeight="1">
      <c r="A128" s="306" t="s">
        <v>325</v>
      </c>
      <c r="B128" s="250"/>
      <c r="C128" s="251" t="s">
        <v>6</v>
      </c>
      <c r="D128" s="252"/>
      <c r="E128" s="252">
        <f>ต.ค.55!F128+พ.ย.55!F128+ธ.ค.55!F128+ม.ค.56!F128+ก.พ.56!F128+มี.ค.56!F128+เม.ย.56!F128+พ.ค.56!F128+มิ.ย.56!F128+ก.ค.56!F128+ส.ค.56!F128</f>
        <v>385</v>
      </c>
      <c r="F128" s="252">
        <v>31</v>
      </c>
      <c r="G128" s="254"/>
    </row>
    <row r="129" spans="1:8" ht="21.75" customHeight="1">
      <c r="A129" s="395" t="s">
        <v>343</v>
      </c>
      <c r="B129" s="391"/>
      <c r="C129" s="393" t="s">
        <v>7</v>
      </c>
      <c r="D129" s="392"/>
      <c r="E129" s="393"/>
      <c r="F129" s="390">
        <v>0</v>
      </c>
      <c r="G129" s="394"/>
    </row>
    <row r="130" spans="1:8" ht="21.75" customHeight="1">
      <c r="A130" s="395" t="s">
        <v>344</v>
      </c>
      <c r="B130" s="391"/>
      <c r="C130" s="390"/>
      <c r="D130" s="392"/>
      <c r="E130" s="393"/>
      <c r="F130" s="390"/>
      <c r="G130" s="394"/>
    </row>
    <row r="131" spans="1:8" ht="21.75" customHeight="1">
      <c r="A131" s="306" t="s">
        <v>345</v>
      </c>
      <c r="B131" s="330"/>
      <c r="C131" s="331" t="s">
        <v>5</v>
      </c>
      <c r="D131" s="252"/>
      <c r="E131" s="252">
        <f>ต.ค.55!F131+พ.ย.55!F131+ธ.ค.55!F131+ม.ค.56!F131+ก.พ.56!F131+มี.ค.56!F131+เม.ย.56!F131+พ.ค.56!F131+มิ.ย.56!F131+ก.ค.56!F131+ส.ค.56!F131</f>
        <v>0</v>
      </c>
      <c r="F131" s="252">
        <v>0</v>
      </c>
      <c r="G131" s="332"/>
    </row>
    <row r="132" spans="1:8" ht="21.75" customHeight="1">
      <c r="A132" s="333" t="s">
        <v>346</v>
      </c>
      <c r="B132" s="278"/>
      <c r="C132" s="279" t="s">
        <v>6</v>
      </c>
      <c r="D132" s="280"/>
      <c r="E132" s="280">
        <f>ต.ค.55!F132+พ.ย.55!F132+ธ.ค.55!F132+ม.ค.56!F132+ก.พ.56!F132+มี.ค.56!F132+เม.ย.56!F132+พ.ค.56!F132+มิ.ย.56!F132+ก.ค.56!F132+ส.ค.56!F132</f>
        <v>27</v>
      </c>
      <c r="F132" s="280">
        <v>6</v>
      </c>
      <c r="G132" s="282"/>
    </row>
    <row r="133" spans="1:8">
      <c r="A133" s="364"/>
      <c r="B133" s="365"/>
      <c r="C133" s="364"/>
      <c r="D133" s="366"/>
      <c r="E133" s="386"/>
      <c r="F133" s="387"/>
      <c r="G133" s="368"/>
    </row>
    <row r="134" spans="1:8">
      <c r="A134" s="438"/>
      <c r="B134" s="439"/>
      <c r="C134" s="438"/>
      <c r="D134" s="440"/>
      <c r="E134" s="441"/>
      <c r="F134" s="442"/>
      <c r="G134" s="443"/>
      <c r="H134" s="438"/>
    </row>
    <row r="135" spans="1:8">
      <c r="A135" s="438"/>
      <c r="B135" s="439"/>
      <c r="C135" s="438"/>
      <c r="D135" s="440"/>
      <c r="E135" s="441"/>
      <c r="F135" s="442"/>
      <c r="G135" s="443"/>
      <c r="H135" s="438"/>
    </row>
    <row r="136" spans="1:8">
      <c r="A136" s="438"/>
      <c r="B136" s="439"/>
      <c r="C136" s="438"/>
      <c r="D136" s="440"/>
      <c r="E136" s="441"/>
      <c r="F136" s="442"/>
      <c r="G136" s="443"/>
      <c r="H136" s="43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ageMargins left="0.53" right="0.15748031496062992" top="0.49" bottom="0.22" header="0.35433070866141736" footer="0.21"/>
  <pageSetup paperSize="9" scale="80" orientation="portrait" r:id="rId1"/>
  <rowBreaks count="2" manualBreakCount="2">
    <brk id="48" max="6" man="1"/>
    <brk id="93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H136"/>
  <sheetViews>
    <sheetView tabSelected="1" view="pageBreakPreview" topLeftCell="A19" zoomScale="110" zoomScaleSheetLayoutView="110" workbookViewId="0">
      <selection activeCell="E56" sqref="E56"/>
    </sheetView>
  </sheetViews>
  <sheetFormatPr defaultRowHeight="24.75"/>
  <cols>
    <col min="1" max="1" width="67.25" style="53" customWidth="1"/>
    <col min="2" max="2" width="10.25" style="58" customWidth="1"/>
    <col min="3" max="3" width="6.875" style="53" customWidth="1"/>
    <col min="4" max="4" width="7.625" style="59" customWidth="1"/>
    <col min="5" max="5" width="8.625" style="372" customWidth="1"/>
    <col min="6" max="6" width="7.875" style="373" customWidth="1"/>
    <col min="7" max="7" width="6.875" style="125" bestFit="1" customWidth="1"/>
    <col min="8" max="16384" width="9" style="53"/>
  </cols>
  <sheetData>
    <row r="1" spans="1:7" ht="21" customHeight="1">
      <c r="A1" s="481" t="s">
        <v>203</v>
      </c>
      <c r="B1" s="481"/>
      <c r="C1" s="481"/>
      <c r="D1" s="481"/>
      <c r="E1" s="481"/>
      <c r="F1" s="481"/>
      <c r="G1" s="481"/>
    </row>
    <row r="2" spans="1:7" ht="21" customHeight="1">
      <c r="A2" s="481" t="s">
        <v>1</v>
      </c>
      <c r="B2" s="481"/>
      <c r="C2" s="481"/>
      <c r="D2" s="481"/>
      <c r="E2" s="481"/>
      <c r="F2" s="481"/>
      <c r="G2" s="481"/>
    </row>
    <row r="3" spans="1:7" ht="21" customHeight="1">
      <c r="A3" s="481" t="s">
        <v>377</v>
      </c>
      <c r="B3" s="481"/>
      <c r="C3" s="481"/>
      <c r="D3" s="481"/>
      <c r="E3" s="481"/>
      <c r="F3" s="481"/>
      <c r="G3" s="481"/>
    </row>
    <row r="4" spans="1:7" ht="6" customHeight="1">
      <c r="A4" s="54"/>
      <c r="B4" s="55"/>
      <c r="C4" s="56"/>
      <c r="D4" s="57"/>
    </row>
    <row r="5" spans="1:7" ht="19.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5" t="s">
        <v>379</v>
      </c>
      <c r="G5" s="478" t="s">
        <v>258</v>
      </c>
    </row>
    <row r="6" spans="1:7" ht="19.5" customHeight="1">
      <c r="A6" s="464"/>
      <c r="B6" s="465"/>
      <c r="C6" s="474"/>
      <c r="D6" s="475"/>
      <c r="E6" s="389" t="s">
        <v>378</v>
      </c>
      <c r="F6" s="475"/>
      <c r="G6" s="478"/>
    </row>
    <row r="7" spans="1:7" ht="21" customHeight="1">
      <c r="A7" s="334" t="s">
        <v>3</v>
      </c>
      <c r="B7" s="335">
        <v>2974370</v>
      </c>
      <c r="C7" s="337"/>
      <c r="D7" s="450">
        <f>D10+D17+D52+D66+D71</f>
        <v>60506</v>
      </c>
      <c r="E7" s="374">
        <f>E10+E17+E52+E66+E71</f>
        <v>98887</v>
      </c>
      <c r="F7" s="374"/>
      <c r="G7" s="338"/>
    </row>
    <row r="8" spans="1:7" ht="21" customHeight="1">
      <c r="A8" s="339" t="s">
        <v>16</v>
      </c>
      <c r="B8" s="245">
        <v>57000</v>
      </c>
      <c r="C8" s="341"/>
      <c r="D8" s="341"/>
      <c r="E8" s="375"/>
      <c r="F8" s="375"/>
      <c r="G8" s="342"/>
    </row>
    <row r="9" spans="1:7" ht="19.5" customHeight="1">
      <c r="A9" s="246" t="s">
        <v>45</v>
      </c>
      <c r="B9" s="245">
        <v>57000</v>
      </c>
      <c r="C9" s="341"/>
      <c r="D9" s="247"/>
      <c r="E9" s="376"/>
      <c r="F9" s="376"/>
      <c r="G9" s="248"/>
    </row>
    <row r="10" spans="1:7" ht="19.5" customHeight="1">
      <c r="A10" s="246" t="s">
        <v>199</v>
      </c>
      <c r="B10" s="245">
        <v>57000</v>
      </c>
      <c r="C10" s="341"/>
      <c r="D10" s="375">
        <f>D11+D13+D14</f>
        <v>294</v>
      </c>
      <c r="E10" s="375">
        <f>E11+E12+E13+E14</f>
        <v>320</v>
      </c>
      <c r="F10" s="376"/>
      <c r="G10" s="248"/>
    </row>
    <row r="11" spans="1:7" ht="20.25" customHeight="1">
      <c r="A11" s="432" t="s">
        <v>370</v>
      </c>
      <c r="B11" s="431">
        <v>65000</v>
      </c>
      <c r="C11" s="432" t="s">
        <v>5</v>
      </c>
      <c r="D11" s="430">
        <v>250</v>
      </c>
      <c r="E11" s="252">
        <f>ต.ค.55!F11+พ.ย.55!F11+ธ.ค.55!F11+ม.ค.56!F11+ก.พ.56!F11+มี.ค.56!F11+เม.ย.56!F11+พ.ค.56!F11+มิ.ย.56!F11+ก.ค.56!F11+ส.ค.56!F11+ก.ย.56!F11</f>
        <v>274</v>
      </c>
      <c r="F11" s="434">
        <v>0</v>
      </c>
      <c r="G11" s="254">
        <f>E11*100/D11</f>
        <v>109.6</v>
      </c>
    </row>
    <row r="12" spans="1:7" ht="20.25" customHeight="1">
      <c r="A12" s="167" t="s">
        <v>371</v>
      </c>
      <c r="B12" s="250">
        <v>52500</v>
      </c>
      <c r="C12" s="167" t="s">
        <v>20</v>
      </c>
      <c r="D12" s="250">
        <v>1</v>
      </c>
      <c r="E12" s="252">
        <f>ต.ค.55!F12+พ.ย.55!F12+ธ.ค.55!F12+ม.ค.56!F12+ก.พ.56!F12+มี.ค.56!F12+เม.ย.56!F12+พ.ค.56!F12+มิ.ย.56!F12+ก.ค.56!F12+ส.ค.56!F12+ก.ย.56!F12</f>
        <v>1</v>
      </c>
      <c r="F12" s="252">
        <v>0</v>
      </c>
      <c r="G12" s="254">
        <f>E12*100/D12</f>
        <v>100</v>
      </c>
    </row>
    <row r="13" spans="1:7" ht="18" customHeight="1">
      <c r="A13" s="167"/>
      <c r="B13" s="250"/>
      <c r="C13" s="167" t="s">
        <v>5</v>
      </c>
      <c r="D13" s="250">
        <v>25</v>
      </c>
      <c r="E13" s="252">
        <f>ต.ค.55!F13+พ.ย.55!F13+ธ.ค.55!F13+ม.ค.56!F13+ก.พ.56!F13+มี.ค.56!F13+เม.ย.56!F13+พ.ค.56!F13+มิ.ย.56!F13+ก.ค.56!F13+ส.ค.56!F13+ก.ย.56!F13</f>
        <v>25</v>
      </c>
      <c r="F13" s="252">
        <v>0</v>
      </c>
      <c r="G13" s="254">
        <f>E13*100/D13</f>
        <v>100</v>
      </c>
    </row>
    <row r="14" spans="1:7" ht="20.25" customHeight="1">
      <c r="A14" s="255" t="s">
        <v>372</v>
      </c>
      <c r="B14" s="256">
        <v>4500</v>
      </c>
      <c r="C14" s="255" t="s">
        <v>5</v>
      </c>
      <c r="D14" s="256">
        <v>19</v>
      </c>
      <c r="E14" s="252">
        <f>ต.ค.55!F14+พ.ย.55!F14+ธ.ค.55!F14+ม.ค.56!F14+ก.พ.56!F14+มี.ค.56!F14+เม.ย.56!F14+พ.ค.56!F14+มิ.ย.56!F14+ก.ค.56!F14+ส.ค.56!F14+ก.ย.56!F14</f>
        <v>20</v>
      </c>
      <c r="F14" s="258">
        <v>0</v>
      </c>
      <c r="G14" s="260">
        <f>E14*100/D14</f>
        <v>105.26315789473684</v>
      </c>
    </row>
    <row r="15" spans="1:7" ht="19.5" customHeight="1">
      <c r="A15" s="339" t="s">
        <v>22</v>
      </c>
      <c r="B15" s="245">
        <v>2917370</v>
      </c>
      <c r="C15" s="341"/>
      <c r="D15" s="343"/>
      <c r="E15" s="375"/>
      <c r="F15" s="375"/>
      <c r="G15" s="342"/>
    </row>
    <row r="16" spans="1:7" ht="19.5" customHeight="1">
      <c r="A16" s="246" t="s">
        <v>47</v>
      </c>
      <c r="B16" s="245">
        <v>2578000</v>
      </c>
      <c r="C16" s="341"/>
      <c r="D16" s="341"/>
      <c r="E16" s="375"/>
      <c r="F16" s="375"/>
      <c r="G16" s="344"/>
    </row>
    <row r="17" spans="1:8" ht="19.5" customHeight="1">
      <c r="A17" s="246" t="s">
        <v>200</v>
      </c>
      <c r="B17" s="245">
        <v>1252600</v>
      </c>
      <c r="C17" s="247"/>
      <c r="D17" s="428">
        <f>D19+D36+D41+D44</f>
        <v>3220</v>
      </c>
      <c r="E17" s="245">
        <f>E19+E27+E36+E41+E44</f>
        <v>4175</v>
      </c>
      <c r="F17" s="376"/>
      <c r="G17" s="342">
        <f>4175*100/3220</f>
        <v>129.65838509316771</v>
      </c>
      <c r="H17" s="449"/>
    </row>
    <row r="18" spans="1:8" ht="19.5" customHeight="1">
      <c r="A18" s="339" t="s">
        <v>198</v>
      </c>
      <c r="B18" s="245">
        <v>619400</v>
      </c>
      <c r="C18" s="247"/>
      <c r="D18" s="247"/>
      <c r="E18" s="376"/>
      <c r="F18" s="376"/>
      <c r="G18" s="248"/>
    </row>
    <row r="19" spans="1:8" ht="24" customHeight="1">
      <c r="A19" s="403" t="s">
        <v>86</v>
      </c>
      <c r="B19" s="404"/>
      <c r="C19" s="435"/>
      <c r="D19" s="436">
        <f>D20+D26</f>
        <v>1700</v>
      </c>
      <c r="E19" s="404">
        <f>E20+E26</f>
        <v>920</v>
      </c>
      <c r="F19" s="407"/>
      <c r="G19" s="408">
        <f>E19*100/D19</f>
        <v>54.117647058823529</v>
      </c>
    </row>
    <row r="20" spans="1:8" ht="20.25" customHeight="1">
      <c r="A20" s="267" t="s">
        <v>57</v>
      </c>
      <c r="B20" s="250"/>
      <c r="C20" s="267" t="s">
        <v>5</v>
      </c>
      <c r="D20" s="250">
        <v>900</v>
      </c>
      <c r="E20" s="252">
        <f>ต.ค.55!F20+พ.ย.55!F20+ธ.ค.55!F20+ม.ค.56!F20+ก.พ.56!F20+มี.ค.56!F20+เม.ย.56!F20+พ.ค.56!F20+มิ.ย.56!F20+ก.ค.56!F20+ส.ค.56!F20+ก.ย.56!F20</f>
        <v>920</v>
      </c>
      <c r="F20" s="252">
        <v>76</v>
      </c>
      <c r="G20" s="270">
        <f>E20*100/D20</f>
        <v>102.22222222222223</v>
      </c>
    </row>
    <row r="21" spans="1:8" ht="20.25" customHeight="1">
      <c r="A21" s="167" t="s">
        <v>327</v>
      </c>
      <c r="B21" s="250"/>
      <c r="C21" s="167" t="s">
        <v>5</v>
      </c>
      <c r="D21" s="252"/>
      <c r="E21" s="252">
        <f>ต.ค.55!F21+พ.ย.55!F21+ธ.ค.55!F21+ม.ค.56!F21+ก.พ.56!F21+มี.ค.56!F21+เม.ย.56!F21+พ.ค.56!F21+มิ.ย.56!F21+ก.ค.56!F21+ส.ค.56!F21+ก.ย.56!F21</f>
        <v>1543</v>
      </c>
      <c r="F21" s="252">
        <v>214</v>
      </c>
      <c r="G21" s="254"/>
    </row>
    <row r="22" spans="1:8" ht="20.25" customHeight="1">
      <c r="A22" s="167" t="s">
        <v>206</v>
      </c>
      <c r="B22" s="250"/>
      <c r="C22" s="167" t="s">
        <v>269</v>
      </c>
      <c r="D22" s="252"/>
      <c r="E22" s="252">
        <f>ต.ค.55!F22+พ.ย.55!F22+ธ.ค.55!F22+ม.ค.56!F22+ก.พ.56!F22+มี.ค.56!F22+เม.ย.56!F22+พ.ค.56!F22+มิ.ย.56!F22+ก.ค.56!F22+ส.ค.56!F22+ก.ย.56!F22</f>
        <v>2683</v>
      </c>
      <c r="F22" s="252">
        <v>213</v>
      </c>
      <c r="G22" s="254"/>
    </row>
    <row r="23" spans="1:8" ht="20.25" customHeight="1">
      <c r="A23" s="167" t="s">
        <v>207</v>
      </c>
      <c r="B23" s="250"/>
      <c r="C23" s="167" t="s">
        <v>5</v>
      </c>
      <c r="D23" s="252"/>
      <c r="E23" s="252">
        <f>ต.ค.55!F23+พ.ย.55!F23+ธ.ค.55!F23+ม.ค.56!F23+ก.พ.56!F23+มี.ค.56!F23+เม.ย.56!F23+พ.ค.56!F23+มิ.ย.56!F23+ก.ค.56!F23+ส.ค.56!F23+ก.ย.56!F23</f>
        <v>2320</v>
      </c>
      <c r="F23" s="252">
        <v>172</v>
      </c>
      <c r="G23" s="254"/>
    </row>
    <row r="24" spans="1:8" ht="20.25" customHeight="1">
      <c r="A24" s="167" t="s">
        <v>208</v>
      </c>
      <c r="B24" s="250"/>
      <c r="C24" s="167" t="s">
        <v>5</v>
      </c>
      <c r="D24" s="252"/>
      <c r="E24" s="252">
        <f>ต.ค.55!F24+พ.ย.55!F24+ธ.ค.55!F24+ม.ค.56!F24+ก.พ.56!F24+มี.ค.56!F24+เม.ย.56!F24+พ.ค.56!F24+มิ.ย.56!F24+ก.ค.56!F24+ส.ค.56!F24+ก.ย.56!F24</f>
        <v>8786</v>
      </c>
      <c r="F24" s="252">
        <v>768</v>
      </c>
      <c r="G24" s="254"/>
    </row>
    <row r="25" spans="1:8" ht="20.25" customHeight="1">
      <c r="A25" s="167" t="s">
        <v>209</v>
      </c>
      <c r="B25" s="250"/>
      <c r="C25" s="167" t="s">
        <v>5</v>
      </c>
      <c r="D25" s="252"/>
      <c r="E25" s="252">
        <f>ต.ค.55!F25+พ.ย.55!F25+ธ.ค.55!F25+ม.ค.56!F25+ก.พ.56!F25+มี.ค.56!F25+เม.ย.56!F25+พ.ค.56!F25+มิ.ย.56!F25+ก.ค.56!F25+ส.ค.56!F25+ก.ย.56!F25</f>
        <v>4659</v>
      </c>
      <c r="F25" s="252">
        <v>311</v>
      </c>
      <c r="G25" s="254"/>
    </row>
    <row r="26" spans="1:8" ht="20.25" customHeight="1">
      <c r="A26" s="267" t="s">
        <v>58</v>
      </c>
      <c r="B26" s="250">
        <v>217800</v>
      </c>
      <c r="C26" s="267" t="s">
        <v>5</v>
      </c>
      <c r="D26" s="250">
        <v>800</v>
      </c>
      <c r="E26" s="252">
        <f>ต.ค.55!F26+พ.ย.55!F26+ธ.ค.55!F26+ม.ค.56!F26+ก.พ.56!F26+มี.ค.56!F26+เม.ย.56!F26+พ.ค.56!F26+มิ.ย.56!F26+ก.ค.56!F26+ส.ค.56!F26+ก.ย.56!F26</f>
        <v>0</v>
      </c>
      <c r="F26" s="250"/>
      <c r="G26" s="270">
        <f>E27*100/D26</f>
        <v>208.25</v>
      </c>
    </row>
    <row r="27" spans="1:8" ht="20.25" customHeight="1">
      <c r="A27" s="167" t="s">
        <v>210</v>
      </c>
      <c r="B27" s="250"/>
      <c r="C27" s="167" t="s">
        <v>5</v>
      </c>
      <c r="D27" s="252"/>
      <c r="E27" s="252">
        <f>ต.ค.55!F27+พ.ย.55!F27+ธ.ค.55!F27+ม.ค.56!F27+ก.พ.56!F27+มี.ค.56!F27+เม.ย.56!F27+พ.ค.56!F27+มิ.ย.56!F27+ก.ค.56!F27+ส.ค.56!F27+ก.ย.56!F27</f>
        <v>1666</v>
      </c>
      <c r="F27" s="252">
        <v>138</v>
      </c>
      <c r="G27" s="254"/>
    </row>
    <row r="28" spans="1:8" ht="20.25" customHeight="1">
      <c r="A28" s="167" t="s">
        <v>211</v>
      </c>
      <c r="B28" s="250"/>
      <c r="C28" s="167" t="s">
        <v>5</v>
      </c>
      <c r="D28" s="252"/>
      <c r="E28" s="252">
        <f>ต.ค.55!F28+พ.ย.55!F28+ธ.ค.55!F28+ม.ค.56!F28+ก.พ.56!F28+มี.ค.56!F28+เม.ย.56!F28+พ.ค.56!F28+มิ.ย.56!F28+ก.ค.56!F28+ส.ค.56!F28+ก.ย.56!F28</f>
        <v>991</v>
      </c>
      <c r="F28" s="252">
        <v>107</v>
      </c>
      <c r="G28" s="270"/>
    </row>
    <row r="29" spans="1:8" ht="20.25" customHeight="1">
      <c r="A29" s="167" t="s">
        <v>285</v>
      </c>
      <c r="B29" s="250"/>
      <c r="C29" s="167" t="s">
        <v>5</v>
      </c>
      <c r="D29" s="252"/>
      <c r="E29" s="252">
        <f>ต.ค.55!F29+พ.ย.55!F29+ธ.ค.55!F29+ม.ค.56!F29+ก.พ.56!F29+มี.ค.56!F29+เม.ย.56!F29+พ.ค.56!F29+มิ.ย.56!F29+ก.ค.56!F29+ส.ค.56!F29+ก.ย.56!F29</f>
        <v>918</v>
      </c>
      <c r="F29" s="252">
        <v>97</v>
      </c>
      <c r="G29" s="254"/>
    </row>
    <row r="30" spans="1:8" ht="20.25" customHeight="1">
      <c r="A30" s="167" t="s">
        <v>286</v>
      </c>
      <c r="B30" s="250"/>
      <c r="C30" s="167" t="s">
        <v>5</v>
      </c>
      <c r="D30" s="252"/>
      <c r="E30" s="252">
        <f>ต.ค.55!F30+พ.ย.55!F30+ธ.ค.55!F30+ม.ค.56!F30+ก.พ.56!F30+มี.ค.56!F30+เม.ย.56!F30+พ.ค.56!F30+มิ.ย.56!F30+ก.ค.56!F30+ส.ค.56!F30+ก.ย.56!F30</f>
        <v>73</v>
      </c>
      <c r="F30" s="252">
        <v>10</v>
      </c>
      <c r="G30" s="254"/>
    </row>
    <row r="31" spans="1:8" ht="20.25" customHeight="1">
      <c r="A31" s="167" t="s">
        <v>212</v>
      </c>
      <c r="B31" s="250"/>
      <c r="C31" s="167" t="s">
        <v>5</v>
      </c>
      <c r="D31" s="252"/>
      <c r="E31" s="252">
        <f>ต.ค.55!F31+พ.ย.55!F31+ธ.ค.55!F31+ม.ค.56!F31+ก.พ.56!F31+มี.ค.56!F31+เม.ย.56!F31+พ.ค.56!F31+มิ.ย.56!F31+ก.ค.56!F31+ส.ค.56!F31+ก.ย.56!F31</f>
        <v>0</v>
      </c>
      <c r="F31" s="252">
        <v>0</v>
      </c>
      <c r="G31" s="254">
        <v>0</v>
      </c>
    </row>
    <row r="32" spans="1:8" ht="20.25" customHeight="1">
      <c r="A32" s="167" t="s">
        <v>287</v>
      </c>
      <c r="B32" s="250"/>
      <c r="C32" s="167" t="s">
        <v>5</v>
      </c>
      <c r="D32" s="252"/>
      <c r="E32" s="252">
        <f>ต.ค.55!F32+พ.ย.55!F32+ธ.ค.55!F32+ม.ค.56!F32+ก.พ.56!F32+มี.ค.56!F32+เม.ย.56!F32+พ.ค.56!F32+มิ.ย.56!F32+ก.ค.56!F32+ส.ค.56!F32+ก.ย.56!F32</f>
        <v>0</v>
      </c>
      <c r="F32" s="252">
        <v>0</v>
      </c>
      <c r="G32" s="254">
        <v>0</v>
      </c>
    </row>
    <row r="33" spans="1:7" ht="20.25" customHeight="1">
      <c r="A33" s="167" t="s">
        <v>288</v>
      </c>
      <c r="B33" s="250"/>
      <c r="C33" s="167" t="s">
        <v>5</v>
      </c>
      <c r="D33" s="252"/>
      <c r="E33" s="252">
        <f>ต.ค.55!F33+พ.ย.55!F33+ธ.ค.55!F33+ม.ค.56!F33+ก.พ.56!F33+มี.ค.56!F33+เม.ย.56!F33+พ.ค.56!F33+มิ.ย.56!F33+ก.ค.56!F33+ส.ค.56!F33+ก.ย.56!F33</f>
        <v>0</v>
      </c>
      <c r="F33" s="252">
        <v>0</v>
      </c>
      <c r="G33" s="254">
        <v>0</v>
      </c>
    </row>
    <row r="34" spans="1:7" ht="20.25" customHeight="1">
      <c r="A34" s="167" t="s">
        <v>213</v>
      </c>
      <c r="B34" s="250"/>
      <c r="C34" s="167" t="s">
        <v>5</v>
      </c>
      <c r="D34" s="252"/>
      <c r="E34" s="252">
        <f>ต.ค.55!F34+พ.ย.55!F34+ธ.ค.55!F34+ม.ค.56!F34+ก.พ.56!F34+มี.ค.56!F34+เม.ย.56!F34+พ.ค.56!F34+มิ.ย.56!F34+ก.ค.56!F34+ส.ค.56!F34+ก.ย.56!F34</f>
        <v>880</v>
      </c>
      <c r="F34" s="252">
        <v>71</v>
      </c>
      <c r="G34" s="254">
        <f>E34*100/E27</f>
        <v>52.821128451380552</v>
      </c>
    </row>
    <row r="35" spans="1:7" ht="20.25" customHeight="1">
      <c r="A35" s="167" t="s">
        <v>214</v>
      </c>
      <c r="B35" s="250"/>
      <c r="C35" s="167" t="s">
        <v>5</v>
      </c>
      <c r="D35" s="252"/>
      <c r="E35" s="252">
        <f>ต.ค.55!F35+พ.ย.55!F35+ธ.ค.55!F35+ม.ค.56!F35+ก.พ.56!F35+มี.ค.56!F35+เม.ย.56!F35+พ.ค.56!F35+มิ.ย.56!F35+ก.ค.56!F35+ส.ค.56!F35+ก.ย.56!F35</f>
        <v>786</v>
      </c>
      <c r="F35" s="252">
        <v>67</v>
      </c>
      <c r="G35" s="254">
        <f>E35*100/E27</f>
        <v>47.178871548619448</v>
      </c>
    </row>
    <row r="36" spans="1:7" ht="20.25" customHeight="1">
      <c r="A36" s="409" t="s">
        <v>60</v>
      </c>
      <c r="B36" s="410"/>
      <c r="C36" s="412"/>
      <c r="D36" s="414">
        <f>D37+D38</f>
        <v>1200</v>
      </c>
      <c r="E36" s="410">
        <f>E37+E38</f>
        <v>1255</v>
      </c>
      <c r="F36" s="412"/>
      <c r="G36" s="413"/>
    </row>
    <row r="37" spans="1:7" ht="20.25" customHeight="1">
      <c r="A37" s="167" t="s">
        <v>278</v>
      </c>
      <c r="B37" s="250">
        <v>71000</v>
      </c>
      <c r="C37" s="167" t="s">
        <v>5</v>
      </c>
      <c r="D37" s="252">
        <v>840</v>
      </c>
      <c r="E37" s="252">
        <f>ต.ค.55!F37+พ.ย.55!F37+ธ.ค.55!F37+ม.ค.56!F37+ก.พ.56!F37+มี.ค.56!F37+เม.ย.56!F37+พ.ค.56!F37+มิ.ย.56!F37+ก.ค.56!F37+ส.ค.56!F37+ก.ย.56!F37</f>
        <v>895</v>
      </c>
      <c r="F37" s="252">
        <v>0</v>
      </c>
      <c r="G37" s="254">
        <f>E37*100/D37</f>
        <v>106.54761904761905</v>
      </c>
    </row>
    <row r="38" spans="1:7" ht="20.25" customHeight="1">
      <c r="A38" s="167" t="s">
        <v>279</v>
      </c>
      <c r="B38" s="250">
        <v>103200</v>
      </c>
      <c r="C38" s="167" t="s">
        <v>5</v>
      </c>
      <c r="D38" s="252">
        <v>360</v>
      </c>
      <c r="E38" s="252">
        <f>ต.ค.55!F38+พ.ย.55!F38+ธ.ค.55!F38+ม.ค.56!F38+ก.พ.56!F38+มี.ค.56!F38+เม.ย.56!F38+พ.ค.56!F38+มิ.ย.56!F38+ก.ค.56!F38+ส.ค.56!F38+ก.ย.56!F38</f>
        <v>360</v>
      </c>
      <c r="F38" s="252">
        <v>0</v>
      </c>
      <c r="G38" s="254">
        <f>E38*100/D38</f>
        <v>100</v>
      </c>
    </row>
    <row r="39" spans="1:7" ht="20.25" customHeight="1">
      <c r="A39" s="167" t="s">
        <v>280</v>
      </c>
      <c r="B39" s="250"/>
      <c r="C39" s="167" t="s">
        <v>5</v>
      </c>
      <c r="D39" s="252"/>
      <c r="E39" s="252">
        <f>ต.ค.55!F39+พ.ย.55!F39+ธ.ค.55!F39+ม.ค.56!F39+ก.พ.56!F39+มี.ค.56!F39+เม.ย.56!F39+พ.ค.56!F39+มิ.ย.56!F39+ก.ค.56!F39+ส.ค.56!F39+ก.ย.56!F39</f>
        <v>21</v>
      </c>
      <c r="F39" s="252">
        <v>0</v>
      </c>
      <c r="G39" s="254"/>
    </row>
    <row r="40" spans="1:7" ht="20.25" customHeight="1">
      <c r="A40" s="167" t="s">
        <v>281</v>
      </c>
      <c r="B40" s="250"/>
      <c r="C40" s="167" t="s">
        <v>245</v>
      </c>
      <c r="D40" s="252"/>
      <c r="E40" s="252">
        <f>ต.ค.55!F40+พ.ย.55!F40+ธ.ค.55!F40+ม.ค.56!F40+ก.พ.56!F40+มี.ค.56!F40+เม.ย.56!F40+พ.ค.56!F40+มิ.ย.56!F40+ก.ค.56!F40+ส.ค.56!F40+ก.ย.56!F40</f>
        <v>4</v>
      </c>
      <c r="F40" s="252">
        <v>0</v>
      </c>
      <c r="G40" s="254">
        <f>E40*100/E39</f>
        <v>19.047619047619047</v>
      </c>
    </row>
    <row r="41" spans="1:7" ht="20.25" customHeight="1">
      <c r="A41" s="409" t="s">
        <v>282</v>
      </c>
      <c r="B41" s="410"/>
      <c r="C41" s="412"/>
      <c r="D41" s="414">
        <f>D42+D43</f>
        <v>101</v>
      </c>
      <c r="E41" s="410">
        <f>E42+E43</f>
        <v>106</v>
      </c>
      <c r="F41" s="412"/>
      <c r="G41" s="413"/>
    </row>
    <row r="42" spans="1:7" ht="20.25" customHeight="1">
      <c r="A42" s="167" t="s">
        <v>366</v>
      </c>
      <c r="B42" s="250">
        <v>95280</v>
      </c>
      <c r="C42" s="167" t="s">
        <v>5</v>
      </c>
      <c r="D42" s="252">
        <v>1</v>
      </c>
      <c r="E42" s="252">
        <f>ต.ค.55!F42+พ.ย.55!F42+ธ.ค.55!F42+ม.ค.56!F42+ก.พ.56!F42+มี.ค.56!F42+เม.ย.56!F42+พ.ค.56!F42+มิ.ย.56!F42+ก.ค.56!F42+ส.ค.56!F42+ก.ย.56!F42</f>
        <v>1</v>
      </c>
      <c r="F42" s="252">
        <v>0</v>
      </c>
      <c r="G42" s="370">
        <f>E42*100/D42</f>
        <v>100</v>
      </c>
    </row>
    <row r="43" spans="1:7" ht="20.25" customHeight="1">
      <c r="A43" s="167" t="s">
        <v>365</v>
      </c>
      <c r="B43" s="250">
        <v>17000</v>
      </c>
      <c r="C43" s="167" t="s">
        <v>5</v>
      </c>
      <c r="D43" s="252">
        <v>100</v>
      </c>
      <c r="E43" s="252">
        <f>ต.ค.55!F43+พ.ย.55!F43+ธ.ค.55!F43+ม.ค.56!F43+ก.พ.56!F43+มี.ค.56!F43+เม.ย.56!F43+พ.ค.56!F43+มิ.ย.56!F43+ก.ค.56!F43+ส.ค.56!F43+ก.ย.56!F43</f>
        <v>105</v>
      </c>
      <c r="F43" s="252">
        <v>0</v>
      </c>
      <c r="G43" s="254">
        <f>E43*100/D43</f>
        <v>105</v>
      </c>
    </row>
    <row r="44" spans="1:7" ht="20.25" customHeight="1">
      <c r="A44" s="409" t="s">
        <v>289</v>
      </c>
      <c r="B44" s="410"/>
      <c r="C44" s="437"/>
      <c r="D44" s="414">
        <f>D45+D46+D47+D48</f>
        <v>219</v>
      </c>
      <c r="E44" s="410">
        <f>E45+E46+E47+E48</f>
        <v>228</v>
      </c>
      <c r="F44" s="412"/>
      <c r="G44" s="413"/>
    </row>
    <row r="45" spans="1:7" ht="20.25" customHeight="1">
      <c r="A45" s="167" t="s">
        <v>290</v>
      </c>
      <c r="B45" s="250">
        <v>1500</v>
      </c>
      <c r="C45" s="167" t="s">
        <v>5</v>
      </c>
      <c r="D45" s="252">
        <v>30</v>
      </c>
      <c r="E45" s="252">
        <f>ต.ค.55!F45+พ.ย.55!F45+ธ.ค.55!F45+ม.ค.56!F45+ก.พ.56!F45+มี.ค.56!F45+เม.ย.56!F45+พ.ค.56!F45+มิ.ย.56!F45+ก.ค.56!F45+ส.ค.56!F45+ก.ย.56!F45</f>
        <v>30</v>
      </c>
      <c r="F45" s="252">
        <v>0</v>
      </c>
      <c r="G45" s="254">
        <f>E45*100/D45</f>
        <v>100</v>
      </c>
    </row>
    <row r="46" spans="1:7" ht="20.25" customHeight="1">
      <c r="A46" s="167" t="s">
        <v>291</v>
      </c>
      <c r="B46" s="250">
        <v>14300</v>
      </c>
      <c r="C46" s="167" t="s">
        <v>5</v>
      </c>
      <c r="D46" s="252">
        <v>150</v>
      </c>
      <c r="E46" s="252">
        <f>ต.ค.55!F46+พ.ย.55!F46+ธ.ค.55!F46+ม.ค.56!F46+ก.พ.56!F46+มี.ค.56!F46+เม.ย.56!F46+พ.ค.56!F46+มิ.ย.56!F46+ก.ค.56!F46+ส.ค.56!F46+ก.ย.56!F46</f>
        <v>158</v>
      </c>
      <c r="F46" s="252">
        <v>0</v>
      </c>
      <c r="G46" s="254">
        <f>E46*100/D46</f>
        <v>105.33333333333333</v>
      </c>
    </row>
    <row r="47" spans="1:7" ht="20.25" customHeight="1">
      <c r="A47" s="167" t="s">
        <v>292</v>
      </c>
      <c r="B47" s="250">
        <v>17840</v>
      </c>
      <c r="C47" s="167" t="s">
        <v>5</v>
      </c>
      <c r="D47" s="252">
        <v>38</v>
      </c>
      <c r="E47" s="252">
        <f>ต.ค.55!F47+พ.ย.55!F47+ธ.ค.55!F47+ม.ค.56!F47+ก.พ.56!F47+มี.ค.56!F47+เม.ย.56!F47+พ.ค.56!F47+มิ.ย.56!F47+ก.ค.56!F47+ส.ค.56!F47+ก.ย.56!F47</f>
        <v>39</v>
      </c>
      <c r="F47" s="252">
        <v>0</v>
      </c>
      <c r="G47" s="254">
        <f>E47*100/D47</f>
        <v>102.63157894736842</v>
      </c>
    </row>
    <row r="48" spans="1:7" ht="20.25" customHeight="1">
      <c r="A48" s="277" t="s">
        <v>293</v>
      </c>
      <c r="B48" s="278">
        <v>95280</v>
      </c>
      <c r="C48" s="277" t="s">
        <v>5</v>
      </c>
      <c r="D48" s="280">
        <v>1</v>
      </c>
      <c r="E48" s="252">
        <f>ต.ค.55!F48+พ.ย.55!F48+ธ.ค.55!F48+ม.ค.56!F48+ก.พ.56!F48+มี.ค.56!F48+เม.ย.56!F48+พ.ค.56!F48+มิ.ย.56!F48+ก.ค.56!F48+ส.ค.56!F48+ก.ย.56!F48</f>
        <v>1</v>
      </c>
      <c r="F48" s="280">
        <v>0</v>
      </c>
      <c r="G48" s="254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376"/>
      <c r="F49" s="376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2">
        <f>ต.ค.55!F50+พ.ย.55!F50+ธ.ค.55!F50+ม.ค.56!F50+ก.พ.56!F50+มี.ค.56!F50+เม.ย.56!F50+พ.ค.56!F50+มิ.ย.56!F50+ก.ค.56!F50+ส.ค.56!F50+ก.ย.56!F50</f>
        <v>45</v>
      </c>
      <c r="F50" s="252">
        <v>4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2">
        <f>ต.ค.55!F51+พ.ย.55!F51+ธ.ค.55!F51+ม.ค.56!F51+ก.พ.56!F51+มี.ค.56!F51+เม.ย.56!F51+พ.ค.56!F51+มิ.ย.56!F51+ก.ค.56!F51+ส.ค.56!F51+ก.ย.56!F51</f>
        <v>1</v>
      </c>
      <c r="F51" s="252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453">
        <f>D53+D54+D60+D62+D64</f>
        <v>9812</v>
      </c>
      <c r="E52" s="454">
        <f>E53+E55+E56+E57+E58+E60+E62+E64</f>
        <v>10270</v>
      </c>
      <c r="F52" s="376"/>
      <c r="G52" s="248"/>
    </row>
    <row r="53" spans="1:7" ht="20.25" customHeight="1">
      <c r="A53" s="421" t="s">
        <v>90</v>
      </c>
      <c r="B53" s="422" t="s">
        <v>197</v>
      </c>
      <c r="C53" s="423" t="s">
        <v>5</v>
      </c>
      <c r="D53" s="444">
        <v>5000</v>
      </c>
      <c r="E53" s="252">
        <f>ต.ค.55!F53+พ.ย.55!F53+ธ.ค.55!F53+ม.ค.56!F53+ก.พ.56!F53+มี.ค.56!F53+เม.ย.56!F53+พ.ค.56!F53+มิ.ย.56!F53+ก.ค.56!F53+ส.ค.56!F53+ก.ย.56!F53</f>
        <v>5131</v>
      </c>
      <c r="F53" s="422">
        <v>0</v>
      </c>
      <c r="G53" s="425">
        <f t="shared" ref="G53:G70" si="0">E53*100/D53</f>
        <v>102.62</v>
      </c>
    </row>
    <row r="54" spans="1:7" ht="20.25" customHeight="1">
      <c r="A54" s="416" t="s">
        <v>91</v>
      </c>
      <c r="B54" s="417"/>
      <c r="C54" s="418"/>
      <c r="D54" s="445">
        <f>D55+D56+D57+D58</f>
        <v>4760</v>
      </c>
      <c r="E54" s="252">
        <f>ต.ค.55!F54+พ.ย.55!F54+ธ.ค.55!F54+ม.ค.56!F54+ก.พ.56!F54+มี.ค.56!F54+เม.ย.56!F54+พ.ค.56!F54+มิ.ย.56!F54+ก.ค.56!F54+ส.ค.56!F54+ก.ย.56!F54</f>
        <v>0</v>
      </c>
      <c r="F54" s="419"/>
      <c r="G54" s="420"/>
    </row>
    <row r="55" spans="1:7" ht="20.25" customHeight="1">
      <c r="A55" s="167" t="s">
        <v>92</v>
      </c>
      <c r="B55" s="250">
        <v>229300</v>
      </c>
      <c r="C55" s="251" t="s">
        <v>5</v>
      </c>
      <c r="D55" s="446">
        <v>800</v>
      </c>
      <c r="E55" s="252">
        <f>ต.ค.55!F55+พ.ย.55!F55+ธ.ค.55!F55+ม.ค.56!F55+ก.พ.56!F55+มี.ค.56!F55+เม.ย.56!F55+พ.ค.56!F55+มิ.ย.56!F55+ก.ค.56!F55+ส.ค.56!F55+ก.ย.56!F55</f>
        <v>880</v>
      </c>
      <c r="F55" s="252">
        <v>0</v>
      </c>
      <c r="G55" s="254">
        <f t="shared" si="0"/>
        <v>110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446">
        <v>3900</v>
      </c>
      <c r="E56" s="252">
        <f>ต.ค.55!F56+พ.ย.55!F56+ธ.ค.55!F56+ม.ค.56!F56+ก.พ.56!F56+มี.ค.56!F56+เม.ย.56!F56+พ.ค.56!F56+มิ.ย.56!F56+ก.ค.56!F56+ส.ค.56!F56+ก.ย.56!F56</f>
        <v>4138</v>
      </c>
      <c r="F56" s="252">
        <v>0</v>
      </c>
      <c r="G56" s="254">
        <f t="shared" si="0"/>
        <v>106.1025641025641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446">
        <v>10</v>
      </c>
      <c r="E57" s="252">
        <f>ต.ค.55!F57+พ.ย.55!F57+ธ.ค.55!F57+ม.ค.56!F57+ก.พ.56!F57+มี.ค.56!F57+เม.ย.56!F57+พ.ค.56!F57+มิ.ย.56!F57+ก.ค.56!F57+ส.ค.56!F57+ก.ย.56!F57</f>
        <v>10</v>
      </c>
      <c r="F57" s="252">
        <v>0</v>
      </c>
      <c r="G57" s="254">
        <f t="shared" si="0"/>
        <v>100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446">
        <v>50</v>
      </c>
      <c r="E58" s="252">
        <f>ต.ค.55!F58+พ.ย.55!F58+ธ.ค.55!F58+ม.ค.56!F58+ก.พ.56!F58+มี.ค.56!F58+เม.ย.56!F58+พ.ค.56!F58+มิ.ย.56!F58+ก.ค.56!F58+ส.ค.56!F58+ก.ย.56!F58</f>
        <v>58</v>
      </c>
      <c r="F58" s="252">
        <v>0</v>
      </c>
      <c r="G58" s="254">
        <f t="shared" si="0"/>
        <v>116</v>
      </c>
    </row>
    <row r="59" spans="1:7" ht="19.5" customHeight="1">
      <c r="A59" s="416" t="s">
        <v>297</v>
      </c>
      <c r="B59" s="417">
        <v>32000</v>
      </c>
      <c r="C59" s="418" t="s">
        <v>20</v>
      </c>
      <c r="D59" s="447">
        <v>1</v>
      </c>
      <c r="E59" s="252">
        <f>ต.ค.55!F59+พ.ย.55!F59+ธ.ค.55!F59+ม.ค.56!F59+ก.พ.56!F59+มี.ค.56!F59+เม.ย.56!F59+พ.ค.56!F59+มิ.ย.56!F59+ก.ค.56!F59+ส.ค.56!F59+ก.ย.56!F59</f>
        <v>1</v>
      </c>
      <c r="F59" s="419">
        <v>0</v>
      </c>
      <c r="G59" s="420">
        <f t="shared" si="0"/>
        <v>100</v>
      </c>
    </row>
    <row r="60" spans="1:7" ht="20.25" customHeight="1">
      <c r="A60" s="416"/>
      <c r="B60" s="417"/>
      <c r="C60" s="418" t="s">
        <v>5</v>
      </c>
      <c r="D60" s="447">
        <v>20</v>
      </c>
      <c r="E60" s="252">
        <f>ต.ค.55!F60+พ.ย.55!F60+ธ.ค.55!F60+ม.ค.56!F60+ก.พ.56!F60+มี.ค.56!F60+เม.ย.56!F60+พ.ค.56!F60+มิ.ย.56!F60+ก.ค.56!F60+ส.ค.56!F60+ก.ย.56!F60</f>
        <v>21</v>
      </c>
      <c r="F60" s="419">
        <v>0</v>
      </c>
      <c r="G60" s="420">
        <f t="shared" si="0"/>
        <v>105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448">
        <v>1</v>
      </c>
      <c r="E61" s="252">
        <f>ต.ค.55!F61+พ.ย.55!F61+ธ.ค.55!F61+ม.ค.56!F61+ก.พ.56!F61+มี.ค.56!F61+เม.ย.56!F61+พ.ค.56!F61+มิ.ย.56!F61+ก.ค.56!F61+ส.ค.56!F61+ก.ย.56!F61</f>
        <v>1</v>
      </c>
      <c r="F61" s="252">
        <v>0</v>
      </c>
      <c r="G61" s="254">
        <f t="shared" si="0"/>
        <v>100</v>
      </c>
    </row>
    <row r="62" spans="1:7" ht="20.25" customHeight="1">
      <c r="A62" s="167"/>
      <c r="B62" s="250"/>
      <c r="C62" s="251" t="s">
        <v>5</v>
      </c>
      <c r="D62" s="448">
        <v>12</v>
      </c>
      <c r="E62" s="252">
        <f>ต.ค.55!F62+พ.ย.55!F62+ธ.ค.55!F62+ม.ค.56!F62+ก.พ.56!F62+มี.ค.56!F62+เม.ย.56!F62+พ.ค.56!F62+มิ.ย.56!F62+ก.ค.56!F62+ส.ค.56!F62+ก.ย.56!F62</f>
        <v>12</v>
      </c>
      <c r="F62" s="252">
        <v>0</v>
      </c>
      <c r="G62" s="254">
        <f t="shared" si="0"/>
        <v>100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448">
        <v>2</v>
      </c>
      <c r="E63" s="252">
        <f>ต.ค.55!F63+พ.ย.55!F63+ธ.ค.55!F63+ม.ค.56!F63+ก.พ.56!F63+มี.ค.56!F63+เม.ย.56!F63+พ.ค.56!F63+มิ.ย.56!F63+ก.ค.56!F63+ส.ค.56!F63+ก.ย.56!F63</f>
        <v>2</v>
      </c>
      <c r="F63" s="252">
        <v>0</v>
      </c>
      <c r="G63" s="254">
        <f>E63*100/D63</f>
        <v>100</v>
      </c>
    </row>
    <row r="64" spans="1:7" ht="20.25" customHeight="1">
      <c r="A64" s="167"/>
      <c r="B64" s="250"/>
      <c r="C64" s="251" t="s">
        <v>5</v>
      </c>
      <c r="D64" s="448">
        <v>20</v>
      </c>
      <c r="E64" s="252">
        <f>ต.ค.55!F64+พ.ย.55!F64+ธ.ค.55!F64+ม.ค.56!F64+ก.พ.56!F64+มี.ค.56!F64+เม.ย.56!F64+พ.ค.56!F64+มิ.ย.56!F64+ก.ค.56!F64+ส.ค.56!F64+ก.ย.56!F64</f>
        <v>20</v>
      </c>
      <c r="F64" s="252">
        <v>0</v>
      </c>
      <c r="G64" s="254">
        <f>E64*100/D64</f>
        <v>100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448">
        <v>1</v>
      </c>
      <c r="E65" s="252">
        <f>ต.ค.55!F65+พ.ย.55!F65+ธ.ค.55!F65+ม.ค.56!F65+ก.พ.56!F65+มี.ค.56!F65+เม.ย.56!F65+พ.ค.56!F65+มิ.ย.56!F65+ก.ค.56!F65+ส.ค.56!F65+ก.ย.56!F65</f>
        <v>1</v>
      </c>
      <c r="F65" s="252">
        <v>0</v>
      </c>
      <c r="G65" s="254">
        <f>E65*100/D65</f>
        <v>100</v>
      </c>
    </row>
    <row r="66" spans="1:7" ht="21" customHeight="1">
      <c r="A66" s="128" t="s">
        <v>50</v>
      </c>
      <c r="B66" s="289">
        <v>64100</v>
      </c>
      <c r="C66" s="345"/>
      <c r="D66" s="379">
        <f>D68+D69+D70</f>
        <v>4480</v>
      </c>
      <c r="E66" s="379">
        <f>E68+E69+E70</f>
        <v>4701</v>
      </c>
      <c r="F66" s="379"/>
      <c r="G66" s="347"/>
    </row>
    <row r="67" spans="1:7" ht="22.5" customHeight="1">
      <c r="A67" s="297" t="s">
        <v>51</v>
      </c>
      <c r="B67" s="298"/>
      <c r="C67" s="348"/>
      <c r="D67" s="349"/>
      <c r="E67" s="380"/>
      <c r="F67" s="38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84">
        <v>4100</v>
      </c>
      <c r="E68" s="252">
        <f>ต.ค.55!F68+พ.ย.55!F68+ธ.ค.55!F68+ม.ค.56!F68+ก.พ.56!F68+มี.ค.56!F68+เม.ย.56!F68+พ.ค.56!F68+มิ.ย.56!F68+ก.ค.56!F68+ส.ค.56!F68+ก.ย.56!F68</f>
        <v>4309</v>
      </c>
      <c r="F68" s="291">
        <v>0</v>
      </c>
      <c r="G68" s="293">
        <f t="shared" si="0"/>
        <v>105.09756097560975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0">
        <v>300</v>
      </c>
      <c r="E69" s="252">
        <f>ต.ค.55!F69+พ.ย.55!F69+ธ.ค.55!F69+ม.ค.56!F69+ก.พ.56!F69+มี.ค.56!F69+เม.ย.56!F69+พ.ค.56!F69+มิ.ย.56!F69+ก.ค.56!F69+ส.ค.56!F69+ก.ย.56!F69</f>
        <v>310</v>
      </c>
      <c r="F69" s="252">
        <v>0</v>
      </c>
      <c r="G69" s="254">
        <f t="shared" si="0"/>
        <v>103.33333333333333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6">
        <v>80</v>
      </c>
      <c r="E70" s="252">
        <f>ต.ค.55!F70+พ.ย.55!F70+ธ.ค.55!F70+ม.ค.56!F70+ก.พ.56!F70+มี.ค.56!F70+เม.ย.56!F70+พ.ค.56!F70+มิ.ย.56!F70+ก.ค.56!F70+ส.ค.56!F70+ก.ย.56!F70</f>
        <v>82</v>
      </c>
      <c r="F70" s="258">
        <v>0</v>
      </c>
      <c r="G70" s="260">
        <f t="shared" si="0"/>
        <v>102.5</v>
      </c>
    </row>
    <row r="71" spans="1:7" ht="20.25" customHeight="1">
      <c r="A71" s="128" t="s">
        <v>28</v>
      </c>
      <c r="B71" s="289">
        <v>651600</v>
      </c>
      <c r="C71" s="345"/>
      <c r="D71" s="379">
        <f>D73+D74+D75</f>
        <v>42700</v>
      </c>
      <c r="E71" s="379">
        <f>E73+E74+E75</f>
        <v>79421</v>
      </c>
      <c r="F71" s="379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81"/>
      <c r="F72" s="381"/>
      <c r="G72" s="354"/>
    </row>
    <row r="73" spans="1:7" ht="20.25" customHeight="1">
      <c r="A73" s="244" t="s">
        <v>29</v>
      </c>
      <c r="B73" s="327" t="s">
        <v>197</v>
      </c>
      <c r="C73" s="290" t="s">
        <v>5</v>
      </c>
      <c r="D73" s="284">
        <v>40000</v>
      </c>
      <c r="E73" s="252">
        <f>ต.ค.55!F73+พ.ย.55!F73+ธ.ค.55!F73+ม.ค.56!F73+ก.พ.56!F73+มี.ค.56!F73+เม.ย.56!F73+พ.ค.56!F73+มิ.ย.56!F73+ก.ค.56!F73+ส.ค.56!F73+ก.ย.56!F73</f>
        <v>76684</v>
      </c>
      <c r="F73" s="291">
        <v>5425</v>
      </c>
      <c r="G73" s="293">
        <f>E73*100/D73</f>
        <v>191.71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0">
        <v>2500</v>
      </c>
      <c r="E74" s="252">
        <f>ต.ค.55!F74+พ.ย.55!F74+ธ.ค.55!F74+ม.ค.56!F74+ก.พ.56!F74+มี.ค.56!F74+เม.ย.56!F74+พ.ค.56!F74+มิ.ย.56!F74+ก.ค.56!F74+ส.ค.56!F74+ก.ย.56!F74</f>
        <v>2500</v>
      </c>
      <c r="F74" s="252">
        <v>0</v>
      </c>
      <c r="G74" s="254">
        <f>E74*100/D74</f>
        <v>100</v>
      </c>
    </row>
    <row r="75" spans="1:7" ht="23.25" customHeight="1">
      <c r="A75" s="167" t="s">
        <v>304</v>
      </c>
      <c r="B75" s="304" t="s">
        <v>197</v>
      </c>
      <c r="C75" s="251" t="s">
        <v>5</v>
      </c>
      <c r="D75" s="250">
        <v>200</v>
      </c>
      <c r="E75" s="252">
        <f>ต.ค.55!F75+พ.ย.55!F75+ธ.ค.55!F75+ม.ค.56!F75+ก.พ.56!F75+มี.ค.56!F75+เม.ย.56!F75+พ.ค.56!F75+มิ.ย.56!F75+ก.ค.56!F75+ส.ค.56!F75+ก.ย.56!F75</f>
        <v>237</v>
      </c>
      <c r="F75" s="252">
        <v>0</v>
      </c>
      <c r="G75" s="254">
        <f>E75*100/D75</f>
        <v>118.5</v>
      </c>
    </row>
    <row r="76" spans="1:7" s="60" customFormat="1" ht="23.25" customHeight="1">
      <c r="A76" s="246" t="s">
        <v>30</v>
      </c>
      <c r="B76" s="355"/>
      <c r="C76" s="249"/>
      <c r="D76" s="356"/>
      <c r="E76" s="376"/>
      <c r="F76" s="37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9760</v>
      </c>
      <c r="F77" s="289">
        <f>F80</f>
        <v>8272</v>
      </c>
      <c r="G77" s="451">
        <f>E77*100/D77</f>
        <v>1435.2941176470588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2814</v>
      </c>
      <c r="F78" s="298">
        <f>F87</f>
        <v>1120</v>
      </c>
      <c r="G78" s="452">
        <f>E78*100/D78</f>
        <v>413.8235294117647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4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2">
        <f>ต.ค.55!F80+พ.ย.55!F80+ธ.ค.55!F80+ม.ค.56!F80+ก.พ.56!F80+มี.ค.56!F80+เม.ย.56!F80+พ.ค.56!F80+มิ.ย.56!F80+ก.ค.56!F80+ส.ค.56!F80+ก.ย.56!F80</f>
        <v>9760</v>
      </c>
      <c r="F80" s="250">
        <v>8272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>ต.ค.55!F81+พ.ย.55!F81+ธ.ค.55!F81+ม.ค.56!F81+ก.พ.56!F81+มี.ค.56!F81+เม.ย.56!F81+พ.ค.56!F81+มิ.ย.56!F81+ก.ค.56!F81+ส.ค.56!F81+ก.ย.56!F81</f>
        <v>2527</v>
      </c>
      <c r="F81" s="252">
        <v>1074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>ต.ค.55!F82+พ.ย.55!F82+ธ.ค.55!F82+ม.ค.56!F82+ก.พ.56!F82+มี.ค.56!F82+เม.ย.56!F82+พ.ค.56!F82+มิ.ย.56!F82+ก.ค.56!F82+ส.ค.56!F82+ก.ย.56!F82</f>
        <v>140</v>
      </c>
      <c r="F82" s="252">
        <v>12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>ต.ค.55!F83+พ.ย.55!F83+ธ.ค.55!F83+ม.ค.56!F83+ก.พ.56!F83+มี.ค.56!F83+เม.ย.56!F83+พ.ค.56!F83+มิ.ย.56!F83+ก.ค.56!F83+ส.ค.56!F83+ก.ย.56!F83</f>
        <v>702</v>
      </c>
      <c r="F83" s="252">
        <v>295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>ต.ค.55!F84+พ.ย.55!F84+ธ.ค.55!F84+ม.ค.56!F84+ก.พ.56!F84+มี.ค.56!F84+เม.ย.56!F84+พ.ค.56!F84+มิ.ย.56!F84+ก.ค.56!F84+ส.ค.56!F84+ก.ย.56!F84</f>
        <v>1685</v>
      </c>
      <c r="F84" s="252">
        <v>767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2">
        <f>ต.ค.55!F85+พ.ย.55!F85+ธ.ค.55!F85+ม.ค.56!F85+ก.พ.56!F85+มี.ค.56!F85+เม.ย.56!F85+พ.ค.56!F85+มิ.ย.56!F85+ก.ค.56!F85+ส.ค.56!F85+ก.ย.56!F85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>ต.ค.55!F86+พ.ย.55!F86+ธ.ค.55!F86+ม.ค.56!F86+ก.พ.56!F86+มี.ค.56!F86+เม.ย.56!F86+พ.ค.56!F86+มิ.ย.56!F86+ก.ค.56!F86+ส.ค.56!F86+ก.ย.56!F86</f>
        <v>7238</v>
      </c>
      <c r="F86" s="252">
        <v>7196</v>
      </c>
      <c r="G86" s="254"/>
    </row>
    <row r="87" spans="1:7" s="61" customFormat="1" ht="20.25" customHeight="1">
      <c r="A87" s="303" t="s">
        <v>225</v>
      </c>
      <c r="B87" s="250"/>
      <c r="C87" s="429" t="s">
        <v>6</v>
      </c>
      <c r="D87" s="269">
        <v>680</v>
      </c>
      <c r="E87" s="252">
        <f>ต.ค.55!F87+พ.ย.55!F87+ธ.ค.55!F87+ม.ค.56!F87+ก.พ.56!F87+มี.ค.56!F87+เม.ย.56!F87+พ.ค.56!F87+มิ.ย.56!F87+ก.ค.56!F87+ส.ค.56!F87+ก.ย.56!F87</f>
        <v>2814</v>
      </c>
      <c r="F87" s="250">
        <v>1120</v>
      </c>
      <c r="G87" s="270"/>
    </row>
    <row r="88" spans="1:7" s="61" customFormat="1" ht="21" customHeight="1">
      <c r="A88" s="305" t="s">
        <v>226</v>
      </c>
      <c r="B88" s="250"/>
      <c r="C88" s="283" t="s">
        <v>6</v>
      </c>
      <c r="D88" s="253"/>
      <c r="E88" s="252">
        <f>ต.ค.55!F88+พ.ย.55!F88+ธ.ค.55!F88+ม.ค.56!F88+ก.พ.56!F88+มี.ค.56!F88+เม.ย.56!F88+พ.ค.56!F88+มิ.ย.56!F88+ก.ค.56!F88+ส.ค.56!F88+ก.ย.56!F88</f>
        <v>1838</v>
      </c>
      <c r="F88" s="252">
        <v>1118</v>
      </c>
      <c r="G88" s="254"/>
    </row>
    <row r="89" spans="1:7" s="61" customFormat="1" ht="21" customHeight="1">
      <c r="A89" s="306" t="s">
        <v>313</v>
      </c>
      <c r="B89" s="250"/>
      <c r="C89" s="283" t="s">
        <v>6</v>
      </c>
      <c r="D89" s="253"/>
      <c r="E89" s="252">
        <f>ต.ค.55!F89+พ.ย.55!F89+ธ.ค.55!F89+ม.ค.56!F89+ก.พ.56!F89+มี.ค.56!F89+เม.ย.56!F89+พ.ค.56!F89+มิ.ย.56!F89+ก.ค.56!F89+ส.ค.56!F89+ก.ย.56!F89</f>
        <v>161</v>
      </c>
      <c r="F89" s="252">
        <v>13</v>
      </c>
      <c r="G89" s="254"/>
    </row>
    <row r="90" spans="1:7" s="61" customFormat="1" ht="21" customHeight="1">
      <c r="A90" s="306" t="s">
        <v>311</v>
      </c>
      <c r="B90" s="250"/>
      <c r="C90" s="283" t="s">
        <v>6</v>
      </c>
      <c r="D90" s="253"/>
      <c r="E90" s="252">
        <f>ต.ค.55!F90+พ.ย.55!F90+ธ.ค.55!F90+ม.ค.56!F90+ก.พ.56!F90+มี.ค.56!F90+เม.ย.56!F90+พ.ค.56!F90+มิ.ย.56!F90+ก.ค.56!F90+ส.ค.56!F90+ก.ย.56!F90</f>
        <v>702.25</v>
      </c>
      <c r="F90" s="252">
        <v>295</v>
      </c>
      <c r="G90" s="254"/>
    </row>
    <row r="91" spans="1:7" s="61" customFormat="1" ht="21" customHeight="1">
      <c r="A91" s="306" t="s">
        <v>312</v>
      </c>
      <c r="B91" s="250"/>
      <c r="C91" s="283" t="s">
        <v>6</v>
      </c>
      <c r="D91" s="253"/>
      <c r="E91" s="252">
        <f>ต.ค.55!F91+พ.ย.55!F91+ธ.ค.55!F91+ม.ค.56!F91+ก.พ.56!F91+มี.ค.56!F91+เม.ย.56!F91+พ.ค.56!F91+มิ.ย.56!F91+ก.ค.56!F91+ส.ค.56!F91+ก.ย.56!F91</f>
        <v>1792</v>
      </c>
      <c r="F91" s="252">
        <v>810</v>
      </c>
      <c r="G91" s="254"/>
    </row>
    <row r="92" spans="1:7" s="61" customFormat="1" ht="21.75" customHeight="1">
      <c r="A92" s="305" t="s">
        <v>227</v>
      </c>
      <c r="B92" s="250"/>
      <c r="C92" s="283" t="s">
        <v>6</v>
      </c>
      <c r="D92" s="253"/>
      <c r="E92" s="252">
        <f>ต.ค.55!F92+พ.ย.55!F92+ธ.ค.55!F92+ม.ค.56!F92+ก.พ.56!F92+มี.ค.56!F92+เม.ย.56!F92+พ.ค.56!F92+มิ.ย.56!F92+ก.ค.56!F92+ส.ค.56!F92+ก.ย.56!F92</f>
        <v>0</v>
      </c>
      <c r="F92" s="252">
        <v>0</v>
      </c>
      <c r="G92" s="254"/>
    </row>
    <row r="93" spans="1:7" s="60" customFormat="1" ht="21.75" customHeight="1">
      <c r="A93" s="307" t="s">
        <v>228</v>
      </c>
      <c r="B93" s="278"/>
      <c r="C93" s="308" t="s">
        <v>6</v>
      </c>
      <c r="D93" s="281"/>
      <c r="E93" s="252">
        <f>ต.ค.55!F93+พ.ย.55!F93+ธ.ค.55!F93+ม.ค.56!F93+ก.พ.56!F93+มี.ค.56!F93+เม.ย.56!F93+พ.ค.56!F93+มิ.ย.56!F93+ก.ค.56!F93+ส.ค.56!F93+ก.ย.56!F93</f>
        <v>62</v>
      </c>
      <c r="F93" s="280">
        <v>2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5004</v>
      </c>
      <c r="F94" s="289">
        <f>F96</f>
        <v>0</v>
      </c>
      <c r="G94" s="296">
        <f>E94*100/D94</f>
        <v>100.08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806</v>
      </c>
      <c r="F95" s="298">
        <f>F99</f>
        <v>0</v>
      </c>
      <c r="G95" s="300">
        <f>E95*100/D95</f>
        <v>100.75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2">
        <f>ต.ค.55!F96+พ.ย.55!F96+ธ.ค.55!F96+ม.ค.56!F96+ก.พ.56!F96+มี.ค.56!F96+เม.ย.56!F96+พ.ค.56!F96+มิ.ย.56!F96+ก.ค.56!F96+ส.ค.56!F96+ก.ย.56!F96</f>
        <v>5004</v>
      </c>
      <c r="F96" s="284">
        <v>0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>ต.ค.55!F97+พ.ย.55!F97+ธ.ค.55!F97+ม.ค.56!F97+ก.พ.56!F97+มี.ค.56!F97+เม.ย.56!F97+พ.ค.56!F97+มิ.ย.56!F97+ก.ค.56!F97+ส.ค.56!F97+ก.ย.56!F97</f>
        <v>5004</v>
      </c>
      <c r="F97" s="252">
        <v>0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>ต.ค.55!F98+พ.ย.55!F98+ธ.ค.55!F98+ม.ค.56!F98+ก.พ.56!F98+มี.ค.56!F98+เม.ย.56!F98+พ.ค.56!F98+มิ.ย.56!F98+ก.ค.56!F98+ส.ค.56!F98+ก.ย.56!F98</f>
        <v>0</v>
      </c>
      <c r="F98" s="252"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2">
        <f>ต.ค.55!F99+พ.ย.55!F99+ธ.ค.55!F99+ม.ค.56!F99+ก.พ.56!F99+มี.ค.56!F99+เม.ย.56!F99+พ.ค.56!F99+มิ.ย.56!F99+ก.ค.56!F99+ส.ค.56!F99+ก.ย.56!F99</f>
        <v>806</v>
      </c>
      <c r="F99" s="250">
        <v>0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>ต.ค.55!F100+พ.ย.55!F100+ธ.ค.55!F100+ม.ค.56!F100+ก.พ.56!F100+มี.ค.56!F100+เม.ย.56!F100+พ.ค.56!F100+มิ.ย.56!F100+ก.ค.56!F100+ส.ค.56!F100+ก.ย.56!F100</f>
        <v>806</v>
      </c>
      <c r="F100" s="252">
        <v>0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2">
        <f>ต.ค.55!F101+พ.ย.55!F101+ธ.ค.55!F101+ม.ค.56!F101+ก.พ.56!F101+มี.ค.56!F101+เม.ย.56!F101+พ.ค.56!F101+มิ.ย.56!F101+ก.ค.56!F101+ส.ค.56!F101+ก.ย.56!F101</f>
        <v>0</v>
      </c>
      <c r="F101" s="258"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>
        <v>0</v>
      </c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357</v>
      </c>
      <c r="B104" s="330"/>
      <c r="C104" s="331" t="s">
        <v>5</v>
      </c>
      <c r="D104" s="252"/>
      <c r="E104" s="252">
        <f>ต.ค.55!F104+พ.ย.55!F104+ธ.ค.55!F104+ม.ค.56!F104+ก.พ.56!F104+มี.ค.56!F104+เม.ย.56!F104+พ.ค.56!F104+มิ.ย.56!F104+ก.ค.56!F104+ส.ค.56!F104+ก.ย.56!F104</f>
        <v>0</v>
      </c>
      <c r="F104" s="252">
        <v>0</v>
      </c>
      <c r="G104" s="332"/>
    </row>
    <row r="105" spans="1:7" ht="22.5" customHeight="1">
      <c r="A105" s="333" t="s">
        <v>358</v>
      </c>
      <c r="B105" s="278"/>
      <c r="C105" s="279" t="s">
        <v>6</v>
      </c>
      <c r="D105" s="280"/>
      <c r="E105" s="252">
        <f>ต.ค.55!F105+พ.ย.55!F105+ธ.ค.55!F105+ม.ค.56!F105+ก.พ.56!F105+มี.ค.56!F105+เม.ย.56!F105+พ.ค.56!F105+มิ.ย.56!F105+ก.ค.56!F105+ส.ค.56!F105+ก.ย.56!F105</f>
        <v>2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79"/>
      <c r="F106" s="379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84"/>
      <c r="F107" s="384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252">
        <f>ต.ค.55!F108+พ.ย.55!F108+ธ.ค.55!F108+ม.ค.56!F108+ก.พ.56!F108+มี.ค.56!F108+เม.ย.56!F108+พ.ค.56!F108+ก.ย.56!F108</f>
        <v>0</v>
      </c>
      <c r="F108" s="385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13498</v>
      </c>
      <c r="F109" s="289">
        <f>F111</f>
        <v>1062</v>
      </c>
      <c r="G109" s="296">
        <f>E109*100/D109</f>
        <v>168.72499999999999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E114</f>
        <v>11276</v>
      </c>
      <c r="F110" s="298">
        <f>F116</f>
        <v>1105</v>
      </c>
      <c r="G110" s="300">
        <f>E110*100/D110</f>
        <v>140.94999999999999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2">
        <f>ต.ค.55!F111+พ.ย.55!F111+ธ.ค.55!F111+ม.ค.56!F111+ก.พ.56!F111+มี.ค.56!F111+เม.ย.56!F111+พ.ค.56!F111+มิ.ย.56!F111+ก.ค.56!F111+ส.ค.56!F111+ก.ย.56!F111</f>
        <v>13498</v>
      </c>
      <c r="F111" s="284">
        <v>1062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>ต.ค.55!F112+พ.ย.55!F112+ธ.ค.55!F112+ม.ค.56!F112+ก.พ.56!F112+มี.ค.56!F112+เม.ย.56!F112+พ.ค.56!F112+มิ.ย.56!F112+ก.ค.56!F112+ส.ค.56!F112+ก.ย.56!F112</f>
        <v>13110</v>
      </c>
      <c r="F112" s="252">
        <v>1062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>ต.ค.55!F113+พ.ย.55!F113+ธ.ค.55!F113+ม.ค.56!F113+ก.พ.56!F113+มี.ค.56!F113+เม.ย.56!F113+พ.ค.56!F113+มิ.ย.56!F113+ก.ค.56!F113+ส.ค.56!F113+ก.ย.56!F113</f>
        <v>1834</v>
      </c>
      <c r="F113" s="252">
        <v>295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>ต.ค.55!F114+พ.ย.55!F114+ธ.ค.55!F114+ม.ค.56!F114+ก.พ.56!F114+มี.ค.56!F114+เม.ย.56!F114+พ.ค.56!F114+มิ.ย.56!F114+ก.ค.56!F114+ส.ค.56!F114+ก.ย.56!F114</f>
        <v>11276</v>
      </c>
      <c r="F114" s="252">
        <v>767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2">
        <f>ต.ค.55!F115+พ.ย.55!F115+ธ.ค.55!F115+ม.ค.56!F115+ก.พ.56!F115+มี.ค.56!F115+เม.ย.56!F115+พ.ค.56!F115+มิ.ย.56!F115+ก.ค.56!F115+ส.ค.56!F115+ก.ย.56!F115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2">
        <f>ต.ค.55!F116+พ.ย.55!F116+ธ.ค.55!F116+ม.ค.56!F116+ก.พ.56!F116+มี.ค.56!F116+เม.ย.56!F116+พ.ค.56!F116+มิ.ย.56!F116+ก.ค.56!F116+ส.ค.56!F116+ก.ย.56!F116</f>
        <v>14661</v>
      </c>
      <c r="F116" s="250">
        <v>1105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>ต.ค.55!F117+พ.ย.55!F117+ธ.ค.55!F117+ม.ค.56!F117+ก.พ.56!F117+มี.ค.56!F117+เม.ย.56!F117+พ.ค.56!F117+มิ.ย.56!F117+ก.ค.56!F117+ส.ค.56!F117+ก.ย.56!F117</f>
        <v>14223</v>
      </c>
      <c r="F117" s="252">
        <v>1105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>ต.ค.55!F118+พ.ย.55!F118+ธ.ค.55!F118+ม.ค.56!F118+ก.พ.56!F118+มี.ค.56!F118+เม.ย.56!F118+พ.ค.56!F118+มิ.ย.56!F118+ก.ค.56!F118+ส.ค.56!F118+ก.ย.56!F118</f>
        <v>1872</v>
      </c>
      <c r="F118" s="252">
        <v>295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>ต.ค.55!F119+พ.ย.55!F119+ธ.ค.55!F119+ม.ค.56!F119+ก.พ.56!F119+มี.ค.56!F119+เม.ย.56!F119+พ.ค.56!F119+มิ.ย.56!F119+ก.ค.56!F119+ส.ค.56!F119+ก.ย.56!F119</f>
        <v>12351</v>
      </c>
      <c r="F119" s="252">
        <v>810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2">
        <f>ต.ค.55!F120+พ.ย.55!F120+ธ.ค.55!F120+ม.ค.56!F120+ก.พ.56!F120+มี.ค.56!F120+เม.ย.56!F120+พ.ค.56!F120+มิ.ย.56!F120+ก.ค.56!F120+ส.ค.56!F120+ก.ย.56!F120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4833</v>
      </c>
      <c r="F121" s="289">
        <f>F123</f>
        <v>0</v>
      </c>
      <c r="G121" s="296">
        <f>E121*100/D121</f>
        <v>120.825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403</v>
      </c>
      <c r="F122" s="298">
        <f>F126</f>
        <v>0</v>
      </c>
      <c r="G122" s="300">
        <f>E122*100/D122</f>
        <v>100.75</v>
      </c>
    </row>
    <row r="123" spans="1:7" s="60" customFormat="1" ht="21.75" customHeight="1">
      <c r="A123" s="396" t="s">
        <v>259</v>
      </c>
      <c r="B123" s="397"/>
      <c r="C123" s="398" t="s">
        <v>5</v>
      </c>
      <c r="D123" s="397">
        <v>4000</v>
      </c>
      <c r="E123" s="252">
        <f>ต.ค.55!F123+พ.ย.55!F123+ธ.ค.55!F123+ม.ค.56!F123+ก.พ.56!F123+มี.ค.56!F123+เม.ย.56!F123+พ.ค.56!F123+มิ.ย.56!F123+ก.ค.56!F123+ส.ค.56!F123+ก.ย.56!F123</f>
        <v>4833</v>
      </c>
      <c r="F123" s="397">
        <v>0</v>
      </c>
      <c r="G123" s="400"/>
    </row>
    <row r="124" spans="1:7" s="60" customFormat="1" ht="21.75" customHeight="1">
      <c r="A124" s="306" t="s">
        <v>322</v>
      </c>
      <c r="B124" s="250"/>
      <c r="C124" s="312" t="s">
        <v>7</v>
      </c>
      <c r="D124" s="252"/>
      <c r="E124" s="252">
        <f>ต.ค.55!F124+พ.ย.55!F124+ธ.ค.55!F124+ม.ค.56!F124+ก.พ.56!F124+มี.ค.56!F124+เม.ย.56!F124+พ.ค.56!F124+มิ.ย.56!F124+ก.ค.56!F124+ส.ค.56!F124+ก.ย.56!F124</f>
        <v>0</v>
      </c>
      <c r="F124" s="252">
        <v>0</v>
      </c>
      <c r="G124" s="254"/>
    </row>
    <row r="125" spans="1:7" s="60" customFormat="1" ht="21.75" customHeight="1">
      <c r="A125" s="306" t="s">
        <v>323</v>
      </c>
      <c r="B125" s="250"/>
      <c r="C125" s="312" t="s">
        <v>5</v>
      </c>
      <c r="D125" s="252"/>
      <c r="E125" s="252">
        <f>ต.ค.55!F125+พ.ย.55!F125+ธ.ค.55!F125+ม.ค.56!F125+ก.พ.56!F125+มี.ค.56!F125+เม.ย.56!F125+พ.ค.56!F125+มิ.ย.56!F125+ก.ค.56!F125+ส.ค.56!F125+ก.ย.56!F125</f>
        <v>4833</v>
      </c>
      <c r="F125" s="252">
        <v>0</v>
      </c>
      <c r="G125" s="254"/>
    </row>
    <row r="126" spans="1:7" s="60" customFormat="1" ht="21.75" customHeight="1">
      <c r="A126" s="305" t="s">
        <v>326</v>
      </c>
      <c r="B126" s="250"/>
      <c r="C126" s="313" t="s">
        <v>7</v>
      </c>
      <c r="D126" s="250">
        <v>400</v>
      </c>
      <c r="E126" s="252">
        <f>ต.ค.55!F126+พ.ย.55!F126+ธ.ค.55!F126+ม.ค.56!F126+ก.พ.56!F126+มี.ค.56!F126+เม.ย.56!F126+พ.ค.56!F126+มิ.ย.56!F126+ก.ค.56!F126+ส.ค.56!F126+ก.ย.56!F126</f>
        <v>403</v>
      </c>
      <c r="F126" s="250">
        <v>0</v>
      </c>
      <c r="G126" s="254"/>
    </row>
    <row r="127" spans="1:7" s="60" customFormat="1" ht="21.75" customHeight="1">
      <c r="A127" s="306" t="s">
        <v>324</v>
      </c>
      <c r="B127" s="330"/>
      <c r="C127" s="331" t="s">
        <v>5</v>
      </c>
      <c r="D127" s="252"/>
      <c r="E127" s="252">
        <f>ต.ค.55!F127+พ.ย.55!F127+ธ.ค.55!F127+ม.ค.56!F127+ก.พ.56!F127+มี.ค.56!F127+เม.ย.56!F127+พ.ค.56!F127+มิ.ย.56!F127+ก.ค.56!F127+ส.ค.56!F127+ก.ย.56!F127</f>
        <v>0</v>
      </c>
      <c r="F127" s="252">
        <v>0</v>
      </c>
      <c r="G127" s="332"/>
    </row>
    <row r="128" spans="1:7" ht="21.75" customHeight="1">
      <c r="A128" s="306" t="s">
        <v>325</v>
      </c>
      <c r="B128" s="250"/>
      <c r="C128" s="251" t="s">
        <v>6</v>
      </c>
      <c r="D128" s="252"/>
      <c r="E128" s="252">
        <f>ต.ค.55!F128+พ.ย.55!F128+ธ.ค.55!F128+ม.ค.56!F128+ก.พ.56!F128+มี.ค.56!F128+เม.ย.56!F128+พ.ค.56!F128+มิ.ย.56!F128+ก.ค.56!F128+ส.ค.56!F128+ก.ย.56!F128</f>
        <v>385</v>
      </c>
      <c r="F128" s="252">
        <v>0</v>
      </c>
      <c r="G128" s="254"/>
    </row>
    <row r="129" spans="1:8" ht="21.75" customHeight="1">
      <c r="A129" s="395" t="s">
        <v>343</v>
      </c>
      <c r="B129" s="391"/>
      <c r="C129" s="393" t="s">
        <v>7</v>
      </c>
      <c r="D129" s="392"/>
      <c r="E129" s="393"/>
      <c r="F129" s="390">
        <v>0</v>
      </c>
      <c r="G129" s="394"/>
    </row>
    <row r="130" spans="1:8" ht="21.75" customHeight="1">
      <c r="A130" s="395" t="s">
        <v>344</v>
      </c>
      <c r="B130" s="391"/>
      <c r="C130" s="390"/>
      <c r="D130" s="392"/>
      <c r="E130" s="393"/>
      <c r="F130" s="390"/>
      <c r="G130" s="394"/>
    </row>
    <row r="131" spans="1:8" ht="21.75" customHeight="1">
      <c r="A131" s="306" t="s">
        <v>345</v>
      </c>
      <c r="B131" s="330"/>
      <c r="C131" s="331" t="s">
        <v>5</v>
      </c>
      <c r="D131" s="252"/>
      <c r="E131" s="252">
        <f>ต.ค.55!F131+พ.ย.55!F131+ธ.ค.55!F131+ม.ค.56!F131+ก.พ.56!F131+มี.ค.56!F131+เม.ย.56!F131+พ.ค.56!F131+มิ.ย.56!F131+ก.ค.56!F131+ส.ค.56!F131+ก.ย.56!F131</f>
        <v>0</v>
      </c>
      <c r="F131" s="252">
        <v>0</v>
      </c>
      <c r="G131" s="332"/>
    </row>
    <row r="132" spans="1:8" ht="21.75" customHeight="1">
      <c r="A132" s="333" t="s">
        <v>346</v>
      </c>
      <c r="B132" s="278"/>
      <c r="C132" s="279" t="s">
        <v>6</v>
      </c>
      <c r="D132" s="280"/>
      <c r="E132" s="252">
        <f>ต.ค.55!F132+พ.ย.55!F132+ธ.ค.55!F132+ม.ค.56!F132+ก.พ.56!F132+มี.ค.56!F132+เม.ย.56!F132+พ.ค.56!F132+มิ.ย.56!F132+ก.ค.56!F132+ส.ค.56!F132+ก.ย.56!F132</f>
        <v>27</v>
      </c>
      <c r="F132" s="280">
        <v>0</v>
      </c>
      <c r="G132" s="282"/>
    </row>
    <row r="133" spans="1:8">
      <c r="A133" s="364"/>
      <c r="B133" s="365"/>
      <c r="C133" s="364"/>
      <c r="D133" s="366"/>
      <c r="E133" s="386"/>
      <c r="F133" s="387"/>
      <c r="G133" s="368"/>
    </row>
    <row r="134" spans="1:8">
      <c r="A134" s="438"/>
      <c r="B134" s="439"/>
      <c r="C134" s="438"/>
      <c r="D134" s="440"/>
      <c r="E134" s="441"/>
      <c r="F134" s="442"/>
      <c r="G134" s="443"/>
      <c r="H134" s="438"/>
    </row>
    <row r="135" spans="1:8">
      <c r="A135" s="438"/>
      <c r="B135" s="439"/>
      <c r="C135" s="438"/>
      <c r="D135" s="440"/>
      <c r="E135" s="441"/>
      <c r="F135" s="442"/>
      <c r="G135" s="443"/>
      <c r="H135" s="438"/>
    </row>
    <row r="136" spans="1:8">
      <c r="A136" s="438"/>
      <c r="B136" s="439"/>
      <c r="C136" s="438"/>
      <c r="D136" s="440"/>
      <c r="E136" s="441"/>
      <c r="F136" s="442"/>
      <c r="G136" s="443"/>
      <c r="H136" s="43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ageMargins left="0.53" right="0.15748031496062992" top="0.49" bottom="0.22" header="0.35433070866141736" footer="0.21"/>
  <pageSetup paperSize="9" scale="80" orientation="portrait" r:id="rId1"/>
  <rowBreaks count="2" manualBreakCount="2">
    <brk id="48" max="6" man="1"/>
    <brk id="93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3" sqref="B3"/>
    </sheetView>
  </sheetViews>
  <sheetFormatPr defaultRowHeight="24"/>
  <sheetData>
    <row r="1" spans="1:2">
      <c r="A1">
        <v>294</v>
      </c>
      <c r="B1">
        <v>320</v>
      </c>
    </row>
    <row r="2" spans="1:2">
      <c r="A2">
        <v>3220</v>
      </c>
      <c r="B2">
        <v>4715</v>
      </c>
    </row>
    <row r="3" spans="1:2">
      <c r="A3">
        <v>1200</v>
      </c>
    </row>
    <row r="4" spans="1:2">
      <c r="A4">
        <v>101</v>
      </c>
    </row>
    <row r="5" spans="1:2">
      <c r="A5">
        <v>219</v>
      </c>
    </row>
    <row r="6" spans="1:2">
      <c r="A6">
        <v>9812</v>
      </c>
    </row>
    <row r="7" spans="1:2">
      <c r="A7">
        <v>4480</v>
      </c>
    </row>
    <row r="8" spans="1:2">
      <c r="A8">
        <v>42700</v>
      </c>
    </row>
    <row r="9" spans="1:2">
      <c r="A9">
        <f>SUM(A1:A8)</f>
        <v>62026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114"/>
  <sheetViews>
    <sheetView topLeftCell="A34" workbookViewId="0">
      <selection activeCell="A40" sqref="A40"/>
    </sheetView>
  </sheetViews>
  <sheetFormatPr defaultRowHeight="19.5"/>
  <cols>
    <col min="1" max="1" width="72.625" style="7" customWidth="1"/>
    <col min="2" max="2" width="8.875" style="16" customWidth="1"/>
    <col min="3" max="3" width="14.375" style="10" customWidth="1"/>
    <col min="4" max="4" width="12.125" style="7" customWidth="1"/>
    <col min="5" max="16384" width="9" style="7"/>
  </cols>
  <sheetData>
    <row r="1" spans="1:4" s="1" customFormat="1" ht="23.25" customHeight="1">
      <c r="A1" s="462" t="s">
        <v>41</v>
      </c>
      <c r="B1" s="462"/>
      <c r="C1" s="462"/>
      <c r="D1" s="462"/>
    </row>
    <row r="2" spans="1:4" s="1" customFormat="1" ht="23.25" customHeight="1">
      <c r="A2" s="462" t="s">
        <v>1</v>
      </c>
      <c r="B2" s="462"/>
      <c r="C2" s="462"/>
      <c r="D2" s="462"/>
    </row>
    <row r="3" spans="1:4" s="1" customFormat="1" ht="11.25" customHeight="1">
      <c r="B3" s="12"/>
      <c r="C3" s="2"/>
    </row>
    <row r="4" spans="1:4" s="3" customFormat="1" ht="45" customHeight="1">
      <c r="A4" s="32" t="s">
        <v>2</v>
      </c>
      <c r="B4" s="33" t="s">
        <v>4</v>
      </c>
      <c r="C4" s="34" t="s">
        <v>0</v>
      </c>
      <c r="D4" s="32" t="s">
        <v>13</v>
      </c>
    </row>
    <row r="5" spans="1:4" s="4" customFormat="1" ht="23.25" customHeight="1">
      <c r="A5" s="5" t="s">
        <v>3</v>
      </c>
      <c r="B5" s="13"/>
      <c r="C5" s="17"/>
      <c r="D5" s="6"/>
    </row>
    <row r="6" spans="1:4" s="4" customFormat="1" ht="23.25" customHeight="1">
      <c r="A6" s="35" t="s">
        <v>16</v>
      </c>
      <c r="B6" s="36"/>
      <c r="C6" s="37"/>
      <c r="D6" s="38"/>
    </row>
    <row r="7" spans="1:4" s="11" customFormat="1" ht="23.25" customHeight="1">
      <c r="A7" s="46" t="s">
        <v>45</v>
      </c>
      <c r="B7" s="50"/>
      <c r="C7" s="51"/>
      <c r="D7" s="52"/>
    </row>
    <row r="8" spans="1:4" ht="23.25" customHeight="1">
      <c r="A8" s="27" t="s">
        <v>87</v>
      </c>
      <c r="B8" s="21"/>
      <c r="C8" s="22"/>
      <c r="D8" s="20"/>
    </row>
    <row r="9" spans="1:4" ht="23.25" customHeight="1">
      <c r="A9" s="8" t="s">
        <v>17</v>
      </c>
      <c r="B9" s="14" t="s">
        <v>5</v>
      </c>
      <c r="C9" s="18">
        <v>0</v>
      </c>
      <c r="D9" s="8"/>
    </row>
    <row r="10" spans="1:4" ht="23.25" customHeight="1">
      <c r="A10" s="8" t="s">
        <v>18</v>
      </c>
      <c r="B10" s="14" t="s">
        <v>5</v>
      </c>
      <c r="C10" s="18">
        <v>0</v>
      </c>
      <c r="D10" s="8"/>
    </row>
    <row r="11" spans="1:4" ht="23.25" customHeight="1">
      <c r="A11" s="8" t="s">
        <v>19</v>
      </c>
      <c r="B11" s="14" t="s">
        <v>20</v>
      </c>
      <c r="C11" s="18">
        <v>0</v>
      </c>
      <c r="D11" s="8"/>
    </row>
    <row r="12" spans="1:4" ht="23.25" customHeight="1">
      <c r="A12" s="8"/>
      <c r="B12" s="14" t="s">
        <v>5</v>
      </c>
      <c r="C12" s="18">
        <v>0</v>
      </c>
      <c r="D12" s="8"/>
    </row>
    <row r="13" spans="1:4" ht="23.25" customHeight="1">
      <c r="A13" s="8" t="s">
        <v>46</v>
      </c>
      <c r="B13" s="14" t="s">
        <v>20</v>
      </c>
      <c r="C13" s="18">
        <v>1</v>
      </c>
      <c r="D13" s="8"/>
    </row>
    <row r="14" spans="1:4" ht="23.25" customHeight="1">
      <c r="A14" s="8"/>
      <c r="B14" s="14" t="s">
        <v>5</v>
      </c>
      <c r="C14" s="18">
        <v>25</v>
      </c>
      <c r="D14" s="8"/>
    </row>
    <row r="15" spans="1:4" ht="23.25" customHeight="1">
      <c r="A15" s="8" t="s">
        <v>42</v>
      </c>
      <c r="B15" s="14" t="s">
        <v>5</v>
      </c>
      <c r="C15" s="18">
        <v>19</v>
      </c>
      <c r="D15" s="8"/>
    </row>
    <row r="16" spans="1:4" ht="23.25" customHeight="1">
      <c r="A16" s="9"/>
      <c r="B16" s="15"/>
      <c r="C16" s="19"/>
      <c r="D16" s="9"/>
    </row>
    <row r="17" spans="1:4" ht="23.25" customHeight="1">
      <c r="A17" s="39" t="s">
        <v>22</v>
      </c>
      <c r="B17" s="40"/>
      <c r="C17" s="41"/>
      <c r="D17" s="39"/>
    </row>
    <row r="18" spans="1:4" ht="23.25" customHeight="1">
      <c r="A18" s="46" t="s">
        <v>47</v>
      </c>
      <c r="B18" s="47"/>
      <c r="C18" s="48"/>
      <c r="D18" s="49"/>
    </row>
    <row r="19" spans="1:4" ht="23.25" customHeight="1">
      <c r="A19" s="27" t="s">
        <v>88</v>
      </c>
      <c r="B19" s="21"/>
      <c r="C19" s="22"/>
      <c r="D19" s="20"/>
    </row>
    <row r="20" spans="1:4" ht="23.25" customHeight="1">
      <c r="A20" s="20" t="s">
        <v>86</v>
      </c>
      <c r="B20" s="21"/>
      <c r="C20" s="22"/>
      <c r="D20" s="20"/>
    </row>
    <row r="21" spans="1:4" ht="23.25" customHeight="1">
      <c r="A21" s="20" t="s">
        <v>57</v>
      </c>
      <c r="B21" s="21" t="s">
        <v>5</v>
      </c>
      <c r="C21" s="22">
        <v>900</v>
      </c>
      <c r="D21" s="20"/>
    </row>
    <row r="22" spans="1:4" ht="23.25" customHeight="1">
      <c r="A22" s="8" t="s">
        <v>58</v>
      </c>
      <c r="B22" s="14" t="s">
        <v>5</v>
      </c>
      <c r="C22" s="18">
        <v>800</v>
      </c>
      <c r="D22" s="8"/>
    </row>
    <row r="23" spans="1:4" ht="23.25" customHeight="1">
      <c r="A23" s="8" t="s">
        <v>59</v>
      </c>
      <c r="B23" s="14" t="s">
        <v>5</v>
      </c>
      <c r="C23" s="18">
        <v>0</v>
      </c>
      <c r="D23" s="8"/>
    </row>
    <row r="24" spans="1:4" ht="23.25" customHeight="1">
      <c r="A24" s="8" t="s">
        <v>60</v>
      </c>
      <c r="B24" s="14"/>
      <c r="C24" s="18"/>
      <c r="D24" s="8"/>
    </row>
    <row r="25" spans="1:4" ht="23.25" customHeight="1">
      <c r="A25" s="8" t="s">
        <v>65</v>
      </c>
      <c r="B25" s="14" t="s">
        <v>5</v>
      </c>
      <c r="C25" s="18">
        <v>0</v>
      </c>
      <c r="D25" s="8"/>
    </row>
    <row r="26" spans="1:4" ht="23.25" customHeight="1">
      <c r="A26" s="8" t="s">
        <v>66</v>
      </c>
      <c r="B26" s="14" t="s">
        <v>5</v>
      </c>
      <c r="C26" s="18">
        <v>840</v>
      </c>
      <c r="D26" s="8"/>
    </row>
    <row r="27" spans="1:4" ht="23.25" customHeight="1">
      <c r="A27" s="8" t="s">
        <v>67</v>
      </c>
      <c r="B27" s="14" t="s">
        <v>5</v>
      </c>
      <c r="C27" s="18">
        <v>360</v>
      </c>
      <c r="D27" s="8"/>
    </row>
    <row r="28" spans="1:4" ht="23.25" customHeight="1">
      <c r="A28" s="8" t="s">
        <v>48</v>
      </c>
      <c r="B28" s="14" t="s">
        <v>5</v>
      </c>
      <c r="C28" s="18">
        <v>0</v>
      </c>
      <c r="D28" s="8"/>
    </row>
    <row r="29" spans="1:4" ht="23.25" customHeight="1">
      <c r="A29" s="8" t="s">
        <v>61</v>
      </c>
      <c r="B29" s="14"/>
      <c r="C29" s="18"/>
      <c r="D29" s="8"/>
    </row>
    <row r="30" spans="1:4" ht="23.25" customHeight="1">
      <c r="A30" s="8" t="s">
        <v>62</v>
      </c>
      <c r="B30" s="14" t="s">
        <v>5</v>
      </c>
      <c r="C30" s="18">
        <v>0</v>
      </c>
      <c r="D30" s="8"/>
    </row>
    <row r="31" spans="1:4" ht="23.25" customHeight="1">
      <c r="A31" s="8" t="s">
        <v>63</v>
      </c>
      <c r="B31" s="14" t="s">
        <v>5</v>
      </c>
      <c r="C31" s="18">
        <v>1</v>
      </c>
      <c r="D31" s="8"/>
    </row>
    <row r="32" spans="1:4" ht="23.25" customHeight="1">
      <c r="A32" s="8" t="s">
        <v>64</v>
      </c>
      <c r="B32" s="14" t="s">
        <v>5</v>
      </c>
      <c r="C32" s="18">
        <v>100</v>
      </c>
      <c r="D32" s="8"/>
    </row>
    <row r="33" spans="1:4" ht="23.25" customHeight="1">
      <c r="A33" s="8" t="s">
        <v>104</v>
      </c>
      <c r="B33" s="14"/>
      <c r="C33" s="18"/>
      <c r="D33" s="8"/>
    </row>
    <row r="34" spans="1:4" ht="23.25" customHeight="1">
      <c r="A34" s="8" t="s">
        <v>71</v>
      </c>
      <c r="B34" s="14" t="s">
        <v>5</v>
      </c>
      <c r="C34" s="18">
        <v>30</v>
      </c>
      <c r="D34" s="8"/>
    </row>
    <row r="35" spans="1:4" ht="23.25" customHeight="1">
      <c r="A35" s="8" t="s">
        <v>72</v>
      </c>
      <c r="B35" s="14" t="s">
        <v>5</v>
      </c>
      <c r="C35" s="18">
        <v>150</v>
      </c>
      <c r="D35" s="8"/>
    </row>
    <row r="36" spans="1:4" ht="23.25" customHeight="1">
      <c r="A36" s="8" t="s">
        <v>68</v>
      </c>
      <c r="B36" s="14" t="s">
        <v>5</v>
      </c>
      <c r="C36" s="18">
        <v>38</v>
      </c>
      <c r="D36" s="8"/>
    </row>
    <row r="37" spans="1:4" ht="23.25" customHeight="1">
      <c r="A37" s="8" t="s">
        <v>69</v>
      </c>
      <c r="B37" s="14" t="s">
        <v>5</v>
      </c>
      <c r="C37" s="18">
        <v>1</v>
      </c>
      <c r="D37" s="8"/>
    </row>
    <row r="38" spans="1:4" ht="23.25" customHeight="1">
      <c r="A38" s="8" t="s">
        <v>70</v>
      </c>
      <c r="B38" s="14" t="s">
        <v>5</v>
      </c>
      <c r="C38" s="18">
        <v>0</v>
      </c>
      <c r="D38" s="8"/>
    </row>
    <row r="39" spans="1:4" ht="23.25" customHeight="1">
      <c r="A39" s="8"/>
      <c r="B39" s="14"/>
      <c r="C39" s="18"/>
      <c r="D39" s="8"/>
    </row>
    <row r="40" spans="1:4" ht="23.25" customHeight="1">
      <c r="A40" s="26" t="s">
        <v>49</v>
      </c>
      <c r="B40" s="14"/>
      <c r="C40" s="18"/>
      <c r="D40" s="8"/>
    </row>
    <row r="41" spans="1:4" ht="23.25" customHeight="1">
      <c r="A41" s="8" t="s">
        <v>8</v>
      </c>
      <c r="B41" s="14" t="s">
        <v>5</v>
      </c>
      <c r="C41" s="18">
        <v>0</v>
      </c>
      <c r="D41" s="8"/>
    </row>
    <row r="42" spans="1:4" ht="23.25" customHeight="1">
      <c r="A42" s="8" t="s">
        <v>73</v>
      </c>
      <c r="B42" s="14" t="s">
        <v>5</v>
      </c>
      <c r="C42" s="18">
        <v>0</v>
      </c>
      <c r="D42" s="8"/>
    </row>
    <row r="43" spans="1:4" ht="23.25" customHeight="1">
      <c r="A43" s="9"/>
      <c r="B43" s="15"/>
      <c r="C43" s="19"/>
      <c r="D43" s="9"/>
    </row>
    <row r="44" spans="1:4" ht="23.25" customHeight="1">
      <c r="A44" s="20" t="s">
        <v>74</v>
      </c>
      <c r="B44" s="21" t="s">
        <v>5</v>
      </c>
      <c r="C44" s="22">
        <v>0</v>
      </c>
      <c r="D44" s="20"/>
    </row>
    <row r="45" spans="1:4" ht="23.25" customHeight="1">
      <c r="A45" s="8" t="s">
        <v>99</v>
      </c>
      <c r="B45" s="14" t="s">
        <v>5</v>
      </c>
      <c r="C45" s="18">
        <v>0</v>
      </c>
      <c r="D45" s="8"/>
    </row>
    <row r="46" spans="1:4" ht="23.25" customHeight="1">
      <c r="A46" s="8" t="s">
        <v>100</v>
      </c>
      <c r="B46" s="14"/>
      <c r="C46" s="18"/>
      <c r="D46" s="8"/>
    </row>
    <row r="47" spans="1:4" ht="23.25" customHeight="1">
      <c r="A47" s="8" t="s">
        <v>75</v>
      </c>
      <c r="B47" s="14"/>
      <c r="C47" s="18"/>
      <c r="D47" s="8"/>
    </row>
    <row r="48" spans="1:4" ht="23.25" customHeight="1">
      <c r="A48" s="8" t="s">
        <v>76</v>
      </c>
      <c r="B48" s="14" t="s">
        <v>23</v>
      </c>
      <c r="C48" s="18">
        <v>0</v>
      </c>
      <c r="D48" s="8"/>
    </row>
    <row r="49" spans="1:4" ht="23.25" customHeight="1">
      <c r="A49" s="8"/>
      <c r="B49" s="14" t="s">
        <v>24</v>
      </c>
      <c r="C49" s="18">
        <v>0</v>
      </c>
      <c r="D49" s="8"/>
    </row>
    <row r="50" spans="1:4" ht="23.25" customHeight="1">
      <c r="A50" s="8" t="s">
        <v>77</v>
      </c>
      <c r="B50" s="14" t="s">
        <v>5</v>
      </c>
      <c r="C50" s="18">
        <v>0</v>
      </c>
      <c r="D50" s="8"/>
    </row>
    <row r="51" spans="1:4" ht="23.25" customHeight="1">
      <c r="A51" s="8" t="s">
        <v>78</v>
      </c>
      <c r="B51" s="14" t="s">
        <v>21</v>
      </c>
      <c r="C51" s="18">
        <v>0</v>
      </c>
      <c r="D51" s="8"/>
    </row>
    <row r="52" spans="1:4" ht="23.25" customHeight="1">
      <c r="A52" s="8" t="s">
        <v>79</v>
      </c>
      <c r="B52" s="14"/>
      <c r="C52" s="18"/>
      <c r="D52" s="8"/>
    </row>
    <row r="53" spans="1:4" ht="23.25" customHeight="1">
      <c r="A53" s="8" t="s">
        <v>81</v>
      </c>
      <c r="B53" s="14" t="s">
        <v>5</v>
      </c>
      <c r="C53" s="18">
        <v>0</v>
      </c>
      <c r="D53" s="8"/>
    </row>
    <row r="54" spans="1:4" ht="23.25" customHeight="1">
      <c r="A54" s="8" t="s">
        <v>83</v>
      </c>
      <c r="B54" s="14"/>
      <c r="C54" s="18"/>
      <c r="D54" s="8"/>
    </row>
    <row r="55" spans="1:4" ht="23.25" customHeight="1">
      <c r="A55" s="8" t="s">
        <v>80</v>
      </c>
      <c r="B55" s="14" t="s">
        <v>5</v>
      </c>
      <c r="C55" s="18">
        <v>0</v>
      </c>
      <c r="D55" s="8"/>
    </row>
    <row r="56" spans="1:4" ht="23.25" customHeight="1">
      <c r="A56" s="8" t="s">
        <v>82</v>
      </c>
      <c r="B56" s="14"/>
      <c r="C56" s="18"/>
      <c r="D56" s="8"/>
    </row>
    <row r="57" spans="1:4" ht="23.25" customHeight="1">
      <c r="A57" s="8" t="s">
        <v>84</v>
      </c>
      <c r="B57" s="14" t="s">
        <v>20</v>
      </c>
      <c r="C57" s="18">
        <v>0</v>
      </c>
      <c r="D57" s="8"/>
    </row>
    <row r="58" spans="1:4" ht="23.25" customHeight="1">
      <c r="A58" s="8"/>
      <c r="B58" s="14" t="s">
        <v>5</v>
      </c>
      <c r="C58" s="18">
        <v>0</v>
      </c>
      <c r="D58" s="8"/>
    </row>
    <row r="59" spans="1:4" ht="23.25" customHeight="1">
      <c r="A59" s="8" t="s">
        <v>85</v>
      </c>
      <c r="B59" s="14" t="s">
        <v>5</v>
      </c>
      <c r="C59" s="18">
        <v>0</v>
      </c>
      <c r="D59" s="8"/>
    </row>
    <row r="60" spans="1:4" ht="23.25" customHeight="1">
      <c r="A60" s="8"/>
      <c r="B60" s="14"/>
      <c r="C60" s="18"/>
      <c r="D60" s="8"/>
    </row>
    <row r="61" spans="1:4" ht="23.25" customHeight="1">
      <c r="A61" s="26" t="s">
        <v>89</v>
      </c>
      <c r="B61" s="14"/>
      <c r="C61" s="18"/>
      <c r="D61" s="8"/>
    </row>
    <row r="62" spans="1:4" ht="23.25" customHeight="1">
      <c r="A62" s="8" t="s">
        <v>90</v>
      </c>
      <c r="B62" s="14" t="s">
        <v>5</v>
      </c>
      <c r="C62" s="18">
        <v>5000</v>
      </c>
      <c r="D62" s="8"/>
    </row>
    <row r="63" spans="1:4" ht="23.25" customHeight="1">
      <c r="A63" s="8" t="s">
        <v>91</v>
      </c>
      <c r="B63" s="14"/>
      <c r="C63" s="18"/>
      <c r="D63" s="8"/>
    </row>
    <row r="64" spans="1:4" ht="23.25" customHeight="1">
      <c r="A64" s="8" t="s">
        <v>92</v>
      </c>
      <c r="B64" s="14" t="s">
        <v>5</v>
      </c>
      <c r="C64" s="18">
        <v>800</v>
      </c>
      <c r="D64" s="8"/>
    </row>
    <row r="65" spans="1:4" ht="23.25" customHeight="1">
      <c r="A65" s="8" t="s">
        <v>93</v>
      </c>
      <c r="B65" s="14" t="s">
        <v>5</v>
      </c>
      <c r="C65" s="18">
        <v>3900</v>
      </c>
      <c r="D65" s="8"/>
    </row>
    <row r="66" spans="1:4" ht="23.25" customHeight="1">
      <c r="A66" s="8" t="s">
        <v>101</v>
      </c>
      <c r="B66" s="14" t="s">
        <v>5</v>
      </c>
      <c r="C66" s="18">
        <v>0</v>
      </c>
      <c r="D66" s="8"/>
    </row>
    <row r="67" spans="1:4" ht="23.25" customHeight="1">
      <c r="A67" s="8" t="s">
        <v>102</v>
      </c>
      <c r="B67" s="14"/>
      <c r="C67" s="18"/>
      <c r="D67" s="8"/>
    </row>
    <row r="68" spans="1:4" ht="23.25" customHeight="1">
      <c r="A68" s="8" t="s">
        <v>103</v>
      </c>
      <c r="B68" s="14" t="s">
        <v>5</v>
      </c>
      <c r="C68" s="18">
        <v>0</v>
      </c>
      <c r="D68" s="8"/>
    </row>
    <row r="69" spans="1:4" ht="23.25" customHeight="1">
      <c r="A69" s="8" t="s">
        <v>94</v>
      </c>
      <c r="B69" s="14" t="s">
        <v>5</v>
      </c>
      <c r="C69" s="18">
        <v>10</v>
      </c>
      <c r="D69" s="8"/>
    </row>
    <row r="70" spans="1:4" ht="23.25" customHeight="1">
      <c r="A70" s="8" t="s">
        <v>95</v>
      </c>
      <c r="B70" s="14" t="s">
        <v>5</v>
      </c>
      <c r="C70" s="18">
        <v>50</v>
      </c>
      <c r="D70" s="8"/>
    </row>
    <row r="71" spans="1:4" ht="23.25" customHeight="1">
      <c r="A71" s="8" t="s">
        <v>53</v>
      </c>
      <c r="B71" s="14" t="s">
        <v>5</v>
      </c>
      <c r="C71" s="18">
        <v>0</v>
      </c>
      <c r="D71" s="8"/>
    </row>
    <row r="72" spans="1:4" ht="23.25" customHeight="1">
      <c r="A72" s="8" t="s">
        <v>54</v>
      </c>
      <c r="B72" s="14" t="s">
        <v>20</v>
      </c>
      <c r="C72" s="18">
        <v>1</v>
      </c>
      <c r="D72" s="8"/>
    </row>
    <row r="73" spans="1:4" ht="23.25" customHeight="1">
      <c r="A73" s="8"/>
      <c r="B73" s="14" t="s">
        <v>5</v>
      </c>
      <c r="C73" s="18">
        <v>20</v>
      </c>
      <c r="D73" s="8"/>
    </row>
    <row r="74" spans="1:4" ht="23.25" customHeight="1">
      <c r="A74" s="8" t="s">
        <v>55</v>
      </c>
      <c r="B74" s="14" t="s">
        <v>20</v>
      </c>
      <c r="C74" s="18">
        <v>1</v>
      </c>
      <c r="D74" s="8"/>
    </row>
    <row r="75" spans="1:4" ht="23.25" customHeight="1">
      <c r="A75" s="8"/>
      <c r="B75" s="14" t="s">
        <v>5</v>
      </c>
      <c r="C75" s="18">
        <v>12</v>
      </c>
      <c r="D75" s="8"/>
    </row>
    <row r="76" spans="1:4" ht="23.25" customHeight="1">
      <c r="A76" s="8" t="s">
        <v>56</v>
      </c>
      <c r="B76" s="14" t="s">
        <v>20</v>
      </c>
      <c r="C76" s="18">
        <v>0</v>
      </c>
      <c r="D76" s="8"/>
    </row>
    <row r="77" spans="1:4" ht="23.25" customHeight="1">
      <c r="A77" s="8"/>
      <c r="B77" s="14" t="s">
        <v>5</v>
      </c>
      <c r="C77" s="18">
        <v>0</v>
      </c>
      <c r="D77" s="8"/>
    </row>
    <row r="78" spans="1:4" ht="23.25" customHeight="1">
      <c r="A78" s="8" t="s">
        <v>96</v>
      </c>
      <c r="B78" s="14" t="s">
        <v>20</v>
      </c>
      <c r="C78" s="18">
        <v>2</v>
      </c>
      <c r="D78" s="8"/>
    </row>
    <row r="79" spans="1:4" ht="23.25" customHeight="1">
      <c r="A79" s="8"/>
      <c r="B79" s="14" t="s">
        <v>5</v>
      </c>
      <c r="C79" s="18">
        <v>20</v>
      </c>
      <c r="D79" s="8"/>
    </row>
    <row r="80" spans="1:4" ht="23.25" customHeight="1">
      <c r="A80" s="8" t="s">
        <v>97</v>
      </c>
      <c r="B80" s="14" t="s">
        <v>9</v>
      </c>
      <c r="C80" s="18">
        <v>1</v>
      </c>
      <c r="D80" s="8"/>
    </row>
    <row r="81" spans="1:4" ht="23.25" customHeight="1">
      <c r="A81" s="8" t="s">
        <v>98</v>
      </c>
      <c r="B81" s="14" t="s">
        <v>5</v>
      </c>
      <c r="C81" s="18">
        <v>0</v>
      </c>
      <c r="D81" s="8"/>
    </row>
    <row r="82" spans="1:4" ht="23.25" customHeight="1">
      <c r="A82" s="9"/>
      <c r="B82" s="15"/>
      <c r="C82" s="19"/>
      <c r="D82" s="9"/>
    </row>
    <row r="83" spans="1:4" ht="23.25" customHeight="1">
      <c r="A83" s="27" t="s">
        <v>50</v>
      </c>
      <c r="B83" s="21"/>
      <c r="C83" s="22"/>
      <c r="D83" s="20"/>
    </row>
    <row r="84" spans="1:4" ht="23.25" customHeight="1">
      <c r="A84" s="26" t="s">
        <v>51</v>
      </c>
      <c r="B84" s="14"/>
      <c r="C84" s="18"/>
      <c r="D84" s="8"/>
    </row>
    <row r="85" spans="1:4" ht="23.25" customHeight="1">
      <c r="A85" s="8" t="s">
        <v>40</v>
      </c>
      <c r="B85" s="14" t="s">
        <v>5</v>
      </c>
      <c r="C85" s="18">
        <v>4100</v>
      </c>
      <c r="D85" s="8"/>
    </row>
    <row r="86" spans="1:4" ht="23.25" customHeight="1">
      <c r="A86" s="8" t="s">
        <v>11</v>
      </c>
      <c r="B86" s="14" t="s">
        <v>5</v>
      </c>
      <c r="C86" s="18">
        <v>0</v>
      </c>
      <c r="D86" s="8"/>
    </row>
    <row r="87" spans="1:4" ht="23.25" customHeight="1">
      <c r="A87" s="8" t="s">
        <v>14</v>
      </c>
      <c r="B87" s="14" t="s">
        <v>5</v>
      </c>
      <c r="C87" s="18">
        <v>300</v>
      </c>
      <c r="D87" s="8"/>
    </row>
    <row r="88" spans="1:4" ht="23.25" customHeight="1">
      <c r="A88" s="8" t="s">
        <v>15</v>
      </c>
      <c r="B88" s="14" t="s">
        <v>5</v>
      </c>
      <c r="C88" s="18">
        <v>0</v>
      </c>
      <c r="D88" s="8"/>
    </row>
    <row r="89" spans="1:4" ht="23.25" customHeight="1">
      <c r="A89" s="8" t="s">
        <v>43</v>
      </c>
      <c r="B89" s="14" t="s">
        <v>5</v>
      </c>
      <c r="C89" s="18">
        <v>0</v>
      </c>
      <c r="D89" s="8"/>
    </row>
    <row r="90" spans="1:4" ht="23.25" customHeight="1">
      <c r="A90" s="8" t="s">
        <v>25</v>
      </c>
      <c r="B90" s="14" t="s">
        <v>24</v>
      </c>
      <c r="C90" s="18">
        <v>0</v>
      </c>
      <c r="D90" s="8"/>
    </row>
    <row r="91" spans="1:4" ht="23.25" customHeight="1">
      <c r="A91" s="8" t="s">
        <v>26</v>
      </c>
      <c r="B91" s="14" t="s">
        <v>5</v>
      </c>
      <c r="C91" s="18">
        <v>0</v>
      </c>
      <c r="D91" s="8"/>
    </row>
    <row r="92" spans="1:4" ht="23.25" customHeight="1">
      <c r="A92" s="8" t="s">
        <v>27</v>
      </c>
      <c r="B92" s="14" t="s">
        <v>5</v>
      </c>
      <c r="C92" s="18">
        <v>80</v>
      </c>
      <c r="D92" s="8"/>
    </row>
    <row r="93" spans="1:4" ht="23.25" customHeight="1">
      <c r="A93" s="8" t="s">
        <v>44</v>
      </c>
      <c r="B93" s="14" t="s">
        <v>5</v>
      </c>
      <c r="C93" s="18">
        <v>0</v>
      </c>
      <c r="D93" s="8"/>
    </row>
    <row r="94" spans="1:4" ht="23.25" customHeight="1">
      <c r="A94" s="8"/>
      <c r="B94" s="14"/>
      <c r="C94" s="18"/>
      <c r="D94" s="8"/>
    </row>
    <row r="95" spans="1:4" ht="23.25" customHeight="1">
      <c r="A95" s="26" t="s">
        <v>28</v>
      </c>
      <c r="B95" s="14"/>
      <c r="C95" s="18"/>
      <c r="D95" s="8"/>
    </row>
    <row r="96" spans="1:4" ht="23.25" customHeight="1">
      <c r="A96" s="8" t="s">
        <v>29</v>
      </c>
      <c r="B96" s="14" t="s">
        <v>5</v>
      </c>
      <c r="C96" s="18">
        <v>40000</v>
      </c>
      <c r="D96" s="8"/>
    </row>
    <row r="97" spans="1:4" ht="23.25" customHeight="1">
      <c r="A97" s="8" t="s">
        <v>35</v>
      </c>
      <c r="B97" s="14" t="s">
        <v>5</v>
      </c>
      <c r="C97" s="18">
        <v>0</v>
      </c>
      <c r="D97" s="8"/>
    </row>
    <row r="98" spans="1:4" ht="23.25" customHeight="1">
      <c r="A98" s="8" t="s">
        <v>38</v>
      </c>
      <c r="B98" s="14" t="s">
        <v>10</v>
      </c>
      <c r="C98" s="18">
        <v>0</v>
      </c>
      <c r="D98" s="8"/>
    </row>
    <row r="99" spans="1:4" ht="23.25" customHeight="1">
      <c r="A99" s="8" t="s">
        <v>52</v>
      </c>
      <c r="B99" s="14" t="s">
        <v>5</v>
      </c>
      <c r="C99" s="18">
        <v>2500</v>
      </c>
      <c r="D99" s="8"/>
    </row>
    <row r="100" spans="1:4" ht="23.25" customHeight="1">
      <c r="A100" s="8" t="s">
        <v>36</v>
      </c>
      <c r="B100" s="14" t="s">
        <v>5</v>
      </c>
      <c r="C100" s="18">
        <v>200</v>
      </c>
      <c r="D100" s="8"/>
    </row>
    <row r="101" spans="1:4" ht="23.25" customHeight="1">
      <c r="A101" s="8" t="s">
        <v>39</v>
      </c>
      <c r="B101" s="14" t="s">
        <v>7</v>
      </c>
      <c r="C101" s="18">
        <v>0</v>
      </c>
      <c r="D101" s="8"/>
    </row>
    <row r="102" spans="1:4" ht="23.25" customHeight="1">
      <c r="A102" s="8" t="s">
        <v>37</v>
      </c>
      <c r="B102" s="14" t="s">
        <v>7</v>
      </c>
      <c r="C102" s="18">
        <v>0</v>
      </c>
      <c r="D102" s="8"/>
    </row>
    <row r="103" spans="1:4" ht="23.25" customHeight="1">
      <c r="A103" s="9"/>
      <c r="B103" s="15"/>
      <c r="C103" s="19"/>
      <c r="D103" s="9"/>
    </row>
    <row r="104" spans="1:4" s="11" customFormat="1" ht="23.25" customHeight="1">
      <c r="A104" s="42" t="s">
        <v>30</v>
      </c>
      <c r="B104" s="43"/>
      <c r="C104" s="44"/>
      <c r="D104" s="45"/>
    </row>
    <row r="105" spans="1:4" s="31" customFormat="1" ht="23.25" customHeight="1">
      <c r="A105" s="27" t="s">
        <v>31</v>
      </c>
      <c r="B105" s="24" t="s">
        <v>5</v>
      </c>
      <c r="C105" s="25">
        <v>680</v>
      </c>
      <c r="D105" s="23"/>
    </row>
    <row r="106" spans="1:4" s="31" customFormat="1" ht="23.25" customHeight="1">
      <c r="A106" s="28"/>
      <c r="B106" s="29" t="s">
        <v>6</v>
      </c>
      <c r="C106" s="30">
        <v>680</v>
      </c>
      <c r="D106" s="28"/>
    </row>
    <row r="107" spans="1:4" ht="23.25" customHeight="1">
      <c r="A107" s="8" t="s">
        <v>33</v>
      </c>
      <c r="B107" s="14" t="s">
        <v>5</v>
      </c>
      <c r="C107" s="18">
        <v>680</v>
      </c>
      <c r="D107" s="8"/>
    </row>
    <row r="108" spans="1:4" ht="23.25" customHeight="1">
      <c r="A108" s="8" t="s">
        <v>34</v>
      </c>
      <c r="B108" s="14" t="s">
        <v>6</v>
      </c>
      <c r="C108" s="18">
        <v>680</v>
      </c>
      <c r="D108" s="8"/>
    </row>
    <row r="109" spans="1:4" ht="23.25" customHeight="1">
      <c r="A109" s="8"/>
      <c r="B109" s="14"/>
      <c r="C109" s="18"/>
      <c r="D109" s="8"/>
    </row>
    <row r="110" spans="1:4" s="31" customFormat="1" ht="23.25" customHeight="1">
      <c r="A110" s="26" t="s">
        <v>32</v>
      </c>
      <c r="B110" s="29" t="s">
        <v>5</v>
      </c>
      <c r="C110" s="30">
        <v>5000</v>
      </c>
      <c r="D110" s="28"/>
    </row>
    <row r="111" spans="1:4" s="31" customFormat="1" ht="23.25" customHeight="1">
      <c r="A111" s="26"/>
      <c r="B111" s="29" t="s">
        <v>7</v>
      </c>
      <c r="C111" s="30">
        <v>800</v>
      </c>
      <c r="D111" s="28"/>
    </row>
    <row r="112" spans="1:4" ht="23.25" customHeight="1">
      <c r="A112" s="8" t="s">
        <v>12</v>
      </c>
      <c r="B112" s="14" t="s">
        <v>5</v>
      </c>
      <c r="C112" s="18">
        <v>5000</v>
      </c>
      <c r="D112" s="8"/>
    </row>
    <row r="113" spans="1:4" ht="23.25" customHeight="1">
      <c r="A113" s="8"/>
      <c r="B113" s="14" t="s">
        <v>7</v>
      </c>
      <c r="C113" s="18">
        <v>800</v>
      </c>
      <c r="D113" s="8"/>
    </row>
    <row r="114" spans="1:4" ht="23.25" customHeight="1">
      <c r="A114" s="9"/>
      <c r="B114" s="15"/>
      <c r="C114" s="19"/>
      <c r="D114" s="9"/>
    </row>
  </sheetData>
  <mergeCells count="2">
    <mergeCell ref="A1:D1"/>
    <mergeCell ref="A2:D2"/>
  </mergeCells>
  <phoneticPr fontId="23" type="noConversion"/>
  <pageMargins left="0.78740157480314965" right="0.55118110236220474" top="0.43307086614173229" bottom="0.43307086614173229" header="0.51181102362204722" footer="0.23622047244094491"/>
  <pageSetup paperSize="9" scale="80" orientation="portrait" r:id="rId1"/>
  <headerFooter alignWithMargins="0">
    <oddFooter xml:space="preserve">&amp;R&amp;"TH SarabunPSK,ธรรมดา"หน้าที่ &amp;P       </oddFooter>
    <evenFooter>&amp;L&amp;"TH SarabunPSK,ธรรมดา"หน้าที่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167"/>
  <sheetViews>
    <sheetView view="pageBreakPreview" topLeftCell="A130" zoomScaleSheetLayoutView="100" workbookViewId="0">
      <selection activeCell="A48" sqref="A48"/>
    </sheetView>
  </sheetViews>
  <sheetFormatPr defaultRowHeight="24.75"/>
  <cols>
    <col min="1" max="1" width="75.5" style="53" customWidth="1"/>
    <col min="2" max="2" width="10.25" style="58" customWidth="1"/>
    <col min="3" max="3" width="8" style="53" customWidth="1"/>
    <col min="4" max="4" width="8.375" style="59" customWidth="1"/>
    <col min="5" max="5" width="10.375" style="62" customWidth="1"/>
    <col min="6" max="6" width="11.75" style="53" customWidth="1"/>
    <col min="7" max="7" width="10.375" style="125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4" customHeight="1">
      <c r="A3" s="463" t="s">
        <v>204</v>
      </c>
      <c r="B3" s="463"/>
      <c r="C3" s="463"/>
      <c r="D3" s="463"/>
      <c r="E3" s="463"/>
      <c r="F3" s="463"/>
      <c r="G3" s="463"/>
    </row>
    <row r="4" spans="1:7" ht="14.25" customHeight="1">
      <c r="A4" s="54"/>
      <c r="B4" s="55"/>
      <c r="C4" s="56"/>
      <c r="D4" s="57"/>
    </row>
    <row r="5" spans="1:7" ht="20.25" customHeight="1">
      <c r="A5" s="464" t="s">
        <v>2</v>
      </c>
      <c r="B5" s="465" t="s">
        <v>107</v>
      </c>
      <c r="C5" s="464" t="s">
        <v>4</v>
      </c>
      <c r="D5" s="466" t="s">
        <v>0</v>
      </c>
      <c r="E5" s="126" t="s">
        <v>196</v>
      </c>
      <c r="F5" s="467">
        <v>20363</v>
      </c>
      <c r="G5" s="468" t="s">
        <v>258</v>
      </c>
    </row>
    <row r="6" spans="1:7" ht="20.25" customHeight="1">
      <c r="A6" s="464"/>
      <c r="B6" s="465"/>
      <c r="C6" s="464"/>
      <c r="D6" s="466"/>
      <c r="E6" s="127">
        <v>20363</v>
      </c>
      <c r="F6" s="464"/>
      <c r="G6" s="468"/>
    </row>
    <row r="7" spans="1:7" ht="21.75" customHeight="1">
      <c r="A7" s="129" t="s">
        <v>3</v>
      </c>
      <c r="B7" s="168">
        <v>2974370</v>
      </c>
      <c r="C7" s="130"/>
      <c r="D7" s="130"/>
      <c r="E7" s="130"/>
      <c r="F7" s="130"/>
      <c r="G7" s="169"/>
    </row>
    <row r="8" spans="1:7" ht="21.75" customHeight="1">
      <c r="A8" s="131" t="s">
        <v>16</v>
      </c>
      <c r="B8" s="170">
        <v>57000</v>
      </c>
      <c r="C8" s="132"/>
      <c r="D8" s="132"/>
      <c r="E8" s="132"/>
      <c r="F8" s="132"/>
      <c r="G8" s="171"/>
    </row>
    <row r="9" spans="1:7" ht="21.75" customHeight="1">
      <c r="A9" s="133" t="s">
        <v>45</v>
      </c>
      <c r="B9" s="170">
        <v>57000</v>
      </c>
      <c r="C9" s="132"/>
      <c r="D9" s="134"/>
      <c r="E9" s="134"/>
      <c r="F9" s="134"/>
      <c r="G9" s="172"/>
    </row>
    <row r="10" spans="1:7" ht="21.75" customHeight="1">
      <c r="A10" s="133" t="s">
        <v>199</v>
      </c>
      <c r="B10" s="170">
        <v>57000</v>
      </c>
      <c r="C10" s="132"/>
      <c r="D10" s="134"/>
      <c r="E10" s="134"/>
      <c r="F10" s="134"/>
      <c r="G10" s="172"/>
    </row>
    <row r="11" spans="1:7" ht="21.75" customHeight="1">
      <c r="A11" s="131" t="s">
        <v>198</v>
      </c>
      <c r="B11" s="170"/>
      <c r="C11" s="134"/>
      <c r="D11" s="134"/>
      <c r="E11" s="134"/>
      <c r="F11" s="134"/>
      <c r="G11" s="172"/>
    </row>
    <row r="12" spans="1:7" ht="21.75" customHeight="1">
      <c r="A12" s="135" t="s">
        <v>17</v>
      </c>
      <c r="B12" s="173" t="s">
        <v>197</v>
      </c>
      <c r="C12" s="135" t="s">
        <v>5</v>
      </c>
      <c r="D12" s="173" t="s">
        <v>197</v>
      </c>
      <c r="E12" s="174"/>
      <c r="F12" s="174"/>
      <c r="G12" s="175"/>
    </row>
    <row r="13" spans="1:7" ht="21.75" customHeight="1">
      <c r="A13" s="136" t="s">
        <v>18</v>
      </c>
      <c r="B13" s="176" t="s">
        <v>197</v>
      </c>
      <c r="C13" s="136" t="s">
        <v>5</v>
      </c>
      <c r="D13" s="176" t="s">
        <v>197</v>
      </c>
      <c r="E13" s="177"/>
      <c r="F13" s="177"/>
      <c r="G13" s="178"/>
    </row>
    <row r="14" spans="1:7" ht="21.75" customHeight="1">
      <c r="A14" s="136" t="s">
        <v>19</v>
      </c>
      <c r="B14" s="176" t="s">
        <v>197</v>
      </c>
      <c r="C14" s="136" t="s">
        <v>20</v>
      </c>
      <c r="D14" s="176" t="s">
        <v>197</v>
      </c>
      <c r="E14" s="177"/>
      <c r="F14" s="177"/>
      <c r="G14" s="178"/>
    </row>
    <row r="15" spans="1:7" ht="20.25" customHeight="1">
      <c r="A15" s="136"/>
      <c r="B15" s="176" t="s">
        <v>197</v>
      </c>
      <c r="C15" s="136" t="s">
        <v>5</v>
      </c>
      <c r="D15" s="176" t="s">
        <v>197</v>
      </c>
      <c r="E15" s="177"/>
      <c r="F15" s="177"/>
      <c r="G15" s="178"/>
    </row>
    <row r="16" spans="1:7" ht="20.25" customHeight="1">
      <c r="A16" s="137" t="s">
        <v>46</v>
      </c>
      <c r="B16" s="157">
        <v>52500</v>
      </c>
      <c r="C16" s="137" t="s">
        <v>20</v>
      </c>
      <c r="D16" s="179">
        <v>1</v>
      </c>
      <c r="E16" s="124">
        <f>F16</f>
        <v>0</v>
      </c>
      <c r="F16" s="124">
        <v>0</v>
      </c>
      <c r="G16" s="180">
        <f>E16*100/D16</f>
        <v>0</v>
      </c>
    </row>
    <row r="17" spans="1:7" ht="20.25" customHeight="1">
      <c r="A17" s="137"/>
      <c r="B17" s="157"/>
      <c r="C17" s="137" t="s">
        <v>5</v>
      </c>
      <c r="D17" s="179">
        <v>25</v>
      </c>
      <c r="E17" s="124">
        <f>F17</f>
        <v>0</v>
      </c>
      <c r="F17" s="124">
        <v>0</v>
      </c>
      <c r="G17" s="180">
        <f>E17*100/D17</f>
        <v>0</v>
      </c>
    </row>
    <row r="18" spans="1:7" ht="21.75" customHeight="1">
      <c r="A18" s="138" t="s">
        <v>42</v>
      </c>
      <c r="B18" s="158">
        <v>4500</v>
      </c>
      <c r="C18" s="138" t="s">
        <v>5</v>
      </c>
      <c r="D18" s="181">
        <v>19</v>
      </c>
      <c r="E18" s="159">
        <f>F18</f>
        <v>0</v>
      </c>
      <c r="F18" s="159">
        <v>0</v>
      </c>
      <c r="G18" s="182">
        <f>E18*100/D18</f>
        <v>0</v>
      </c>
    </row>
    <row r="19" spans="1:7" ht="21.75" customHeight="1">
      <c r="A19" s="131" t="s">
        <v>22</v>
      </c>
      <c r="B19" s="170">
        <v>2917370</v>
      </c>
      <c r="C19" s="132"/>
      <c r="D19" s="139"/>
      <c r="E19" s="139"/>
      <c r="F19" s="139"/>
      <c r="G19" s="171"/>
    </row>
    <row r="20" spans="1:7" ht="21.75" customHeight="1">
      <c r="A20" s="133" t="s">
        <v>47</v>
      </c>
      <c r="B20" s="170">
        <v>2578000</v>
      </c>
      <c r="C20" s="132"/>
      <c r="D20" s="132"/>
      <c r="E20" s="132"/>
      <c r="F20" s="132"/>
      <c r="G20" s="183"/>
    </row>
    <row r="21" spans="1:7" ht="21.75" customHeight="1">
      <c r="A21" s="133" t="s">
        <v>200</v>
      </c>
      <c r="B21" s="170">
        <v>1252600</v>
      </c>
      <c r="C21" s="134"/>
      <c r="D21" s="134"/>
      <c r="E21" s="134"/>
      <c r="F21" s="134"/>
      <c r="G21" s="172"/>
    </row>
    <row r="22" spans="1:7" ht="21.75" customHeight="1">
      <c r="A22" s="131" t="s">
        <v>198</v>
      </c>
      <c r="B22" s="170">
        <v>619400</v>
      </c>
      <c r="C22" s="134"/>
      <c r="D22" s="134"/>
      <c r="E22" s="134"/>
      <c r="F22" s="134"/>
      <c r="G22" s="172"/>
    </row>
    <row r="23" spans="1:7" ht="21.75" customHeight="1">
      <c r="A23" s="140" t="s">
        <v>86</v>
      </c>
      <c r="B23" s="184" t="s">
        <v>197</v>
      </c>
      <c r="C23" s="185"/>
      <c r="D23" s="186"/>
      <c r="E23" s="141"/>
      <c r="F23" s="141"/>
      <c r="G23" s="187"/>
    </row>
    <row r="24" spans="1:7" ht="20.25" customHeight="1">
      <c r="A24" s="142" t="s">
        <v>57</v>
      </c>
      <c r="B24" s="157" t="s">
        <v>197</v>
      </c>
      <c r="C24" s="142" t="s">
        <v>5</v>
      </c>
      <c r="D24" s="157">
        <v>900</v>
      </c>
      <c r="E24" s="188">
        <f>F24</f>
        <v>75</v>
      </c>
      <c r="F24" s="188">
        <v>75</v>
      </c>
      <c r="G24" s="189">
        <f>E24*100/D24</f>
        <v>8.3333333333333339</v>
      </c>
    </row>
    <row r="25" spans="1:7" ht="21" customHeight="1">
      <c r="A25" s="137" t="s">
        <v>205</v>
      </c>
      <c r="B25" s="157"/>
      <c r="C25" s="137" t="s">
        <v>5</v>
      </c>
      <c r="D25" s="179"/>
      <c r="E25" s="124">
        <f t="shared" ref="E25:E39" si="0">F25</f>
        <v>117</v>
      </c>
      <c r="F25" s="124">
        <v>117</v>
      </c>
      <c r="G25" s="180"/>
    </row>
    <row r="26" spans="1:7" ht="21" customHeight="1">
      <c r="A26" s="137" t="s">
        <v>206</v>
      </c>
      <c r="B26" s="157"/>
      <c r="C26" s="137" t="s">
        <v>269</v>
      </c>
      <c r="D26" s="179"/>
      <c r="E26" s="124">
        <f t="shared" si="0"/>
        <v>166</v>
      </c>
      <c r="F26" s="124">
        <v>166</v>
      </c>
      <c r="G26" s="180"/>
    </row>
    <row r="27" spans="1:7" ht="21" customHeight="1">
      <c r="A27" s="137" t="s">
        <v>207</v>
      </c>
      <c r="B27" s="157"/>
      <c r="C27" s="137" t="s">
        <v>5</v>
      </c>
      <c r="D27" s="179"/>
      <c r="E27" s="124">
        <f t="shared" si="0"/>
        <v>129</v>
      </c>
      <c r="F27" s="124">
        <v>129</v>
      </c>
      <c r="G27" s="180"/>
    </row>
    <row r="28" spans="1:7" ht="21" customHeight="1">
      <c r="A28" s="137" t="s">
        <v>208</v>
      </c>
      <c r="B28" s="157"/>
      <c r="C28" s="137" t="s">
        <v>5</v>
      </c>
      <c r="D28" s="179"/>
      <c r="E28" s="124">
        <f t="shared" si="0"/>
        <v>657</v>
      </c>
      <c r="F28" s="124">
        <v>657</v>
      </c>
      <c r="G28" s="180"/>
    </row>
    <row r="29" spans="1:7" ht="21" customHeight="1">
      <c r="A29" s="137" t="s">
        <v>209</v>
      </c>
      <c r="B29" s="157"/>
      <c r="C29" s="137" t="s">
        <v>5</v>
      </c>
      <c r="D29" s="179"/>
      <c r="E29" s="124">
        <f t="shared" si="0"/>
        <v>319</v>
      </c>
      <c r="F29" s="124">
        <v>319</v>
      </c>
      <c r="G29" s="180"/>
    </row>
    <row r="30" spans="1:7" ht="21" customHeight="1">
      <c r="A30" s="142" t="s">
        <v>58</v>
      </c>
      <c r="B30" s="157">
        <v>217800</v>
      </c>
      <c r="C30" s="142" t="s">
        <v>5</v>
      </c>
      <c r="D30" s="157">
        <v>800</v>
      </c>
      <c r="E30" s="188">
        <f>E31</f>
        <v>150</v>
      </c>
      <c r="F30" s="188"/>
      <c r="G30" s="189">
        <f>E30*100/D30</f>
        <v>18.75</v>
      </c>
    </row>
    <row r="31" spans="1:7" ht="21" customHeight="1">
      <c r="A31" s="137" t="s">
        <v>210</v>
      </c>
      <c r="B31" s="157"/>
      <c r="C31" s="137" t="s">
        <v>5</v>
      </c>
      <c r="D31" s="179"/>
      <c r="E31" s="124">
        <f t="shared" si="0"/>
        <v>150</v>
      </c>
      <c r="F31" s="124">
        <v>150</v>
      </c>
      <c r="G31" s="180"/>
    </row>
    <row r="32" spans="1:7" ht="21" customHeight="1">
      <c r="A32" s="137" t="s">
        <v>211</v>
      </c>
      <c r="B32" s="157"/>
      <c r="C32" s="137" t="s">
        <v>5</v>
      </c>
      <c r="D32" s="179"/>
      <c r="E32" s="124">
        <f t="shared" si="0"/>
        <v>94</v>
      </c>
      <c r="F32" s="124">
        <v>94</v>
      </c>
      <c r="G32" s="189">
        <f>E32*100/E30</f>
        <v>62.666666666666664</v>
      </c>
    </row>
    <row r="33" spans="1:7" ht="19.5" customHeight="1">
      <c r="A33" s="167" t="s">
        <v>273</v>
      </c>
      <c r="B33" s="157"/>
      <c r="C33" s="137" t="s">
        <v>5</v>
      </c>
      <c r="D33" s="179"/>
      <c r="E33" s="124">
        <f t="shared" si="0"/>
        <v>89</v>
      </c>
      <c r="F33" s="124">
        <v>89</v>
      </c>
      <c r="G33" s="180"/>
    </row>
    <row r="34" spans="1:7" ht="19.5" customHeight="1">
      <c r="A34" s="167" t="s">
        <v>274</v>
      </c>
      <c r="B34" s="157"/>
      <c r="C34" s="137" t="s">
        <v>5</v>
      </c>
      <c r="D34" s="179"/>
      <c r="E34" s="124">
        <f t="shared" si="0"/>
        <v>5</v>
      </c>
      <c r="F34" s="124">
        <v>5</v>
      </c>
      <c r="G34" s="180"/>
    </row>
    <row r="35" spans="1:7" ht="21" customHeight="1">
      <c r="A35" s="137" t="s">
        <v>212</v>
      </c>
      <c r="B35" s="157"/>
      <c r="C35" s="137" t="s">
        <v>5</v>
      </c>
      <c r="D35" s="179"/>
      <c r="E35" s="124">
        <f t="shared" si="0"/>
        <v>0</v>
      </c>
      <c r="F35" s="124">
        <v>0</v>
      </c>
      <c r="G35" s="180"/>
    </row>
    <row r="36" spans="1:7" ht="18" customHeight="1">
      <c r="A36" s="167" t="s">
        <v>275</v>
      </c>
      <c r="B36" s="157"/>
      <c r="C36" s="137" t="s">
        <v>5</v>
      </c>
      <c r="D36" s="179"/>
      <c r="E36" s="124">
        <f t="shared" si="0"/>
        <v>0</v>
      </c>
      <c r="F36" s="124">
        <v>0</v>
      </c>
      <c r="G36" s="180"/>
    </row>
    <row r="37" spans="1:7" ht="18" customHeight="1">
      <c r="A37" s="167" t="s">
        <v>276</v>
      </c>
      <c r="B37" s="157"/>
      <c r="C37" s="137" t="s">
        <v>5</v>
      </c>
      <c r="D37" s="179"/>
      <c r="E37" s="124">
        <f t="shared" si="0"/>
        <v>0</v>
      </c>
      <c r="F37" s="124">
        <v>0</v>
      </c>
      <c r="G37" s="180"/>
    </row>
    <row r="38" spans="1:7" ht="21" customHeight="1">
      <c r="A38" s="137" t="s">
        <v>213</v>
      </c>
      <c r="B38" s="157"/>
      <c r="C38" s="137" t="s">
        <v>5</v>
      </c>
      <c r="D38" s="179"/>
      <c r="E38" s="124">
        <f t="shared" si="0"/>
        <v>89</v>
      </c>
      <c r="F38" s="124">
        <v>89</v>
      </c>
      <c r="G38" s="180"/>
    </row>
    <row r="39" spans="1:7" ht="21" customHeight="1">
      <c r="A39" s="137" t="s">
        <v>214</v>
      </c>
      <c r="B39" s="157"/>
      <c r="C39" s="137" t="s">
        <v>5</v>
      </c>
      <c r="D39" s="179"/>
      <c r="E39" s="124">
        <f t="shared" si="0"/>
        <v>61</v>
      </c>
      <c r="F39" s="124">
        <v>61</v>
      </c>
      <c r="G39" s="180"/>
    </row>
    <row r="40" spans="1:7" ht="21" customHeight="1">
      <c r="A40" s="136" t="s">
        <v>59</v>
      </c>
      <c r="B40" s="176" t="s">
        <v>197</v>
      </c>
      <c r="C40" s="190" t="s">
        <v>197</v>
      </c>
      <c r="D40" s="191" t="s">
        <v>197</v>
      </c>
      <c r="E40" s="191"/>
      <c r="F40" s="177"/>
      <c r="G40" s="178"/>
    </row>
    <row r="41" spans="1:7" ht="21" customHeight="1">
      <c r="A41" s="143" t="s">
        <v>60</v>
      </c>
      <c r="B41" s="176" t="s">
        <v>197</v>
      </c>
      <c r="C41" s="190" t="s">
        <v>197</v>
      </c>
      <c r="D41" s="191" t="s">
        <v>197</v>
      </c>
      <c r="E41" s="191"/>
      <c r="F41" s="177"/>
      <c r="G41" s="178"/>
    </row>
    <row r="42" spans="1:7" ht="21" customHeight="1">
      <c r="A42" s="136" t="s">
        <v>65</v>
      </c>
      <c r="B42" s="176" t="s">
        <v>197</v>
      </c>
      <c r="C42" s="190" t="s">
        <v>197</v>
      </c>
      <c r="D42" s="191" t="s">
        <v>197</v>
      </c>
      <c r="E42" s="191"/>
      <c r="F42" s="177"/>
      <c r="G42" s="178"/>
    </row>
    <row r="43" spans="1:7" ht="21" customHeight="1">
      <c r="A43" s="137" t="s">
        <v>66</v>
      </c>
      <c r="B43" s="157">
        <v>71000</v>
      </c>
      <c r="C43" s="137" t="s">
        <v>5</v>
      </c>
      <c r="D43" s="179">
        <v>840</v>
      </c>
      <c r="E43" s="124">
        <f>F43</f>
        <v>0</v>
      </c>
      <c r="F43" s="124">
        <v>0</v>
      </c>
      <c r="G43" s="180">
        <f>E43*100/D43</f>
        <v>0</v>
      </c>
    </row>
    <row r="44" spans="1:7" ht="21" customHeight="1">
      <c r="A44" s="137" t="s">
        <v>67</v>
      </c>
      <c r="B44" s="157">
        <v>103200</v>
      </c>
      <c r="C44" s="137" t="s">
        <v>5</v>
      </c>
      <c r="D44" s="179">
        <v>360</v>
      </c>
      <c r="E44" s="124">
        <f>F44</f>
        <v>0</v>
      </c>
      <c r="F44" s="124">
        <v>0</v>
      </c>
      <c r="G44" s="180">
        <f>E44*100/D44</f>
        <v>0</v>
      </c>
    </row>
    <row r="45" spans="1:7" ht="21" customHeight="1">
      <c r="A45" s="137" t="s">
        <v>215</v>
      </c>
      <c r="B45" s="157"/>
      <c r="C45" s="137" t="s">
        <v>5</v>
      </c>
      <c r="D45" s="179"/>
      <c r="E45" s="124">
        <f>F45</f>
        <v>0</v>
      </c>
      <c r="F45" s="124">
        <v>0</v>
      </c>
      <c r="G45" s="180"/>
    </row>
    <row r="46" spans="1:7" ht="21" customHeight="1">
      <c r="A46" s="137" t="s">
        <v>216</v>
      </c>
      <c r="B46" s="157"/>
      <c r="C46" s="137" t="s">
        <v>245</v>
      </c>
      <c r="D46" s="179"/>
      <c r="E46" s="124">
        <f>F46</f>
        <v>0</v>
      </c>
      <c r="F46" s="124">
        <v>0</v>
      </c>
      <c r="G46" s="180"/>
    </row>
    <row r="47" spans="1:7" ht="20.25" customHeight="1">
      <c r="A47" s="143" t="s">
        <v>48</v>
      </c>
      <c r="B47" s="176" t="s">
        <v>197</v>
      </c>
      <c r="C47" s="190" t="s">
        <v>197</v>
      </c>
      <c r="D47" s="191" t="s">
        <v>197</v>
      </c>
      <c r="E47" s="191"/>
      <c r="F47" s="177"/>
      <c r="G47" s="178"/>
    </row>
    <row r="48" spans="1:7" ht="20.25" customHeight="1">
      <c r="A48" s="143" t="s">
        <v>61</v>
      </c>
      <c r="B48" s="176" t="s">
        <v>197</v>
      </c>
      <c r="C48" s="190" t="s">
        <v>197</v>
      </c>
      <c r="D48" s="191" t="s">
        <v>197</v>
      </c>
      <c r="E48" s="191"/>
      <c r="F48" s="177"/>
      <c r="G48" s="178"/>
    </row>
    <row r="49" spans="1:7" ht="20.25" customHeight="1">
      <c r="A49" s="136" t="s">
        <v>62</v>
      </c>
      <c r="B49" s="176" t="s">
        <v>197</v>
      </c>
      <c r="C49" s="190" t="s">
        <v>197</v>
      </c>
      <c r="D49" s="191" t="s">
        <v>197</v>
      </c>
      <c r="E49" s="191"/>
      <c r="F49" s="177"/>
      <c r="G49" s="178"/>
    </row>
    <row r="50" spans="1:7" ht="20.25" customHeight="1">
      <c r="A50" s="137" t="s">
        <v>63</v>
      </c>
      <c r="B50" s="157">
        <v>95280</v>
      </c>
      <c r="C50" s="137" t="s">
        <v>5</v>
      </c>
      <c r="D50" s="179">
        <v>1</v>
      </c>
      <c r="E50" s="124">
        <f t="shared" ref="E50:E56" si="1">F50</f>
        <v>1</v>
      </c>
      <c r="F50" s="124">
        <v>1</v>
      </c>
      <c r="G50" s="180">
        <f>E50*100/D50</f>
        <v>100</v>
      </c>
    </row>
    <row r="51" spans="1:7" ht="20.25" customHeight="1">
      <c r="A51" s="137" t="s">
        <v>64</v>
      </c>
      <c r="B51" s="157">
        <v>17000</v>
      </c>
      <c r="C51" s="137" t="s">
        <v>5</v>
      </c>
      <c r="D51" s="179">
        <v>100</v>
      </c>
      <c r="E51" s="124">
        <f t="shared" si="1"/>
        <v>0</v>
      </c>
      <c r="F51" s="124">
        <v>0</v>
      </c>
      <c r="G51" s="180">
        <f>E51*100/D51</f>
        <v>0</v>
      </c>
    </row>
    <row r="52" spans="1:7" ht="20.25" customHeight="1">
      <c r="A52" s="142" t="s">
        <v>104</v>
      </c>
      <c r="B52" s="157"/>
      <c r="C52" s="137"/>
      <c r="D52" s="192"/>
      <c r="E52" s="124"/>
      <c r="F52" s="124"/>
      <c r="G52" s="180"/>
    </row>
    <row r="53" spans="1:7" ht="20.25" customHeight="1">
      <c r="A53" s="137" t="s">
        <v>71</v>
      </c>
      <c r="B53" s="157">
        <v>1500</v>
      </c>
      <c r="C53" s="137" t="s">
        <v>5</v>
      </c>
      <c r="D53" s="179">
        <v>30</v>
      </c>
      <c r="E53" s="124">
        <f t="shared" si="1"/>
        <v>0</v>
      </c>
      <c r="F53" s="124">
        <v>0</v>
      </c>
      <c r="G53" s="180">
        <f>E53*100/D53</f>
        <v>0</v>
      </c>
    </row>
    <row r="54" spans="1:7" ht="20.25" customHeight="1">
      <c r="A54" s="137" t="s">
        <v>72</v>
      </c>
      <c r="B54" s="157">
        <v>14300</v>
      </c>
      <c r="C54" s="137" t="s">
        <v>5</v>
      </c>
      <c r="D54" s="179">
        <v>150</v>
      </c>
      <c r="E54" s="124">
        <f t="shared" si="1"/>
        <v>0</v>
      </c>
      <c r="F54" s="124">
        <v>0</v>
      </c>
      <c r="G54" s="180">
        <f>E54*100/D54</f>
        <v>0</v>
      </c>
    </row>
    <row r="55" spans="1:7" ht="20.25" customHeight="1">
      <c r="A55" s="137" t="s">
        <v>68</v>
      </c>
      <c r="B55" s="157">
        <v>17840</v>
      </c>
      <c r="C55" s="137" t="s">
        <v>5</v>
      </c>
      <c r="D55" s="179">
        <v>38</v>
      </c>
      <c r="E55" s="124">
        <f t="shared" si="1"/>
        <v>0</v>
      </c>
      <c r="F55" s="124">
        <v>0</v>
      </c>
      <c r="G55" s="180">
        <f>E55*100/D55</f>
        <v>0</v>
      </c>
    </row>
    <row r="56" spans="1:7" ht="20.25" customHeight="1">
      <c r="A56" s="137" t="s">
        <v>69</v>
      </c>
      <c r="B56" s="157">
        <v>95280</v>
      </c>
      <c r="C56" s="137" t="s">
        <v>5</v>
      </c>
      <c r="D56" s="179">
        <v>1</v>
      </c>
      <c r="E56" s="124">
        <f t="shared" si="1"/>
        <v>1</v>
      </c>
      <c r="F56" s="124">
        <v>1</v>
      </c>
      <c r="G56" s="180">
        <f>E56*100/D56</f>
        <v>100</v>
      </c>
    </row>
    <row r="57" spans="1:7" ht="20.25" customHeight="1">
      <c r="A57" s="144" t="s">
        <v>70</v>
      </c>
      <c r="B57" s="155" t="s">
        <v>197</v>
      </c>
      <c r="C57" s="144" t="s">
        <v>5</v>
      </c>
      <c r="D57" s="193" t="s">
        <v>197</v>
      </c>
      <c r="E57" s="194"/>
      <c r="F57" s="194"/>
      <c r="G57" s="195"/>
    </row>
    <row r="58" spans="1:7" ht="18" customHeight="1">
      <c r="A58" s="133" t="s">
        <v>201</v>
      </c>
      <c r="B58" s="170"/>
      <c r="C58" s="134"/>
      <c r="D58" s="134"/>
      <c r="E58" s="134"/>
      <c r="F58" s="134"/>
      <c r="G58" s="172"/>
    </row>
    <row r="59" spans="1:7" ht="18" customHeight="1">
      <c r="A59" s="135" t="s">
        <v>8</v>
      </c>
      <c r="B59" s="173" t="s">
        <v>197</v>
      </c>
      <c r="C59" s="196" t="s">
        <v>197</v>
      </c>
      <c r="D59" s="196" t="s">
        <v>197</v>
      </c>
      <c r="E59" s="196"/>
      <c r="F59" s="174"/>
      <c r="G59" s="175"/>
    </row>
    <row r="60" spans="1:7" ht="18" customHeight="1">
      <c r="A60" s="137" t="s">
        <v>73</v>
      </c>
      <c r="B60" s="157" t="s">
        <v>197</v>
      </c>
      <c r="C60" s="137" t="s">
        <v>5</v>
      </c>
      <c r="D60" s="179" t="s">
        <v>197</v>
      </c>
      <c r="E60" s="124">
        <f>F60</f>
        <v>1</v>
      </c>
      <c r="F60" s="124">
        <v>1</v>
      </c>
      <c r="G60" s="180" t="s">
        <v>197</v>
      </c>
    </row>
    <row r="61" spans="1:7" ht="18" customHeight="1">
      <c r="A61" s="137" t="s">
        <v>268</v>
      </c>
      <c r="B61" s="157" t="s">
        <v>197</v>
      </c>
      <c r="C61" s="179" t="s">
        <v>5</v>
      </c>
      <c r="D61" s="179" t="s">
        <v>197</v>
      </c>
      <c r="E61" s="124">
        <f>F61</f>
        <v>0</v>
      </c>
      <c r="F61" s="124">
        <v>0</v>
      </c>
      <c r="G61" s="180" t="s">
        <v>197</v>
      </c>
    </row>
    <row r="62" spans="1:7" ht="18" customHeight="1">
      <c r="A62" s="136" t="s">
        <v>74</v>
      </c>
      <c r="B62" s="176" t="s">
        <v>197</v>
      </c>
      <c r="C62" s="136" t="s">
        <v>5</v>
      </c>
      <c r="D62" s="190" t="s">
        <v>197</v>
      </c>
      <c r="E62" s="190"/>
      <c r="F62" s="177"/>
      <c r="G62" s="178"/>
    </row>
    <row r="63" spans="1:7" ht="18" customHeight="1">
      <c r="A63" s="136" t="s">
        <v>99</v>
      </c>
      <c r="B63" s="176" t="s">
        <v>197</v>
      </c>
      <c r="C63" s="136" t="s">
        <v>5</v>
      </c>
      <c r="D63" s="190" t="s">
        <v>197</v>
      </c>
      <c r="E63" s="190"/>
      <c r="F63" s="177"/>
      <c r="G63" s="178"/>
    </row>
    <row r="64" spans="1:7" ht="18" customHeight="1">
      <c r="A64" s="136" t="s">
        <v>100</v>
      </c>
      <c r="B64" s="176"/>
      <c r="C64" s="136"/>
      <c r="D64" s="191"/>
      <c r="E64" s="177"/>
      <c r="F64" s="177"/>
      <c r="G64" s="178"/>
    </row>
    <row r="65" spans="1:7" ht="18" customHeight="1">
      <c r="A65" s="136" t="s">
        <v>75</v>
      </c>
      <c r="B65" s="176" t="s">
        <v>197</v>
      </c>
      <c r="C65" s="190" t="s">
        <v>197</v>
      </c>
      <c r="D65" s="190" t="s">
        <v>197</v>
      </c>
      <c r="E65" s="190"/>
      <c r="F65" s="177"/>
      <c r="G65" s="178"/>
    </row>
    <row r="66" spans="1:7" ht="18" customHeight="1">
      <c r="A66" s="136" t="s">
        <v>76</v>
      </c>
      <c r="B66" s="176" t="s">
        <v>197</v>
      </c>
      <c r="C66" s="136" t="s">
        <v>23</v>
      </c>
      <c r="D66" s="190" t="s">
        <v>197</v>
      </c>
      <c r="E66" s="190"/>
      <c r="F66" s="177"/>
      <c r="G66" s="178"/>
    </row>
    <row r="67" spans="1:7" ht="18" customHeight="1">
      <c r="A67" s="136"/>
      <c r="B67" s="176" t="s">
        <v>197</v>
      </c>
      <c r="C67" s="136" t="s">
        <v>24</v>
      </c>
      <c r="D67" s="190" t="s">
        <v>197</v>
      </c>
      <c r="E67" s="190"/>
      <c r="F67" s="177"/>
      <c r="G67" s="178"/>
    </row>
    <row r="68" spans="1:7" ht="18" customHeight="1">
      <c r="A68" s="136" t="s">
        <v>77</v>
      </c>
      <c r="B68" s="176" t="s">
        <v>197</v>
      </c>
      <c r="C68" s="136" t="s">
        <v>5</v>
      </c>
      <c r="D68" s="190" t="s">
        <v>197</v>
      </c>
      <c r="E68" s="190"/>
      <c r="F68" s="177"/>
      <c r="G68" s="178"/>
    </row>
    <row r="69" spans="1:7" ht="18" customHeight="1">
      <c r="A69" s="136" t="s">
        <v>78</v>
      </c>
      <c r="B69" s="176" t="s">
        <v>197</v>
      </c>
      <c r="C69" s="136" t="s">
        <v>21</v>
      </c>
      <c r="D69" s="190" t="s">
        <v>197</v>
      </c>
      <c r="E69" s="190"/>
      <c r="F69" s="177"/>
      <c r="G69" s="178"/>
    </row>
    <row r="70" spans="1:7" ht="18" customHeight="1">
      <c r="A70" s="136" t="s">
        <v>79</v>
      </c>
      <c r="B70" s="176" t="s">
        <v>197</v>
      </c>
      <c r="C70" s="136"/>
      <c r="D70" s="191"/>
      <c r="E70" s="177"/>
      <c r="F70" s="177"/>
      <c r="G70" s="178"/>
    </row>
    <row r="71" spans="1:7" ht="18" customHeight="1">
      <c r="A71" s="136" t="s">
        <v>81</v>
      </c>
      <c r="B71" s="176" t="s">
        <v>197</v>
      </c>
      <c r="C71" s="136" t="s">
        <v>5</v>
      </c>
      <c r="D71" s="190" t="s">
        <v>197</v>
      </c>
      <c r="E71" s="190"/>
      <c r="F71" s="177"/>
      <c r="G71" s="178"/>
    </row>
    <row r="72" spans="1:7" ht="18" customHeight="1">
      <c r="A72" s="136" t="s">
        <v>83</v>
      </c>
      <c r="B72" s="176"/>
      <c r="C72" s="136"/>
      <c r="D72" s="191"/>
      <c r="E72" s="177"/>
      <c r="F72" s="177"/>
      <c r="G72" s="178"/>
    </row>
    <row r="73" spans="1:7" ht="18" customHeight="1">
      <c r="A73" s="136" t="s">
        <v>80</v>
      </c>
      <c r="B73" s="176" t="s">
        <v>197</v>
      </c>
      <c r="C73" s="136" t="s">
        <v>5</v>
      </c>
      <c r="D73" s="190" t="s">
        <v>197</v>
      </c>
      <c r="E73" s="190"/>
      <c r="F73" s="177"/>
      <c r="G73" s="178"/>
    </row>
    <row r="74" spans="1:7" ht="18" customHeight="1">
      <c r="A74" s="136" t="s">
        <v>82</v>
      </c>
      <c r="B74" s="176"/>
      <c r="C74" s="136"/>
      <c r="D74" s="191"/>
      <c r="E74" s="177"/>
      <c r="F74" s="177"/>
      <c r="G74" s="178"/>
    </row>
    <row r="75" spans="1:7" ht="18" customHeight="1">
      <c r="A75" s="136" t="s">
        <v>84</v>
      </c>
      <c r="B75" s="176" t="s">
        <v>197</v>
      </c>
      <c r="C75" s="136" t="s">
        <v>20</v>
      </c>
      <c r="D75" s="190" t="s">
        <v>197</v>
      </c>
      <c r="E75" s="190"/>
      <c r="F75" s="177"/>
      <c r="G75" s="178"/>
    </row>
    <row r="76" spans="1:7" ht="18" customHeight="1">
      <c r="A76" s="136"/>
      <c r="B76" s="176"/>
      <c r="C76" s="136" t="s">
        <v>5</v>
      </c>
      <c r="D76" s="190" t="s">
        <v>197</v>
      </c>
      <c r="E76" s="190"/>
      <c r="F76" s="177"/>
      <c r="G76" s="178"/>
    </row>
    <row r="77" spans="1:7" ht="18" customHeight="1">
      <c r="A77" s="145" t="s">
        <v>85</v>
      </c>
      <c r="B77" s="197" t="s">
        <v>197</v>
      </c>
      <c r="C77" s="145" t="s">
        <v>5</v>
      </c>
      <c r="D77" s="198" t="s">
        <v>197</v>
      </c>
      <c r="E77" s="198"/>
      <c r="F77" s="199"/>
      <c r="G77" s="200"/>
    </row>
    <row r="78" spans="1:7" ht="18" customHeight="1">
      <c r="A78" s="133" t="s">
        <v>202</v>
      </c>
      <c r="B78" s="170">
        <v>609700</v>
      </c>
      <c r="C78" s="134"/>
      <c r="D78" s="134"/>
      <c r="E78" s="134"/>
      <c r="F78" s="134"/>
      <c r="G78" s="172"/>
    </row>
    <row r="79" spans="1:7" ht="18" customHeight="1">
      <c r="A79" s="146" t="s">
        <v>90</v>
      </c>
      <c r="B79" s="156" t="s">
        <v>197</v>
      </c>
      <c r="C79" s="146" t="s">
        <v>5</v>
      </c>
      <c r="D79" s="156">
        <v>5000</v>
      </c>
      <c r="E79" s="201">
        <f>F79</f>
        <v>117</v>
      </c>
      <c r="F79" s="201">
        <v>117</v>
      </c>
      <c r="G79" s="202">
        <f>E79*100/D79</f>
        <v>2.34</v>
      </c>
    </row>
    <row r="80" spans="1:7" ht="18" customHeight="1">
      <c r="A80" s="142" t="s">
        <v>91</v>
      </c>
      <c r="B80" s="157"/>
      <c r="C80" s="137"/>
      <c r="D80" s="192"/>
      <c r="E80" s="124"/>
      <c r="F80" s="124"/>
      <c r="G80" s="180"/>
    </row>
    <row r="81" spans="1:7" ht="18" customHeight="1">
      <c r="A81" s="137" t="s">
        <v>92</v>
      </c>
      <c r="B81" s="157">
        <v>229300</v>
      </c>
      <c r="C81" s="137" t="s">
        <v>5</v>
      </c>
      <c r="D81" s="179">
        <v>800</v>
      </c>
      <c r="E81" s="124">
        <f>F81</f>
        <v>0</v>
      </c>
      <c r="F81" s="124">
        <v>0</v>
      </c>
      <c r="G81" s="180">
        <f>E81*100/D81</f>
        <v>0</v>
      </c>
    </row>
    <row r="82" spans="1:7" ht="18" customHeight="1">
      <c r="A82" s="137" t="s">
        <v>93</v>
      </c>
      <c r="B82" s="157">
        <v>219700</v>
      </c>
      <c r="C82" s="137" t="s">
        <v>5</v>
      </c>
      <c r="D82" s="179">
        <v>3900</v>
      </c>
      <c r="E82" s="124">
        <f>F82</f>
        <v>0</v>
      </c>
      <c r="F82" s="124">
        <v>0</v>
      </c>
      <c r="G82" s="180">
        <f>E82*100/D82</f>
        <v>0</v>
      </c>
    </row>
    <row r="83" spans="1:7" ht="18" customHeight="1">
      <c r="A83" s="136" t="s">
        <v>101</v>
      </c>
      <c r="B83" s="176" t="s">
        <v>197</v>
      </c>
      <c r="C83" s="136" t="s">
        <v>5</v>
      </c>
      <c r="D83" s="190" t="s">
        <v>197</v>
      </c>
      <c r="E83" s="177"/>
      <c r="F83" s="177"/>
      <c r="G83" s="178"/>
    </row>
    <row r="84" spans="1:7" ht="18" customHeight="1">
      <c r="A84" s="136" t="s">
        <v>102</v>
      </c>
      <c r="B84" s="176"/>
      <c r="C84" s="136"/>
      <c r="D84" s="191"/>
      <c r="E84" s="177"/>
      <c r="F84" s="177"/>
      <c r="G84" s="178"/>
    </row>
    <row r="85" spans="1:7" ht="18" customHeight="1">
      <c r="A85" s="136" t="s">
        <v>103</v>
      </c>
      <c r="B85" s="176" t="s">
        <v>197</v>
      </c>
      <c r="C85" s="136" t="s">
        <v>5</v>
      </c>
      <c r="D85" s="190" t="s">
        <v>197</v>
      </c>
      <c r="E85" s="177"/>
      <c r="F85" s="177"/>
      <c r="G85" s="178"/>
    </row>
    <row r="86" spans="1:7" ht="18" customHeight="1">
      <c r="A86" s="137" t="s">
        <v>94</v>
      </c>
      <c r="B86" s="157">
        <v>33900</v>
      </c>
      <c r="C86" s="137" t="s">
        <v>5</v>
      </c>
      <c r="D86" s="179">
        <v>10</v>
      </c>
      <c r="E86" s="124">
        <f>F86</f>
        <v>0</v>
      </c>
      <c r="F86" s="124">
        <v>0</v>
      </c>
      <c r="G86" s="180">
        <f t="shared" ref="G86:G92" si="2">E86*100/D86</f>
        <v>0</v>
      </c>
    </row>
    <row r="87" spans="1:7" ht="18" customHeight="1">
      <c r="A87" s="137" t="s">
        <v>95</v>
      </c>
      <c r="B87" s="157">
        <v>28800</v>
      </c>
      <c r="C87" s="137" t="s">
        <v>5</v>
      </c>
      <c r="D87" s="179">
        <v>50</v>
      </c>
      <c r="E87" s="124">
        <f>F87</f>
        <v>0</v>
      </c>
      <c r="F87" s="124">
        <v>0</v>
      </c>
      <c r="G87" s="180">
        <f t="shared" si="2"/>
        <v>0</v>
      </c>
    </row>
    <row r="88" spans="1:7" ht="18" customHeight="1">
      <c r="A88" s="136" t="s">
        <v>53</v>
      </c>
      <c r="B88" s="176" t="s">
        <v>197</v>
      </c>
      <c r="C88" s="136" t="s">
        <v>5</v>
      </c>
      <c r="D88" s="190" t="s">
        <v>197</v>
      </c>
      <c r="E88" s="177"/>
      <c r="F88" s="177"/>
      <c r="G88" s="178"/>
    </row>
    <row r="89" spans="1:7" ht="18" customHeight="1">
      <c r="A89" s="137" t="s">
        <v>54</v>
      </c>
      <c r="B89" s="157">
        <v>32000</v>
      </c>
      <c r="C89" s="137" t="s">
        <v>20</v>
      </c>
      <c r="D89" s="179">
        <v>1</v>
      </c>
      <c r="E89" s="124">
        <f>F89</f>
        <v>0</v>
      </c>
      <c r="F89" s="124">
        <v>0</v>
      </c>
      <c r="G89" s="180">
        <f t="shared" si="2"/>
        <v>0</v>
      </c>
    </row>
    <row r="90" spans="1:7" ht="18" customHeight="1">
      <c r="A90" s="137"/>
      <c r="B90" s="157"/>
      <c r="C90" s="137" t="s">
        <v>5</v>
      </c>
      <c r="D90" s="179">
        <v>20</v>
      </c>
      <c r="E90" s="124">
        <f>F90</f>
        <v>0</v>
      </c>
      <c r="F90" s="124">
        <v>0</v>
      </c>
      <c r="G90" s="180">
        <f t="shared" si="2"/>
        <v>0</v>
      </c>
    </row>
    <row r="91" spans="1:7" ht="18" customHeight="1">
      <c r="A91" s="137" t="s">
        <v>55</v>
      </c>
      <c r="B91" s="157">
        <v>13000</v>
      </c>
      <c r="C91" s="137" t="s">
        <v>20</v>
      </c>
      <c r="D91" s="179">
        <v>1</v>
      </c>
      <c r="E91" s="124">
        <f>F91</f>
        <v>0</v>
      </c>
      <c r="F91" s="124">
        <v>0</v>
      </c>
      <c r="G91" s="180">
        <f t="shared" si="2"/>
        <v>0</v>
      </c>
    </row>
    <row r="92" spans="1:7" ht="18" customHeight="1">
      <c r="A92" s="137"/>
      <c r="B92" s="157"/>
      <c r="C92" s="137" t="s">
        <v>5</v>
      </c>
      <c r="D92" s="179">
        <v>12</v>
      </c>
      <c r="E92" s="124">
        <f>F92</f>
        <v>0</v>
      </c>
      <c r="F92" s="124">
        <v>0</v>
      </c>
      <c r="G92" s="180">
        <f t="shared" si="2"/>
        <v>0</v>
      </c>
    </row>
    <row r="93" spans="1:7" ht="18" customHeight="1">
      <c r="A93" s="136" t="s">
        <v>56</v>
      </c>
      <c r="B93" s="176" t="s">
        <v>197</v>
      </c>
      <c r="C93" s="136" t="s">
        <v>20</v>
      </c>
      <c r="D93" s="190" t="s">
        <v>197</v>
      </c>
      <c r="E93" s="177"/>
      <c r="F93" s="177"/>
      <c r="G93" s="178"/>
    </row>
    <row r="94" spans="1:7" ht="18" customHeight="1">
      <c r="A94" s="136"/>
      <c r="B94" s="176"/>
      <c r="C94" s="136" t="s">
        <v>5</v>
      </c>
      <c r="D94" s="190" t="s">
        <v>197</v>
      </c>
      <c r="E94" s="177"/>
      <c r="F94" s="177"/>
      <c r="G94" s="178"/>
    </row>
    <row r="95" spans="1:7" ht="18" customHeight="1">
      <c r="A95" s="137" t="s">
        <v>96</v>
      </c>
      <c r="B95" s="157">
        <v>48000</v>
      </c>
      <c r="C95" s="137" t="s">
        <v>20</v>
      </c>
      <c r="D95" s="179">
        <v>2</v>
      </c>
      <c r="E95" s="124">
        <f>F95</f>
        <v>0</v>
      </c>
      <c r="F95" s="124">
        <v>0</v>
      </c>
      <c r="G95" s="180">
        <f t="shared" ref="G95:G103" si="3">E95*100/D95</f>
        <v>0</v>
      </c>
    </row>
    <row r="96" spans="1:7" ht="18" customHeight="1">
      <c r="A96" s="137"/>
      <c r="B96" s="157"/>
      <c r="C96" s="137" t="s">
        <v>5</v>
      </c>
      <c r="D96" s="179">
        <v>20</v>
      </c>
      <c r="E96" s="124">
        <f>F96</f>
        <v>0</v>
      </c>
      <c r="F96" s="124">
        <v>0</v>
      </c>
      <c r="G96" s="180">
        <f t="shared" si="3"/>
        <v>0</v>
      </c>
    </row>
    <row r="97" spans="1:7" ht="18" customHeight="1">
      <c r="A97" s="137" t="s">
        <v>97</v>
      </c>
      <c r="B97" s="157">
        <v>5000</v>
      </c>
      <c r="C97" s="137" t="s">
        <v>9</v>
      </c>
      <c r="D97" s="179">
        <v>1</v>
      </c>
      <c r="E97" s="124">
        <f>F97</f>
        <v>1</v>
      </c>
      <c r="F97" s="124">
        <v>1</v>
      </c>
      <c r="G97" s="180">
        <f t="shared" si="3"/>
        <v>100</v>
      </c>
    </row>
    <row r="98" spans="1:7" ht="18" customHeight="1">
      <c r="A98" s="145" t="s">
        <v>98</v>
      </c>
      <c r="B98" s="197" t="s">
        <v>197</v>
      </c>
      <c r="C98" s="145" t="s">
        <v>5</v>
      </c>
      <c r="D98" s="198" t="s">
        <v>197</v>
      </c>
      <c r="E98" s="199"/>
      <c r="F98" s="199"/>
      <c r="G98" s="200"/>
    </row>
    <row r="99" spans="1:7" ht="18" customHeight="1">
      <c r="A99" s="147" t="s">
        <v>50</v>
      </c>
      <c r="B99" s="153">
        <v>64100</v>
      </c>
      <c r="C99" s="148"/>
      <c r="D99" s="148"/>
      <c r="E99" s="148"/>
      <c r="F99" s="148"/>
      <c r="G99" s="203"/>
    </row>
    <row r="100" spans="1:7" ht="18" customHeight="1">
      <c r="A100" s="149" t="s">
        <v>51</v>
      </c>
      <c r="B100" s="166"/>
      <c r="C100" s="204"/>
      <c r="D100" s="205"/>
      <c r="E100" s="206"/>
      <c r="F100" s="206"/>
      <c r="G100" s="207"/>
    </row>
    <row r="101" spans="1:7" ht="19.5" customHeight="1">
      <c r="A101" s="150" t="s">
        <v>40</v>
      </c>
      <c r="B101" s="156">
        <v>12200</v>
      </c>
      <c r="C101" s="150" t="s">
        <v>5</v>
      </c>
      <c r="D101" s="208">
        <v>4100</v>
      </c>
      <c r="E101" s="209">
        <f>F101</f>
        <v>105</v>
      </c>
      <c r="F101" s="209">
        <v>105</v>
      </c>
      <c r="G101" s="210">
        <f t="shared" si="3"/>
        <v>2.5609756097560976</v>
      </c>
    </row>
    <row r="102" spans="1:7" ht="19.5" customHeight="1">
      <c r="A102" s="136" t="s">
        <v>11</v>
      </c>
      <c r="B102" s="176" t="s">
        <v>197</v>
      </c>
      <c r="C102" s="136" t="s">
        <v>5</v>
      </c>
      <c r="D102" s="190"/>
      <c r="E102" s="177"/>
      <c r="F102" s="177"/>
      <c r="G102" s="178"/>
    </row>
    <row r="103" spans="1:7" ht="19.5" customHeight="1">
      <c r="A103" s="137" t="s">
        <v>14</v>
      </c>
      <c r="B103" s="157">
        <v>21900</v>
      </c>
      <c r="C103" s="137" t="s">
        <v>5</v>
      </c>
      <c r="D103" s="179">
        <v>300</v>
      </c>
      <c r="E103" s="124">
        <f>F103</f>
        <v>0</v>
      </c>
      <c r="F103" s="124">
        <v>0</v>
      </c>
      <c r="G103" s="180">
        <f t="shared" si="3"/>
        <v>0</v>
      </c>
    </row>
    <row r="104" spans="1:7" ht="19.5" customHeight="1">
      <c r="A104" s="136" t="s">
        <v>15</v>
      </c>
      <c r="B104" s="176" t="s">
        <v>197</v>
      </c>
      <c r="C104" s="136" t="s">
        <v>5</v>
      </c>
      <c r="D104" s="176" t="s">
        <v>197</v>
      </c>
      <c r="E104" s="190"/>
      <c r="F104" s="190"/>
      <c r="G104" s="178"/>
    </row>
    <row r="105" spans="1:7" ht="19.5" customHeight="1">
      <c r="A105" s="136" t="s">
        <v>43</v>
      </c>
      <c r="B105" s="176" t="s">
        <v>197</v>
      </c>
      <c r="C105" s="136" t="s">
        <v>5</v>
      </c>
      <c r="D105" s="176" t="s">
        <v>197</v>
      </c>
      <c r="E105" s="190"/>
      <c r="F105" s="190"/>
      <c r="G105" s="178"/>
    </row>
    <row r="106" spans="1:7" ht="19.5" customHeight="1">
      <c r="A106" s="136" t="s">
        <v>25</v>
      </c>
      <c r="B106" s="176" t="s">
        <v>197</v>
      </c>
      <c r="C106" s="136" t="s">
        <v>24</v>
      </c>
      <c r="D106" s="176" t="s">
        <v>197</v>
      </c>
      <c r="E106" s="190"/>
      <c r="F106" s="190"/>
      <c r="G106" s="178"/>
    </row>
    <row r="107" spans="1:7" ht="19.5" customHeight="1">
      <c r="A107" s="136" t="s">
        <v>26</v>
      </c>
      <c r="B107" s="176" t="s">
        <v>197</v>
      </c>
      <c r="C107" s="136" t="s">
        <v>5</v>
      </c>
      <c r="D107" s="176" t="s">
        <v>197</v>
      </c>
      <c r="E107" s="190"/>
      <c r="F107" s="190"/>
      <c r="G107" s="178"/>
    </row>
    <row r="108" spans="1:7" ht="19.5" customHeight="1">
      <c r="A108" s="137" t="s">
        <v>27</v>
      </c>
      <c r="B108" s="157">
        <v>30000</v>
      </c>
      <c r="C108" s="137" t="s">
        <v>5</v>
      </c>
      <c r="D108" s="179">
        <v>80</v>
      </c>
      <c r="E108" s="124">
        <f>F108</f>
        <v>0</v>
      </c>
      <c r="F108" s="124">
        <v>0</v>
      </c>
      <c r="G108" s="180">
        <f>E108*100/D108</f>
        <v>0</v>
      </c>
    </row>
    <row r="109" spans="1:7" ht="19.5" customHeight="1">
      <c r="A109" s="136" t="s">
        <v>44</v>
      </c>
      <c r="B109" s="176" t="s">
        <v>197</v>
      </c>
      <c r="C109" s="136" t="s">
        <v>5</v>
      </c>
      <c r="D109" s="176" t="s">
        <v>197</v>
      </c>
      <c r="E109" s="177"/>
      <c r="F109" s="177"/>
      <c r="G109" s="178"/>
    </row>
    <row r="110" spans="1:7" ht="19.5" customHeight="1">
      <c r="A110" s="151" t="s">
        <v>28</v>
      </c>
      <c r="B110" s="176">
        <v>651600</v>
      </c>
      <c r="C110" s="152"/>
      <c r="D110" s="152"/>
      <c r="E110" s="152"/>
      <c r="F110" s="152"/>
      <c r="G110" s="211"/>
    </row>
    <row r="111" spans="1:7" ht="19.5" customHeight="1">
      <c r="A111" s="151" t="s">
        <v>198</v>
      </c>
      <c r="B111" s="176">
        <v>649100</v>
      </c>
      <c r="C111" s="152"/>
      <c r="D111" s="152"/>
      <c r="E111" s="152"/>
      <c r="F111" s="152"/>
      <c r="G111" s="211"/>
    </row>
    <row r="112" spans="1:7" ht="19.5" customHeight="1">
      <c r="A112" s="137" t="s">
        <v>29</v>
      </c>
      <c r="B112" s="157" t="s">
        <v>197</v>
      </c>
      <c r="C112" s="137" t="s">
        <v>5</v>
      </c>
      <c r="D112" s="179">
        <v>40000</v>
      </c>
      <c r="E112" s="179">
        <f>F112</f>
        <v>6977</v>
      </c>
      <c r="F112" s="179">
        <v>6977</v>
      </c>
      <c r="G112" s="180">
        <f>E112*100/D112</f>
        <v>17.442499999999999</v>
      </c>
    </row>
    <row r="113" spans="1:7" ht="19.5" customHeight="1">
      <c r="A113" s="136" t="s">
        <v>35</v>
      </c>
      <c r="B113" s="176" t="s">
        <v>197</v>
      </c>
      <c r="C113" s="136" t="s">
        <v>5</v>
      </c>
      <c r="D113" s="190" t="s">
        <v>197</v>
      </c>
      <c r="E113" s="190"/>
      <c r="F113" s="177"/>
      <c r="G113" s="178"/>
    </row>
    <row r="114" spans="1:7" ht="19.5" customHeight="1">
      <c r="A114" s="136" t="s">
        <v>38</v>
      </c>
      <c r="B114" s="176" t="s">
        <v>197</v>
      </c>
      <c r="C114" s="136" t="s">
        <v>10</v>
      </c>
      <c r="D114" s="190" t="s">
        <v>197</v>
      </c>
      <c r="E114" s="190"/>
      <c r="F114" s="177"/>
      <c r="G114" s="178"/>
    </row>
    <row r="115" spans="1:7" ht="19.5" customHeight="1">
      <c r="A115" s="137" t="s">
        <v>52</v>
      </c>
      <c r="B115" s="157">
        <v>2500</v>
      </c>
      <c r="C115" s="137" t="s">
        <v>5</v>
      </c>
      <c r="D115" s="179">
        <v>2500</v>
      </c>
      <c r="E115" s="179">
        <f>F115</f>
        <v>0</v>
      </c>
      <c r="F115" s="124">
        <v>0</v>
      </c>
      <c r="G115" s="180">
        <f>E115*100/D115</f>
        <v>0</v>
      </c>
    </row>
    <row r="116" spans="1:7" ht="19.5" customHeight="1">
      <c r="A116" s="137" t="s">
        <v>36</v>
      </c>
      <c r="B116" s="157" t="s">
        <v>197</v>
      </c>
      <c r="C116" s="137" t="s">
        <v>5</v>
      </c>
      <c r="D116" s="179">
        <v>200</v>
      </c>
      <c r="E116" s="179">
        <f>F116</f>
        <v>0</v>
      </c>
      <c r="F116" s="124">
        <v>0</v>
      </c>
      <c r="G116" s="180">
        <f>E116*100/D116</f>
        <v>0</v>
      </c>
    </row>
    <row r="117" spans="1:7" ht="19.5" customHeight="1">
      <c r="A117" s="136" t="s">
        <v>39</v>
      </c>
      <c r="B117" s="176" t="s">
        <v>197</v>
      </c>
      <c r="C117" s="136" t="s">
        <v>7</v>
      </c>
      <c r="D117" s="190" t="s">
        <v>197</v>
      </c>
      <c r="E117" s="190"/>
      <c r="F117" s="177"/>
      <c r="G117" s="178"/>
    </row>
    <row r="118" spans="1:7" ht="19.5" customHeight="1">
      <c r="A118" s="144" t="s">
        <v>37</v>
      </c>
      <c r="B118" s="155" t="s">
        <v>197</v>
      </c>
      <c r="C118" s="144" t="s">
        <v>7</v>
      </c>
      <c r="D118" s="212" t="s">
        <v>197</v>
      </c>
      <c r="E118" s="212"/>
      <c r="F118" s="194"/>
      <c r="G118" s="195"/>
    </row>
    <row r="119" spans="1:7" ht="19.5" customHeight="1">
      <c r="A119" s="133" t="s">
        <v>30</v>
      </c>
      <c r="B119" s="213"/>
      <c r="C119" s="134"/>
      <c r="D119" s="214"/>
      <c r="E119" s="214"/>
      <c r="F119" s="214"/>
      <c r="G119" s="172"/>
    </row>
    <row r="120" spans="1:7" s="60" customFormat="1" ht="21" customHeight="1">
      <c r="A120" s="147" t="s">
        <v>31</v>
      </c>
      <c r="B120" s="153">
        <v>4170</v>
      </c>
      <c r="C120" s="215" t="s">
        <v>5</v>
      </c>
      <c r="D120" s="215">
        <v>680</v>
      </c>
      <c r="E120" s="153">
        <f>E123</f>
        <v>64</v>
      </c>
      <c r="F120" s="147"/>
      <c r="G120" s="216">
        <f>E120*100/D120</f>
        <v>9.4117647058823533</v>
      </c>
    </row>
    <row r="121" spans="1:7" s="60" customFormat="1" ht="21" customHeight="1">
      <c r="A121" s="154"/>
      <c r="B121" s="155"/>
      <c r="C121" s="155" t="s">
        <v>6</v>
      </c>
      <c r="D121" s="155">
        <v>680</v>
      </c>
      <c r="E121" s="155">
        <f>E130</f>
        <v>64</v>
      </c>
      <c r="F121" s="154"/>
      <c r="G121" s="217">
        <f>E121*100/D121</f>
        <v>9.4117647058823533</v>
      </c>
    </row>
    <row r="122" spans="1:7" s="60" customFormat="1" ht="21" customHeight="1">
      <c r="A122" s="218" t="s">
        <v>217</v>
      </c>
      <c r="B122" s="156"/>
      <c r="C122" s="201"/>
      <c r="D122" s="201"/>
      <c r="E122" s="156"/>
      <c r="F122" s="201"/>
      <c r="G122" s="202"/>
    </row>
    <row r="123" spans="1:7" s="60" customFormat="1" ht="21" customHeight="1">
      <c r="A123" s="219" t="s">
        <v>218</v>
      </c>
      <c r="B123" s="157"/>
      <c r="C123" s="157" t="s">
        <v>5</v>
      </c>
      <c r="D123" s="188">
        <v>680</v>
      </c>
      <c r="E123" s="157">
        <f>F123</f>
        <v>64</v>
      </c>
      <c r="F123" s="157">
        <v>64</v>
      </c>
      <c r="G123" s="189"/>
    </row>
    <row r="124" spans="1:7" s="60" customFormat="1" ht="21" customHeight="1">
      <c r="A124" s="220" t="s">
        <v>219</v>
      </c>
      <c r="B124" s="157"/>
      <c r="C124" s="179" t="s">
        <v>5</v>
      </c>
      <c r="D124" s="124"/>
      <c r="E124" s="179">
        <f t="shared" ref="E124:E136" si="4">F124</f>
        <v>53</v>
      </c>
      <c r="F124" s="179">
        <v>53</v>
      </c>
      <c r="G124" s="180"/>
    </row>
    <row r="125" spans="1:7" s="60" customFormat="1" ht="21" customHeight="1">
      <c r="A125" s="221" t="s">
        <v>220</v>
      </c>
      <c r="B125" s="157"/>
      <c r="C125" s="179" t="s">
        <v>5</v>
      </c>
      <c r="D125" s="124"/>
      <c r="E125" s="179">
        <f t="shared" si="4"/>
        <v>3</v>
      </c>
      <c r="F125" s="179">
        <v>3</v>
      </c>
      <c r="G125" s="180"/>
    </row>
    <row r="126" spans="1:7" s="60" customFormat="1" ht="21" customHeight="1">
      <c r="A126" s="221" t="s">
        <v>221</v>
      </c>
      <c r="B126" s="157"/>
      <c r="C126" s="179" t="s">
        <v>5</v>
      </c>
      <c r="D126" s="124"/>
      <c r="E126" s="179">
        <f t="shared" si="4"/>
        <v>25</v>
      </c>
      <c r="F126" s="179">
        <v>25</v>
      </c>
      <c r="G126" s="180"/>
    </row>
    <row r="127" spans="1:7" s="60" customFormat="1" ht="21" customHeight="1">
      <c r="A127" s="221" t="s">
        <v>222</v>
      </c>
      <c r="B127" s="157"/>
      <c r="C127" s="179" t="s">
        <v>5</v>
      </c>
      <c r="D127" s="124"/>
      <c r="E127" s="179">
        <f t="shared" si="4"/>
        <v>25</v>
      </c>
      <c r="F127" s="179">
        <v>25</v>
      </c>
      <c r="G127" s="180"/>
    </row>
    <row r="128" spans="1:7" s="60" customFormat="1" ht="21" customHeight="1">
      <c r="A128" s="220" t="s">
        <v>223</v>
      </c>
      <c r="B128" s="157"/>
      <c r="C128" s="179" t="s">
        <v>5</v>
      </c>
      <c r="D128" s="124"/>
      <c r="E128" s="179">
        <f t="shared" si="4"/>
        <v>0</v>
      </c>
      <c r="F128" s="179">
        <v>0</v>
      </c>
      <c r="G128" s="180"/>
    </row>
    <row r="129" spans="1:7" s="61" customFormat="1" ht="21" customHeight="1">
      <c r="A129" s="220" t="s">
        <v>224</v>
      </c>
      <c r="B129" s="157"/>
      <c r="C129" s="179" t="s">
        <v>5</v>
      </c>
      <c r="D129" s="124"/>
      <c r="E129" s="179">
        <f t="shared" si="4"/>
        <v>11</v>
      </c>
      <c r="F129" s="179">
        <v>11</v>
      </c>
      <c r="G129" s="180"/>
    </row>
    <row r="130" spans="1:7" s="61" customFormat="1" ht="21" customHeight="1">
      <c r="A130" s="219" t="s">
        <v>225</v>
      </c>
      <c r="B130" s="157"/>
      <c r="C130" s="157" t="s">
        <v>6</v>
      </c>
      <c r="D130" s="188">
        <v>680</v>
      </c>
      <c r="E130" s="157">
        <f t="shared" si="4"/>
        <v>64</v>
      </c>
      <c r="F130" s="157">
        <v>64</v>
      </c>
      <c r="G130" s="189"/>
    </row>
    <row r="131" spans="1:7" s="61" customFormat="1" ht="21" customHeight="1">
      <c r="A131" s="220" t="s">
        <v>226</v>
      </c>
      <c r="B131" s="157"/>
      <c r="C131" s="179" t="s">
        <v>6</v>
      </c>
      <c r="D131" s="124"/>
      <c r="E131" s="179">
        <f t="shared" si="4"/>
        <v>53</v>
      </c>
      <c r="F131" s="179">
        <v>53</v>
      </c>
      <c r="G131" s="180"/>
    </row>
    <row r="132" spans="1:7" s="61" customFormat="1" ht="21" customHeight="1">
      <c r="A132" s="221" t="s">
        <v>231</v>
      </c>
      <c r="B132" s="157"/>
      <c r="C132" s="179" t="s">
        <v>6</v>
      </c>
      <c r="D132" s="124"/>
      <c r="E132" s="179">
        <f t="shared" si="4"/>
        <v>3</v>
      </c>
      <c r="F132" s="179">
        <v>3</v>
      </c>
      <c r="G132" s="180"/>
    </row>
    <row r="133" spans="1:7" s="61" customFormat="1" ht="21" customHeight="1">
      <c r="A133" s="221" t="s">
        <v>221</v>
      </c>
      <c r="B133" s="157"/>
      <c r="C133" s="179" t="s">
        <v>6</v>
      </c>
      <c r="D133" s="124"/>
      <c r="E133" s="179">
        <f t="shared" si="4"/>
        <v>25.25</v>
      </c>
      <c r="F133" s="179">
        <v>25.25</v>
      </c>
      <c r="G133" s="180"/>
    </row>
    <row r="134" spans="1:7" s="61" customFormat="1" ht="21" customHeight="1">
      <c r="A134" s="221" t="s">
        <v>222</v>
      </c>
      <c r="B134" s="157"/>
      <c r="C134" s="179" t="s">
        <v>6</v>
      </c>
      <c r="D134" s="124"/>
      <c r="E134" s="179">
        <f t="shared" si="4"/>
        <v>25</v>
      </c>
      <c r="F134" s="179">
        <v>25</v>
      </c>
      <c r="G134" s="180"/>
    </row>
    <row r="135" spans="1:7" s="61" customFormat="1" ht="21" customHeight="1">
      <c r="A135" s="220" t="s">
        <v>227</v>
      </c>
      <c r="B135" s="157"/>
      <c r="C135" s="179" t="s">
        <v>6</v>
      </c>
      <c r="D135" s="124"/>
      <c r="E135" s="179">
        <f t="shared" si="4"/>
        <v>0</v>
      </c>
      <c r="F135" s="179">
        <v>0</v>
      </c>
      <c r="G135" s="180"/>
    </row>
    <row r="136" spans="1:7" s="61" customFormat="1" ht="21" customHeight="1">
      <c r="A136" s="222" t="s">
        <v>228</v>
      </c>
      <c r="B136" s="158"/>
      <c r="C136" s="181" t="s">
        <v>6</v>
      </c>
      <c r="D136" s="159"/>
      <c r="E136" s="181">
        <f t="shared" si="4"/>
        <v>11</v>
      </c>
      <c r="F136" s="181">
        <v>11</v>
      </c>
      <c r="G136" s="182"/>
    </row>
    <row r="137" spans="1:7" s="60" customFormat="1" ht="21" customHeight="1">
      <c r="A137" s="147" t="s">
        <v>32</v>
      </c>
      <c r="B137" s="153">
        <v>20000</v>
      </c>
      <c r="C137" s="215" t="s">
        <v>5</v>
      </c>
      <c r="D137" s="153">
        <v>5000</v>
      </c>
      <c r="E137" s="153">
        <f>E139</f>
        <v>0</v>
      </c>
      <c r="F137" s="215"/>
      <c r="G137" s="216">
        <f>E137*100/D137</f>
        <v>0</v>
      </c>
    </row>
    <row r="138" spans="1:7" s="60" customFormat="1" ht="21" customHeight="1">
      <c r="A138" s="160"/>
      <c r="B138" s="160"/>
      <c r="C138" s="160" t="s">
        <v>7</v>
      </c>
      <c r="D138" s="155">
        <v>800</v>
      </c>
      <c r="E138" s="155">
        <f>E142</f>
        <v>0</v>
      </c>
      <c r="F138" s="160"/>
      <c r="G138" s="217">
        <f>E138*100/D138</f>
        <v>0</v>
      </c>
    </row>
    <row r="139" spans="1:7" s="60" customFormat="1" ht="21" customHeight="1">
      <c r="A139" s="218" t="s">
        <v>263</v>
      </c>
      <c r="B139" s="156"/>
      <c r="C139" s="223" t="s">
        <v>5</v>
      </c>
      <c r="D139" s="156">
        <v>5000</v>
      </c>
      <c r="E139" s="156">
        <f t="shared" ref="E139:F144" si="5">F139</f>
        <v>0</v>
      </c>
      <c r="F139" s="156">
        <f t="shared" si="5"/>
        <v>0</v>
      </c>
      <c r="G139" s="202"/>
    </row>
    <row r="140" spans="1:7" s="60" customFormat="1" ht="21" customHeight="1">
      <c r="A140" s="221" t="s">
        <v>264</v>
      </c>
      <c r="B140" s="157"/>
      <c r="C140" s="224" t="s">
        <v>7</v>
      </c>
      <c r="D140" s="179"/>
      <c r="E140" s="179">
        <f t="shared" si="5"/>
        <v>0</v>
      </c>
      <c r="F140" s="179">
        <f t="shared" si="5"/>
        <v>0</v>
      </c>
      <c r="G140" s="180"/>
    </row>
    <row r="141" spans="1:7" s="60" customFormat="1" ht="21" customHeight="1">
      <c r="A141" s="221" t="s">
        <v>265</v>
      </c>
      <c r="B141" s="157"/>
      <c r="C141" s="224" t="s">
        <v>5</v>
      </c>
      <c r="D141" s="179"/>
      <c r="E141" s="179">
        <f t="shared" si="5"/>
        <v>0</v>
      </c>
      <c r="F141" s="179">
        <f t="shared" si="5"/>
        <v>0</v>
      </c>
      <c r="G141" s="180"/>
    </row>
    <row r="142" spans="1:7" s="60" customFormat="1" ht="21" customHeight="1">
      <c r="A142" s="220" t="s">
        <v>242</v>
      </c>
      <c r="B142" s="157"/>
      <c r="C142" s="225" t="s">
        <v>7</v>
      </c>
      <c r="D142" s="157">
        <v>800</v>
      </c>
      <c r="E142" s="157">
        <f t="shared" si="5"/>
        <v>0</v>
      </c>
      <c r="F142" s="157">
        <f t="shared" si="5"/>
        <v>0</v>
      </c>
      <c r="G142" s="189"/>
    </row>
    <row r="143" spans="1:7" s="60" customFormat="1" ht="21" customHeight="1">
      <c r="A143" s="221" t="s">
        <v>243</v>
      </c>
      <c r="B143" s="124"/>
      <c r="C143" s="124" t="s">
        <v>5</v>
      </c>
      <c r="D143" s="179"/>
      <c r="E143" s="179">
        <f t="shared" si="5"/>
        <v>0</v>
      </c>
      <c r="F143" s="179">
        <f t="shared" si="5"/>
        <v>0</v>
      </c>
      <c r="G143" s="180"/>
    </row>
    <row r="144" spans="1:7" s="60" customFormat="1" ht="21" customHeight="1">
      <c r="A144" s="226" t="s">
        <v>244</v>
      </c>
      <c r="B144" s="158"/>
      <c r="C144" s="138" t="s">
        <v>6</v>
      </c>
      <c r="D144" s="181"/>
      <c r="E144" s="181">
        <f t="shared" si="5"/>
        <v>0</v>
      </c>
      <c r="F144" s="181">
        <f t="shared" si="5"/>
        <v>0</v>
      </c>
      <c r="G144" s="182"/>
    </row>
    <row r="145" spans="1:7" ht="31.5" customHeight="1">
      <c r="A145" s="147" t="s">
        <v>230</v>
      </c>
      <c r="B145" s="227"/>
      <c r="C145" s="148"/>
      <c r="D145" s="228"/>
      <c r="E145" s="228"/>
      <c r="F145" s="228"/>
      <c r="G145" s="203"/>
    </row>
    <row r="146" spans="1:7" s="60" customFormat="1" ht="21" customHeight="1">
      <c r="A146" s="161" t="s">
        <v>229</v>
      </c>
      <c r="B146" s="162"/>
      <c r="C146" s="229"/>
      <c r="D146" s="229"/>
      <c r="E146" s="230"/>
      <c r="F146" s="230"/>
      <c r="G146" s="231"/>
    </row>
    <row r="147" spans="1:7" s="60" customFormat="1" ht="21" customHeight="1">
      <c r="A147" s="163" t="s">
        <v>232</v>
      </c>
      <c r="B147" s="164">
        <v>144600</v>
      </c>
      <c r="C147" s="232" t="s">
        <v>5</v>
      </c>
      <c r="D147" s="164">
        <v>400</v>
      </c>
      <c r="E147" s="233">
        <f>F147</f>
        <v>0</v>
      </c>
      <c r="F147" s="234">
        <v>0</v>
      </c>
      <c r="G147" s="235"/>
    </row>
    <row r="148" spans="1:7" s="60" customFormat="1" ht="21" customHeight="1">
      <c r="A148" s="236" t="s">
        <v>270</v>
      </c>
      <c r="B148" s="153"/>
      <c r="C148" s="153" t="s">
        <v>5</v>
      </c>
      <c r="D148" s="153">
        <v>8000</v>
      </c>
      <c r="E148" s="153">
        <f>E150</f>
        <v>1953</v>
      </c>
      <c r="F148" s="153"/>
      <c r="G148" s="216">
        <f>E148*100/D148</f>
        <v>24.412500000000001</v>
      </c>
    </row>
    <row r="149" spans="1:7" s="60" customFormat="1" ht="21" customHeight="1">
      <c r="A149" s="237" t="s">
        <v>271</v>
      </c>
      <c r="B149" s="155"/>
      <c r="C149" s="238" t="s">
        <v>6</v>
      </c>
      <c r="D149" s="155">
        <v>8000</v>
      </c>
      <c r="E149" s="155">
        <f>E155</f>
        <v>2144</v>
      </c>
      <c r="F149" s="155"/>
      <c r="G149" s="217">
        <f>E149*100/D149</f>
        <v>26.8</v>
      </c>
    </row>
    <row r="150" spans="1:7" s="60" customFormat="1" ht="21" customHeight="1">
      <c r="A150" s="239" t="s">
        <v>233</v>
      </c>
      <c r="B150" s="156"/>
      <c r="C150" s="156" t="s">
        <v>5</v>
      </c>
      <c r="D150" s="156">
        <v>8000</v>
      </c>
      <c r="E150" s="156">
        <f t="shared" ref="E150:E159" si="6">F150</f>
        <v>1953</v>
      </c>
      <c r="F150" s="156">
        <v>1953</v>
      </c>
      <c r="G150" s="210"/>
    </row>
    <row r="151" spans="1:7" s="60" customFormat="1" ht="21" customHeight="1">
      <c r="A151" s="220" t="s">
        <v>234</v>
      </c>
      <c r="B151" s="157"/>
      <c r="C151" s="179" t="s">
        <v>5</v>
      </c>
      <c r="D151" s="179"/>
      <c r="E151" s="179">
        <f t="shared" si="6"/>
        <v>1565</v>
      </c>
      <c r="F151" s="179">
        <v>1565</v>
      </c>
      <c r="G151" s="180"/>
    </row>
    <row r="152" spans="1:7" s="60" customFormat="1" ht="21" customHeight="1">
      <c r="A152" s="221" t="s">
        <v>235</v>
      </c>
      <c r="B152" s="157"/>
      <c r="C152" s="179" t="s">
        <v>5</v>
      </c>
      <c r="D152" s="179"/>
      <c r="E152" s="179">
        <f t="shared" si="6"/>
        <v>260</v>
      </c>
      <c r="F152" s="179">
        <v>260</v>
      </c>
      <c r="G152" s="180"/>
    </row>
    <row r="153" spans="1:7" s="60" customFormat="1" ht="21" customHeight="1">
      <c r="A153" s="221" t="s">
        <v>237</v>
      </c>
      <c r="B153" s="157"/>
      <c r="C153" s="179" t="s">
        <v>5</v>
      </c>
      <c r="D153" s="179"/>
      <c r="E153" s="179">
        <f t="shared" si="6"/>
        <v>1305</v>
      </c>
      <c r="F153" s="179">
        <v>1305</v>
      </c>
      <c r="G153" s="180"/>
    </row>
    <row r="154" spans="1:7" s="60" customFormat="1" ht="21" customHeight="1">
      <c r="A154" s="220" t="s">
        <v>238</v>
      </c>
      <c r="B154" s="157"/>
      <c r="C154" s="179" t="s">
        <v>5</v>
      </c>
      <c r="D154" s="179"/>
      <c r="E154" s="179">
        <f t="shared" si="6"/>
        <v>388</v>
      </c>
      <c r="F154" s="179">
        <v>388</v>
      </c>
      <c r="G154" s="180"/>
    </row>
    <row r="155" spans="1:7" s="61" customFormat="1" ht="21" customHeight="1">
      <c r="A155" s="219" t="s">
        <v>239</v>
      </c>
      <c r="B155" s="157"/>
      <c r="C155" s="157" t="s">
        <v>6</v>
      </c>
      <c r="D155" s="157">
        <v>8000</v>
      </c>
      <c r="E155" s="157">
        <f t="shared" si="6"/>
        <v>2144</v>
      </c>
      <c r="F155" s="157">
        <v>2144</v>
      </c>
      <c r="G155" s="180"/>
    </row>
    <row r="156" spans="1:7" s="61" customFormat="1" ht="21" customHeight="1">
      <c r="A156" s="220" t="s">
        <v>240</v>
      </c>
      <c r="B156" s="157"/>
      <c r="C156" s="179" t="s">
        <v>6</v>
      </c>
      <c r="D156" s="179"/>
      <c r="E156" s="179">
        <f t="shared" si="6"/>
        <v>1706</v>
      </c>
      <c r="F156" s="179">
        <v>1706</v>
      </c>
      <c r="G156" s="180"/>
    </row>
    <row r="157" spans="1:7" s="61" customFormat="1" ht="21" customHeight="1">
      <c r="A157" s="221" t="s">
        <v>235</v>
      </c>
      <c r="B157" s="157"/>
      <c r="C157" s="179" t="s">
        <v>6</v>
      </c>
      <c r="D157" s="179"/>
      <c r="E157" s="179">
        <f t="shared" si="6"/>
        <v>260</v>
      </c>
      <c r="F157" s="179">
        <v>260</v>
      </c>
      <c r="G157" s="180"/>
    </row>
    <row r="158" spans="1:7" s="61" customFormat="1" ht="21" customHeight="1">
      <c r="A158" s="221" t="s">
        <v>236</v>
      </c>
      <c r="B158" s="157"/>
      <c r="C158" s="179" t="s">
        <v>6</v>
      </c>
      <c r="D158" s="179"/>
      <c r="E158" s="179">
        <f t="shared" si="6"/>
        <v>1446</v>
      </c>
      <c r="F158" s="179">
        <v>1446</v>
      </c>
      <c r="G158" s="180"/>
    </row>
    <row r="159" spans="1:7" s="61" customFormat="1" ht="21" customHeight="1">
      <c r="A159" s="222" t="s">
        <v>241</v>
      </c>
      <c r="B159" s="158"/>
      <c r="C159" s="181" t="s">
        <v>6</v>
      </c>
      <c r="D159" s="181"/>
      <c r="E159" s="181">
        <f t="shared" si="6"/>
        <v>438</v>
      </c>
      <c r="F159" s="181">
        <v>438</v>
      </c>
      <c r="G159" s="182"/>
    </row>
    <row r="160" spans="1:7" s="60" customFormat="1" ht="21" customHeight="1">
      <c r="A160" s="147" t="s">
        <v>272</v>
      </c>
      <c r="B160" s="153">
        <v>131625</v>
      </c>
      <c r="C160" s="215" t="s">
        <v>5</v>
      </c>
      <c r="D160" s="153">
        <v>4000</v>
      </c>
      <c r="E160" s="153">
        <f>E162</f>
        <v>0</v>
      </c>
      <c r="F160" s="153"/>
      <c r="G160" s="216">
        <f>E160*100/D160</f>
        <v>0</v>
      </c>
    </row>
    <row r="161" spans="1:7" s="60" customFormat="1" ht="21" customHeight="1">
      <c r="A161" s="155"/>
      <c r="B161" s="155"/>
      <c r="C161" s="160" t="s">
        <v>7</v>
      </c>
      <c r="D161" s="155">
        <v>400</v>
      </c>
      <c r="E161" s="155">
        <f>E165</f>
        <v>0</v>
      </c>
      <c r="F161" s="155"/>
      <c r="G161" s="217">
        <f>E161*100/D161</f>
        <v>0</v>
      </c>
    </row>
    <row r="162" spans="1:7" s="60" customFormat="1" ht="21" customHeight="1">
      <c r="A162" s="218" t="s">
        <v>259</v>
      </c>
      <c r="B162" s="156"/>
      <c r="C162" s="223" t="s">
        <v>5</v>
      </c>
      <c r="D162" s="156">
        <v>4000</v>
      </c>
      <c r="E162" s="156">
        <f t="shared" ref="E162:E167" si="7">F162</f>
        <v>0</v>
      </c>
      <c r="F162" s="156">
        <v>0</v>
      </c>
      <c r="G162" s="210"/>
    </row>
    <row r="163" spans="1:7" s="60" customFormat="1" ht="21" customHeight="1">
      <c r="A163" s="221" t="s">
        <v>266</v>
      </c>
      <c r="B163" s="157"/>
      <c r="C163" s="224" t="s">
        <v>7</v>
      </c>
      <c r="D163" s="179"/>
      <c r="E163" s="179">
        <f t="shared" si="7"/>
        <v>0</v>
      </c>
      <c r="F163" s="179">
        <v>0</v>
      </c>
      <c r="G163" s="180"/>
    </row>
    <row r="164" spans="1:7" s="60" customFormat="1" ht="21" customHeight="1">
      <c r="A164" s="221" t="s">
        <v>267</v>
      </c>
      <c r="B164" s="157"/>
      <c r="C164" s="224" t="s">
        <v>5</v>
      </c>
      <c r="D164" s="179"/>
      <c r="E164" s="179">
        <f t="shared" si="7"/>
        <v>0</v>
      </c>
      <c r="F164" s="179">
        <v>0</v>
      </c>
      <c r="G164" s="180"/>
    </row>
    <row r="165" spans="1:7" s="60" customFormat="1" ht="21" customHeight="1">
      <c r="A165" s="220" t="s">
        <v>260</v>
      </c>
      <c r="B165" s="157"/>
      <c r="C165" s="225" t="s">
        <v>7</v>
      </c>
      <c r="D165" s="157">
        <v>400</v>
      </c>
      <c r="E165" s="157">
        <f t="shared" si="7"/>
        <v>0</v>
      </c>
      <c r="F165" s="157">
        <v>0</v>
      </c>
      <c r="G165" s="180"/>
    </row>
    <row r="166" spans="1:7" s="60" customFormat="1" ht="21" customHeight="1">
      <c r="A166" s="221" t="s">
        <v>261</v>
      </c>
      <c r="B166" s="165"/>
      <c r="C166" s="240" t="s">
        <v>5</v>
      </c>
      <c r="D166" s="179"/>
      <c r="E166" s="179">
        <f t="shared" si="7"/>
        <v>0</v>
      </c>
      <c r="F166" s="179">
        <v>0</v>
      </c>
      <c r="G166" s="241"/>
    </row>
    <row r="167" spans="1:7" s="60" customFormat="1" ht="21" customHeight="1">
      <c r="A167" s="242" t="s">
        <v>262</v>
      </c>
      <c r="B167" s="166"/>
      <c r="C167" s="204" t="s">
        <v>6</v>
      </c>
      <c r="D167" s="243"/>
      <c r="E167" s="243">
        <f t="shared" si="7"/>
        <v>0</v>
      </c>
      <c r="F167" s="243">
        <v>0</v>
      </c>
      <c r="G167" s="207"/>
    </row>
  </sheetData>
  <mergeCells count="9"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honeticPr fontId="35" type="noConversion"/>
  <pageMargins left="0.5" right="0.15748031496062992" top="0.41" bottom="0.23622047244094491" header="0.3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2"/>
  <sheetViews>
    <sheetView view="pageBreakPreview" topLeftCell="A70" zoomScaleSheetLayoutView="100" workbookViewId="0">
      <selection activeCell="E11" sqref="E11"/>
    </sheetView>
  </sheetViews>
  <sheetFormatPr defaultRowHeight="24.75"/>
  <cols>
    <col min="1" max="1" width="70.875" style="53" customWidth="1"/>
    <col min="2" max="2" width="10.25" style="58" customWidth="1"/>
    <col min="3" max="3" width="6.875" style="53" customWidth="1"/>
    <col min="4" max="4" width="8.375" style="59" customWidth="1"/>
    <col min="5" max="5" width="8" style="62" bestFit="1" customWidth="1"/>
    <col min="6" max="6" width="7.875" style="53" customWidth="1"/>
    <col min="7" max="7" width="6.75" style="125" bestFit="1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4" customHeight="1">
      <c r="A3" s="463" t="s">
        <v>204</v>
      </c>
      <c r="B3" s="463"/>
      <c r="C3" s="463"/>
      <c r="D3" s="463"/>
      <c r="E3" s="463"/>
      <c r="F3" s="463"/>
      <c r="G3" s="463"/>
    </row>
    <row r="4" spans="1:7" ht="6" customHeight="1">
      <c r="A4" s="54"/>
      <c r="B4" s="55"/>
      <c r="C4" s="56"/>
      <c r="D4" s="57"/>
    </row>
    <row r="5" spans="1:7" ht="23.25" customHeight="1">
      <c r="A5" s="464" t="s">
        <v>2</v>
      </c>
      <c r="B5" s="465" t="s">
        <v>107</v>
      </c>
      <c r="C5" s="471" t="s">
        <v>4</v>
      </c>
      <c r="D5" s="466" t="s">
        <v>0</v>
      </c>
      <c r="E5" s="126" t="s">
        <v>196</v>
      </c>
      <c r="F5" s="467">
        <v>20363</v>
      </c>
      <c r="G5" s="468" t="s">
        <v>258</v>
      </c>
    </row>
    <row r="6" spans="1:7" ht="23.25" customHeight="1">
      <c r="A6" s="464"/>
      <c r="B6" s="465"/>
      <c r="C6" s="472"/>
      <c r="D6" s="466"/>
      <c r="E6" s="127">
        <v>20363</v>
      </c>
      <c r="F6" s="464"/>
      <c r="G6" s="468"/>
    </row>
    <row r="7" spans="1:7" ht="20.25" customHeight="1">
      <c r="A7" s="334" t="s">
        <v>3</v>
      </c>
      <c r="B7" s="335">
        <v>2974370</v>
      </c>
      <c r="C7" s="336"/>
      <c r="D7" s="337"/>
      <c r="E7" s="337"/>
      <c r="F7" s="337"/>
      <c r="G7" s="338"/>
    </row>
    <row r="8" spans="1:7" ht="20.25" customHeight="1">
      <c r="A8" s="339" t="s">
        <v>16</v>
      </c>
      <c r="B8" s="245">
        <v>57000</v>
      </c>
      <c r="C8" s="340"/>
      <c r="D8" s="341"/>
      <c r="E8" s="341"/>
      <c r="F8" s="341"/>
      <c r="G8" s="342"/>
    </row>
    <row r="9" spans="1:7" ht="20.25" customHeight="1">
      <c r="A9" s="246" t="s">
        <v>45</v>
      </c>
      <c r="B9" s="245">
        <v>57000</v>
      </c>
      <c r="C9" s="340"/>
      <c r="D9" s="247"/>
      <c r="E9" s="247"/>
      <c r="F9" s="247"/>
      <c r="G9" s="248"/>
    </row>
    <row r="10" spans="1:7" ht="20.25" customHeight="1">
      <c r="A10" s="246" t="s">
        <v>199</v>
      </c>
      <c r="B10" s="245">
        <v>57000</v>
      </c>
      <c r="C10" s="340"/>
      <c r="D10" s="247"/>
      <c r="E10" s="247"/>
      <c r="F10" s="247"/>
      <c r="G10" s="248"/>
    </row>
    <row r="11" spans="1:7" ht="20.25" customHeight="1">
      <c r="A11" s="432" t="s">
        <v>370</v>
      </c>
      <c r="B11" s="431">
        <v>65000</v>
      </c>
      <c r="C11" s="433" t="s">
        <v>5</v>
      </c>
      <c r="D11" s="430">
        <v>250</v>
      </c>
      <c r="E11" s="434">
        <v>0</v>
      </c>
      <c r="F11" s="434">
        <v>0</v>
      </c>
      <c r="G11" s="254">
        <f>E11*100/D11</f>
        <v>0</v>
      </c>
    </row>
    <row r="12" spans="1:7" ht="21" customHeight="1">
      <c r="A12" s="167" t="s">
        <v>371</v>
      </c>
      <c r="B12" s="250">
        <v>52500</v>
      </c>
      <c r="C12" s="251" t="s">
        <v>20</v>
      </c>
      <c r="D12" s="252">
        <v>1</v>
      </c>
      <c r="E12" s="253">
        <f>F12</f>
        <v>0</v>
      </c>
      <c r="F12" s="253">
        <v>0</v>
      </c>
      <c r="G12" s="254">
        <f>E12*100/D12</f>
        <v>0</v>
      </c>
    </row>
    <row r="13" spans="1:7" ht="20.25" customHeight="1">
      <c r="A13" s="167"/>
      <c r="B13" s="250"/>
      <c r="C13" s="251" t="s">
        <v>5</v>
      </c>
      <c r="D13" s="252">
        <v>25</v>
      </c>
      <c r="E13" s="253">
        <f>F13</f>
        <v>0</v>
      </c>
      <c r="F13" s="253">
        <v>0</v>
      </c>
      <c r="G13" s="254">
        <f>E13*100/D13</f>
        <v>0</v>
      </c>
    </row>
    <row r="14" spans="1:7" ht="20.25" customHeight="1">
      <c r="A14" s="255" t="s">
        <v>277</v>
      </c>
      <c r="B14" s="256">
        <v>4500</v>
      </c>
      <c r="C14" s="257" t="s">
        <v>5</v>
      </c>
      <c r="D14" s="258">
        <v>19</v>
      </c>
      <c r="E14" s="259">
        <f>F14</f>
        <v>0</v>
      </c>
      <c r="F14" s="259">
        <v>0</v>
      </c>
      <c r="G14" s="260">
        <f>E14*100/D14</f>
        <v>0</v>
      </c>
    </row>
    <row r="15" spans="1:7" ht="21" customHeight="1">
      <c r="A15" s="339" t="s">
        <v>22</v>
      </c>
      <c r="B15" s="245">
        <v>2917370</v>
      </c>
      <c r="C15" s="340"/>
      <c r="D15" s="343"/>
      <c r="E15" s="343"/>
      <c r="F15" s="343"/>
      <c r="G15" s="342"/>
    </row>
    <row r="16" spans="1:7" ht="21" customHeight="1">
      <c r="A16" s="246" t="s">
        <v>47</v>
      </c>
      <c r="B16" s="245">
        <v>2578000</v>
      </c>
      <c r="C16" s="340"/>
      <c r="D16" s="341"/>
      <c r="E16" s="341"/>
      <c r="F16" s="341"/>
      <c r="G16" s="344"/>
    </row>
    <row r="17" spans="1:7" ht="21" customHeight="1">
      <c r="A17" s="246" t="s">
        <v>200</v>
      </c>
      <c r="B17" s="245">
        <v>1252600</v>
      </c>
      <c r="C17" s="249"/>
      <c r="D17" s="247"/>
      <c r="E17" s="247"/>
      <c r="F17" s="247"/>
      <c r="G17" s="248"/>
    </row>
    <row r="18" spans="1:7" ht="21" customHeight="1">
      <c r="A18" s="339" t="s">
        <v>198</v>
      </c>
      <c r="B18" s="245">
        <v>619400</v>
      </c>
      <c r="C18" s="249"/>
      <c r="D18" s="247"/>
      <c r="E18" s="247"/>
      <c r="F18" s="247"/>
      <c r="G18" s="248"/>
    </row>
    <row r="19" spans="1:7" ht="21.75" customHeight="1">
      <c r="A19" s="261" t="s">
        <v>86</v>
      </c>
      <c r="B19" s="262"/>
      <c r="C19" s="263"/>
      <c r="D19" s="264"/>
      <c r="E19" s="265"/>
      <c r="F19" s="265"/>
      <c r="G19" s="266"/>
    </row>
    <row r="20" spans="1:7" ht="21" customHeight="1">
      <c r="A20" s="267" t="s">
        <v>57</v>
      </c>
      <c r="B20" s="250"/>
      <c r="C20" s="268" t="s">
        <v>5</v>
      </c>
      <c r="D20" s="250">
        <v>900</v>
      </c>
      <c r="E20" s="269">
        <f>F20</f>
        <v>75</v>
      </c>
      <c r="F20" s="269">
        <v>75</v>
      </c>
      <c r="G20" s="270">
        <f>E20*100/D20</f>
        <v>8.3333333333333339</v>
      </c>
    </row>
    <row r="21" spans="1:7" ht="20.25" customHeight="1">
      <c r="A21" s="167" t="s">
        <v>327</v>
      </c>
      <c r="B21" s="250"/>
      <c r="C21" s="251" t="s">
        <v>5</v>
      </c>
      <c r="D21" s="252"/>
      <c r="E21" s="253">
        <f t="shared" ref="E21:E35" si="0">F21</f>
        <v>117</v>
      </c>
      <c r="F21" s="253">
        <v>117</v>
      </c>
      <c r="G21" s="254"/>
    </row>
    <row r="22" spans="1:7" ht="20.25" customHeight="1">
      <c r="A22" s="167" t="s">
        <v>206</v>
      </c>
      <c r="B22" s="250"/>
      <c r="C22" s="251" t="s">
        <v>269</v>
      </c>
      <c r="D22" s="252"/>
      <c r="E22" s="253">
        <f t="shared" si="0"/>
        <v>166</v>
      </c>
      <c r="F22" s="253">
        <v>166</v>
      </c>
      <c r="G22" s="254"/>
    </row>
    <row r="23" spans="1:7" ht="20.25" customHeight="1">
      <c r="A23" s="167" t="s">
        <v>207</v>
      </c>
      <c r="B23" s="250"/>
      <c r="C23" s="251" t="s">
        <v>5</v>
      </c>
      <c r="D23" s="252"/>
      <c r="E23" s="253">
        <f t="shared" si="0"/>
        <v>129</v>
      </c>
      <c r="F23" s="253">
        <v>129</v>
      </c>
      <c r="G23" s="254"/>
    </row>
    <row r="24" spans="1:7" ht="20.25" customHeight="1">
      <c r="A24" s="167" t="s">
        <v>208</v>
      </c>
      <c r="B24" s="250"/>
      <c r="C24" s="251" t="s">
        <v>5</v>
      </c>
      <c r="D24" s="252"/>
      <c r="E24" s="253">
        <f t="shared" si="0"/>
        <v>657</v>
      </c>
      <c r="F24" s="253">
        <v>657</v>
      </c>
      <c r="G24" s="254"/>
    </row>
    <row r="25" spans="1:7" ht="20.25" customHeight="1">
      <c r="A25" s="167" t="s">
        <v>209</v>
      </c>
      <c r="B25" s="250"/>
      <c r="C25" s="251" t="s">
        <v>5</v>
      </c>
      <c r="D25" s="252"/>
      <c r="E25" s="253">
        <f t="shared" si="0"/>
        <v>319</v>
      </c>
      <c r="F25" s="253">
        <v>319</v>
      </c>
      <c r="G25" s="254"/>
    </row>
    <row r="26" spans="1:7" ht="20.25" customHeight="1">
      <c r="A26" s="267" t="s">
        <v>58</v>
      </c>
      <c r="B26" s="250">
        <v>217800</v>
      </c>
      <c r="C26" s="268" t="s">
        <v>5</v>
      </c>
      <c r="D26" s="250">
        <v>800</v>
      </c>
      <c r="E26" s="269">
        <f>E27</f>
        <v>150</v>
      </c>
      <c r="F26" s="269"/>
      <c r="G26" s="270">
        <f>E26*100/D26</f>
        <v>18.75</v>
      </c>
    </row>
    <row r="27" spans="1:7" ht="20.25" customHeight="1">
      <c r="A27" s="167" t="s">
        <v>210</v>
      </c>
      <c r="B27" s="250"/>
      <c r="C27" s="251" t="s">
        <v>5</v>
      </c>
      <c r="D27" s="252"/>
      <c r="E27" s="253">
        <f t="shared" si="0"/>
        <v>150</v>
      </c>
      <c r="F27" s="253">
        <v>150</v>
      </c>
      <c r="G27" s="254"/>
    </row>
    <row r="28" spans="1:7" ht="20.25" customHeight="1">
      <c r="A28" s="167" t="s">
        <v>211</v>
      </c>
      <c r="B28" s="250"/>
      <c r="C28" s="251" t="s">
        <v>5</v>
      </c>
      <c r="D28" s="252"/>
      <c r="E28" s="253">
        <f t="shared" si="0"/>
        <v>94</v>
      </c>
      <c r="F28" s="253">
        <v>94</v>
      </c>
      <c r="G28" s="270">
        <f>E28*100/E26</f>
        <v>62.666666666666664</v>
      </c>
    </row>
    <row r="29" spans="1:7" ht="20.25" customHeight="1">
      <c r="A29" s="167" t="s">
        <v>285</v>
      </c>
      <c r="B29" s="250"/>
      <c r="C29" s="251" t="s">
        <v>5</v>
      </c>
      <c r="D29" s="252"/>
      <c r="E29" s="253">
        <f t="shared" si="0"/>
        <v>89</v>
      </c>
      <c r="F29" s="253">
        <v>89</v>
      </c>
      <c r="G29" s="254"/>
    </row>
    <row r="30" spans="1:7" ht="20.25" customHeight="1">
      <c r="A30" s="167" t="s">
        <v>286</v>
      </c>
      <c r="B30" s="250"/>
      <c r="C30" s="251" t="s">
        <v>5</v>
      </c>
      <c r="D30" s="252"/>
      <c r="E30" s="253">
        <f t="shared" si="0"/>
        <v>5</v>
      </c>
      <c r="F30" s="253">
        <v>5</v>
      </c>
      <c r="G30" s="254"/>
    </row>
    <row r="31" spans="1:7" ht="20.25" customHeight="1">
      <c r="A31" s="167" t="s">
        <v>212</v>
      </c>
      <c r="B31" s="250"/>
      <c r="C31" s="251" t="s">
        <v>5</v>
      </c>
      <c r="D31" s="252"/>
      <c r="E31" s="253">
        <f t="shared" si="0"/>
        <v>0</v>
      </c>
      <c r="F31" s="253">
        <v>0</v>
      </c>
      <c r="G31" s="254"/>
    </row>
    <row r="32" spans="1:7" ht="20.25" customHeight="1">
      <c r="A32" s="167" t="s">
        <v>287</v>
      </c>
      <c r="B32" s="250"/>
      <c r="C32" s="251" t="s">
        <v>5</v>
      </c>
      <c r="D32" s="252"/>
      <c r="E32" s="253">
        <f t="shared" si="0"/>
        <v>0</v>
      </c>
      <c r="F32" s="253">
        <v>0</v>
      </c>
      <c r="G32" s="254"/>
    </row>
    <row r="33" spans="1:7" ht="20.25" customHeight="1">
      <c r="A33" s="167" t="s">
        <v>288</v>
      </c>
      <c r="B33" s="250"/>
      <c r="C33" s="251" t="s">
        <v>5</v>
      </c>
      <c r="D33" s="252"/>
      <c r="E33" s="253">
        <f t="shared" si="0"/>
        <v>0</v>
      </c>
      <c r="F33" s="253">
        <v>0</v>
      </c>
      <c r="G33" s="254"/>
    </row>
    <row r="34" spans="1:7" ht="20.25" customHeight="1">
      <c r="A34" s="167" t="s">
        <v>213</v>
      </c>
      <c r="B34" s="250"/>
      <c r="C34" s="251" t="s">
        <v>5</v>
      </c>
      <c r="D34" s="252"/>
      <c r="E34" s="253">
        <f t="shared" si="0"/>
        <v>89</v>
      </c>
      <c r="F34" s="253">
        <v>89</v>
      </c>
      <c r="G34" s="254"/>
    </row>
    <row r="35" spans="1:7" ht="20.25" customHeight="1">
      <c r="A35" s="167" t="s">
        <v>214</v>
      </c>
      <c r="B35" s="250"/>
      <c r="C35" s="251" t="s">
        <v>5</v>
      </c>
      <c r="D35" s="252"/>
      <c r="E35" s="253">
        <f t="shared" si="0"/>
        <v>61</v>
      </c>
      <c r="F35" s="253">
        <v>61</v>
      </c>
      <c r="G35" s="254"/>
    </row>
    <row r="36" spans="1:7" ht="21" customHeight="1">
      <c r="A36" s="271" t="s">
        <v>60</v>
      </c>
      <c r="B36" s="272"/>
      <c r="C36" s="273"/>
      <c r="D36" s="274"/>
      <c r="E36" s="274"/>
      <c r="F36" s="275"/>
      <c r="G36" s="276"/>
    </row>
    <row r="37" spans="1:7" ht="21" customHeight="1">
      <c r="A37" s="167" t="s">
        <v>278</v>
      </c>
      <c r="B37" s="250">
        <v>71000</v>
      </c>
      <c r="C37" s="251" t="s">
        <v>5</v>
      </c>
      <c r="D37" s="252">
        <v>840</v>
      </c>
      <c r="E37" s="253">
        <f>F37</f>
        <v>0</v>
      </c>
      <c r="F37" s="253">
        <v>0</v>
      </c>
      <c r="G37" s="254">
        <f>E37*100/D37</f>
        <v>0</v>
      </c>
    </row>
    <row r="38" spans="1:7" ht="21" customHeight="1">
      <c r="A38" s="167" t="s">
        <v>279</v>
      </c>
      <c r="B38" s="250">
        <v>103200</v>
      </c>
      <c r="C38" s="251" t="s">
        <v>5</v>
      </c>
      <c r="D38" s="252">
        <v>360</v>
      </c>
      <c r="E38" s="253">
        <f>F38</f>
        <v>0</v>
      </c>
      <c r="F38" s="253">
        <v>0</v>
      </c>
      <c r="G38" s="254">
        <f>E38*100/D38</f>
        <v>0</v>
      </c>
    </row>
    <row r="39" spans="1:7" ht="21" customHeight="1">
      <c r="A39" s="167" t="s">
        <v>280</v>
      </c>
      <c r="B39" s="250"/>
      <c r="C39" s="251" t="s">
        <v>5</v>
      </c>
      <c r="D39" s="252"/>
      <c r="E39" s="253">
        <f>F39</f>
        <v>0</v>
      </c>
      <c r="F39" s="253">
        <v>0</v>
      </c>
      <c r="G39" s="254"/>
    </row>
    <row r="40" spans="1:7" ht="21" customHeight="1">
      <c r="A40" s="167" t="s">
        <v>281</v>
      </c>
      <c r="B40" s="250"/>
      <c r="C40" s="251" t="s">
        <v>245</v>
      </c>
      <c r="D40" s="252"/>
      <c r="E40" s="253">
        <f>F40</f>
        <v>0</v>
      </c>
      <c r="F40" s="253">
        <v>0</v>
      </c>
      <c r="G40" s="254"/>
    </row>
    <row r="41" spans="1:7" ht="21" customHeight="1">
      <c r="A41" s="271" t="s">
        <v>282</v>
      </c>
      <c r="B41" s="272"/>
      <c r="C41" s="273"/>
      <c r="D41" s="274"/>
      <c r="E41" s="274"/>
      <c r="F41" s="275"/>
      <c r="G41" s="276"/>
    </row>
    <row r="42" spans="1:7" ht="21" customHeight="1">
      <c r="A42" s="167" t="s">
        <v>283</v>
      </c>
      <c r="B42" s="250">
        <v>95280</v>
      </c>
      <c r="C42" s="251" t="s">
        <v>5</v>
      </c>
      <c r="D42" s="252">
        <v>1</v>
      </c>
      <c r="E42" s="253">
        <f t="shared" ref="E42:E48" si="1">F42</f>
        <v>1</v>
      </c>
      <c r="F42" s="253">
        <v>1</v>
      </c>
      <c r="G42" s="370">
        <f>E42*100/D42</f>
        <v>100</v>
      </c>
    </row>
    <row r="43" spans="1:7" ht="21" customHeight="1">
      <c r="A43" s="167" t="s">
        <v>284</v>
      </c>
      <c r="B43" s="250">
        <v>17000</v>
      </c>
      <c r="C43" s="251" t="s">
        <v>5</v>
      </c>
      <c r="D43" s="252">
        <v>100</v>
      </c>
      <c r="E43" s="253">
        <f t="shared" si="1"/>
        <v>0</v>
      </c>
      <c r="F43" s="253">
        <v>0</v>
      </c>
      <c r="G43" s="254">
        <f>E43*100/D43</f>
        <v>0</v>
      </c>
    </row>
    <row r="44" spans="1:7" ht="21" customHeight="1">
      <c r="A44" s="267" t="s">
        <v>289</v>
      </c>
      <c r="B44" s="250"/>
      <c r="C44" s="251"/>
      <c r="D44" s="288"/>
      <c r="E44" s="253"/>
      <c r="F44" s="253"/>
      <c r="G44" s="254"/>
    </row>
    <row r="45" spans="1:7" ht="21" customHeight="1">
      <c r="A45" s="167" t="s">
        <v>290</v>
      </c>
      <c r="B45" s="250">
        <v>1500</v>
      </c>
      <c r="C45" s="251" t="s">
        <v>5</v>
      </c>
      <c r="D45" s="252">
        <v>30</v>
      </c>
      <c r="E45" s="253">
        <f t="shared" si="1"/>
        <v>0</v>
      </c>
      <c r="F45" s="253">
        <v>0</v>
      </c>
      <c r="G45" s="254">
        <f>E45*100/D45</f>
        <v>0</v>
      </c>
    </row>
    <row r="46" spans="1:7" ht="21" customHeight="1">
      <c r="A46" s="167" t="s">
        <v>291</v>
      </c>
      <c r="B46" s="250">
        <v>14300</v>
      </c>
      <c r="C46" s="251" t="s">
        <v>5</v>
      </c>
      <c r="D46" s="252">
        <v>150</v>
      </c>
      <c r="E46" s="253">
        <f t="shared" si="1"/>
        <v>0</v>
      </c>
      <c r="F46" s="253">
        <v>0</v>
      </c>
      <c r="G46" s="254">
        <f>E46*100/D46</f>
        <v>0</v>
      </c>
    </row>
    <row r="47" spans="1:7" ht="21" customHeight="1">
      <c r="A47" s="167" t="s">
        <v>292</v>
      </c>
      <c r="B47" s="250">
        <v>17840</v>
      </c>
      <c r="C47" s="251" t="s">
        <v>5</v>
      </c>
      <c r="D47" s="252">
        <v>38</v>
      </c>
      <c r="E47" s="253">
        <f t="shared" si="1"/>
        <v>0</v>
      </c>
      <c r="F47" s="253">
        <v>0</v>
      </c>
      <c r="G47" s="254">
        <f>E47*100/D47</f>
        <v>0</v>
      </c>
    </row>
    <row r="48" spans="1:7" ht="21" customHeight="1">
      <c r="A48" s="277" t="s">
        <v>293</v>
      </c>
      <c r="B48" s="278">
        <v>95280</v>
      </c>
      <c r="C48" s="279" t="s">
        <v>5</v>
      </c>
      <c r="D48" s="280">
        <v>1</v>
      </c>
      <c r="E48" s="281">
        <f t="shared" si="1"/>
        <v>1</v>
      </c>
      <c r="F48" s="281">
        <v>1</v>
      </c>
      <c r="G48" s="369">
        <f>E48*100/D48</f>
        <v>100</v>
      </c>
    </row>
    <row r="49" spans="1:7" ht="24.75" customHeight="1">
      <c r="A49" s="246" t="s">
        <v>201</v>
      </c>
      <c r="B49" s="245"/>
      <c r="C49" s="249"/>
      <c r="D49" s="247"/>
      <c r="E49" s="247"/>
      <c r="F49" s="247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3">
        <f>F50</f>
        <v>1</v>
      </c>
      <c r="F50" s="253">
        <v>1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3">
        <f>F51</f>
        <v>0</v>
      </c>
      <c r="F51" s="253">
        <v>0</v>
      </c>
      <c r="G51" s="254" t="s">
        <v>197</v>
      </c>
    </row>
    <row r="52" spans="1:7" ht="21.75" customHeight="1">
      <c r="A52" s="246" t="s">
        <v>202</v>
      </c>
      <c r="B52" s="245">
        <v>609700</v>
      </c>
      <c r="C52" s="249"/>
      <c r="D52" s="247"/>
      <c r="E52" s="247"/>
      <c r="F52" s="247"/>
      <c r="G52" s="248"/>
    </row>
    <row r="53" spans="1:7" ht="20.25" customHeight="1">
      <c r="A53" s="244" t="s">
        <v>90</v>
      </c>
      <c r="B53" s="284" t="s">
        <v>197</v>
      </c>
      <c r="C53" s="285" t="s">
        <v>5</v>
      </c>
      <c r="D53" s="284">
        <v>5000</v>
      </c>
      <c r="E53" s="286">
        <f>F53</f>
        <v>117</v>
      </c>
      <c r="F53" s="286">
        <v>117</v>
      </c>
      <c r="G53" s="287">
        <f>E53*100/D53</f>
        <v>2.34</v>
      </c>
    </row>
    <row r="54" spans="1:7" ht="20.25" customHeight="1">
      <c r="A54" s="167" t="s">
        <v>91</v>
      </c>
      <c r="B54" s="250"/>
      <c r="C54" s="251"/>
      <c r="D54" s="288"/>
      <c r="E54" s="253"/>
      <c r="F54" s="253"/>
      <c r="G54" s="254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3">
        <f t="shared" ref="E55:E65" si="2">F55</f>
        <v>0</v>
      </c>
      <c r="F55" s="253">
        <v>0</v>
      </c>
      <c r="G55" s="254">
        <f>E55*100/D55</f>
        <v>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3">
        <f t="shared" si="2"/>
        <v>0</v>
      </c>
      <c r="F56" s="253">
        <v>0</v>
      </c>
      <c r="G56" s="254">
        <f>E56*100/D56</f>
        <v>0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3">
        <f t="shared" si="2"/>
        <v>0</v>
      </c>
      <c r="F57" s="253">
        <v>0</v>
      </c>
      <c r="G57" s="254">
        <f t="shared" ref="G57:G62" si="3">E57*100/D57</f>
        <v>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3">
        <f t="shared" si="2"/>
        <v>0</v>
      </c>
      <c r="F58" s="253">
        <v>0</v>
      </c>
      <c r="G58" s="254">
        <f t="shared" si="3"/>
        <v>0</v>
      </c>
    </row>
    <row r="59" spans="1:7" ht="20.25" customHeight="1">
      <c r="A59" s="167" t="s">
        <v>297</v>
      </c>
      <c r="B59" s="250">
        <v>32000</v>
      </c>
      <c r="C59" s="251" t="s">
        <v>20</v>
      </c>
      <c r="D59" s="252">
        <v>1</v>
      </c>
      <c r="E59" s="253">
        <f t="shared" si="2"/>
        <v>0</v>
      </c>
      <c r="F59" s="253">
        <v>0</v>
      </c>
      <c r="G59" s="254">
        <f t="shared" si="3"/>
        <v>0</v>
      </c>
    </row>
    <row r="60" spans="1:7" ht="20.25" customHeight="1">
      <c r="A60" s="167"/>
      <c r="B60" s="250"/>
      <c r="C60" s="251" t="s">
        <v>5</v>
      </c>
      <c r="D60" s="252">
        <v>20</v>
      </c>
      <c r="E60" s="253">
        <f t="shared" si="2"/>
        <v>0</v>
      </c>
      <c r="F60" s="253">
        <v>0</v>
      </c>
      <c r="G60" s="254">
        <f t="shared" si="3"/>
        <v>0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252">
        <v>1</v>
      </c>
      <c r="E61" s="253">
        <f t="shared" si="2"/>
        <v>0</v>
      </c>
      <c r="F61" s="253">
        <v>0</v>
      </c>
      <c r="G61" s="254">
        <f t="shared" si="3"/>
        <v>0</v>
      </c>
    </row>
    <row r="62" spans="1:7" ht="20.25" customHeight="1">
      <c r="A62" s="167"/>
      <c r="B62" s="250"/>
      <c r="C62" s="251" t="s">
        <v>5</v>
      </c>
      <c r="D62" s="252">
        <v>12</v>
      </c>
      <c r="E62" s="253">
        <f t="shared" si="2"/>
        <v>0</v>
      </c>
      <c r="F62" s="253">
        <v>0</v>
      </c>
      <c r="G62" s="254">
        <f t="shared" si="3"/>
        <v>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252">
        <v>2</v>
      </c>
      <c r="E63" s="253">
        <f t="shared" si="2"/>
        <v>0</v>
      </c>
      <c r="F63" s="253">
        <v>0</v>
      </c>
      <c r="G63" s="254">
        <f t="shared" ref="G63:G69" si="4">E63*100/D63</f>
        <v>0</v>
      </c>
    </row>
    <row r="64" spans="1:7" ht="20.25" customHeight="1">
      <c r="A64" s="167"/>
      <c r="B64" s="250"/>
      <c r="C64" s="251" t="s">
        <v>5</v>
      </c>
      <c r="D64" s="252">
        <v>20</v>
      </c>
      <c r="E64" s="253">
        <f t="shared" si="2"/>
        <v>0</v>
      </c>
      <c r="F64" s="253">
        <v>0</v>
      </c>
      <c r="G64" s="254">
        <f t="shared" si="4"/>
        <v>0</v>
      </c>
    </row>
    <row r="65" spans="1:7" ht="20.25" customHeight="1">
      <c r="A65" s="167" t="s">
        <v>300</v>
      </c>
      <c r="B65" s="250">
        <v>5000</v>
      </c>
      <c r="C65" s="251" t="s">
        <v>9</v>
      </c>
      <c r="D65" s="252">
        <v>1</v>
      </c>
      <c r="E65" s="253">
        <f t="shared" si="2"/>
        <v>1</v>
      </c>
      <c r="F65" s="253">
        <v>1</v>
      </c>
      <c r="G65" s="370">
        <f t="shared" si="4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46"/>
      <c r="F66" s="346"/>
      <c r="G66" s="347"/>
    </row>
    <row r="67" spans="1:7" ht="21" customHeight="1">
      <c r="A67" s="297" t="s">
        <v>51</v>
      </c>
      <c r="B67" s="298"/>
      <c r="C67" s="348"/>
      <c r="D67" s="349"/>
      <c r="E67" s="350"/>
      <c r="F67" s="35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91">
        <v>4100</v>
      </c>
      <c r="E68" s="292">
        <f>F68</f>
        <v>105</v>
      </c>
      <c r="F68" s="292">
        <v>105</v>
      </c>
      <c r="G68" s="293">
        <f t="shared" si="4"/>
        <v>2.5609756097560976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2">
        <v>300</v>
      </c>
      <c r="E69" s="253">
        <f>F69</f>
        <v>0</v>
      </c>
      <c r="F69" s="253">
        <v>0</v>
      </c>
      <c r="G69" s="254">
        <f t="shared" si="4"/>
        <v>0</v>
      </c>
    </row>
    <row r="70" spans="1:7" ht="22.5" customHeight="1">
      <c r="A70" s="255" t="s">
        <v>302</v>
      </c>
      <c r="B70" s="256">
        <v>30000</v>
      </c>
      <c r="C70" s="257" t="s">
        <v>5</v>
      </c>
      <c r="D70" s="258">
        <v>80</v>
      </c>
      <c r="E70" s="259">
        <f>F70</f>
        <v>0</v>
      </c>
      <c r="F70" s="259">
        <v>0</v>
      </c>
      <c r="G70" s="260">
        <f>E70*100/D70</f>
        <v>0</v>
      </c>
    </row>
    <row r="71" spans="1:7" ht="20.25" customHeight="1">
      <c r="A71" s="128" t="s">
        <v>28</v>
      </c>
      <c r="B71" s="289">
        <v>651600</v>
      </c>
      <c r="C71" s="345"/>
      <c r="D71" s="346"/>
      <c r="E71" s="346"/>
      <c r="F71" s="346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53"/>
      <c r="F72" s="353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91">
        <v>40000</v>
      </c>
      <c r="E73" s="291">
        <f>F73</f>
        <v>6977</v>
      </c>
      <c r="F73" s="291">
        <v>6977</v>
      </c>
      <c r="G73" s="293">
        <f>E73*100/D73</f>
        <v>17.442499999999999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2">
        <v>2500</v>
      </c>
      <c r="E74" s="252">
        <f>F74</f>
        <v>0</v>
      </c>
      <c r="F74" s="253">
        <v>0</v>
      </c>
      <c r="G74" s="254">
        <f>E74*100/D74</f>
        <v>0</v>
      </c>
    </row>
    <row r="75" spans="1:7" ht="20.25" customHeight="1">
      <c r="A75" s="167" t="s">
        <v>304</v>
      </c>
      <c r="B75" s="250" t="s">
        <v>197</v>
      </c>
      <c r="C75" s="251" t="s">
        <v>5</v>
      </c>
      <c r="D75" s="252">
        <v>200</v>
      </c>
      <c r="E75" s="252">
        <f>F75</f>
        <v>0</v>
      </c>
      <c r="F75" s="253">
        <v>0</v>
      </c>
      <c r="G75" s="254">
        <f>E75*100/D75</f>
        <v>0</v>
      </c>
    </row>
    <row r="76" spans="1:7" ht="23.25" customHeight="1">
      <c r="A76" s="246" t="s">
        <v>30</v>
      </c>
      <c r="B76" s="355"/>
      <c r="C76" s="249"/>
      <c r="D76" s="356"/>
      <c r="E76" s="356"/>
      <c r="F76" s="35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64</v>
      </c>
      <c r="F77" s="128"/>
      <c r="G77" s="296">
        <f>E77*100/D77</f>
        <v>9.4117647058823533</v>
      </c>
    </row>
    <row r="78" spans="1:7" s="60" customFormat="1" ht="23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64</v>
      </c>
      <c r="F78" s="297"/>
      <c r="G78" s="300">
        <f>E78*100/D78</f>
        <v>9.4117647058823533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6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0">
        <f>F80</f>
        <v>64</v>
      </c>
      <c r="F80" s="250">
        <v>64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 t="shared" ref="E81:E93" si="5">F81</f>
        <v>53</v>
      </c>
      <c r="F81" s="252">
        <v>53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 t="shared" si="5"/>
        <v>3</v>
      </c>
      <c r="F82" s="252">
        <v>3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 t="shared" si="5"/>
        <v>25</v>
      </c>
      <c r="F83" s="252">
        <v>25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 t="shared" si="5"/>
        <v>25</v>
      </c>
      <c r="F84" s="252">
        <v>25</v>
      </c>
      <c r="G84" s="254"/>
    </row>
    <row r="85" spans="1:7" s="60" customFormat="1" ht="20.25" customHeight="1">
      <c r="A85" s="305" t="s">
        <v>223</v>
      </c>
      <c r="B85" s="250"/>
      <c r="C85" s="283" t="s">
        <v>5</v>
      </c>
      <c r="D85" s="253"/>
      <c r="E85" s="252">
        <f t="shared" si="5"/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 t="shared" si="5"/>
        <v>11</v>
      </c>
      <c r="F86" s="252">
        <v>11</v>
      </c>
      <c r="G86" s="254"/>
    </row>
    <row r="87" spans="1:7" s="61" customFormat="1" ht="20.25" customHeight="1">
      <c r="A87" s="303" t="s">
        <v>225</v>
      </c>
      <c r="B87" s="250"/>
      <c r="C87" s="304" t="s">
        <v>6</v>
      </c>
      <c r="D87" s="269">
        <v>680</v>
      </c>
      <c r="E87" s="250">
        <f t="shared" si="5"/>
        <v>64</v>
      </c>
      <c r="F87" s="250">
        <v>64</v>
      </c>
      <c r="G87" s="270"/>
    </row>
    <row r="88" spans="1:7" s="61" customFormat="1" ht="20.25" customHeight="1">
      <c r="A88" s="305" t="s">
        <v>226</v>
      </c>
      <c r="B88" s="250"/>
      <c r="C88" s="283" t="s">
        <v>6</v>
      </c>
      <c r="D88" s="253"/>
      <c r="E88" s="252">
        <f t="shared" si="5"/>
        <v>53</v>
      </c>
      <c r="F88" s="252">
        <v>53</v>
      </c>
      <c r="G88" s="254"/>
    </row>
    <row r="89" spans="1:7" s="61" customFormat="1" ht="22.5" customHeight="1">
      <c r="A89" s="306" t="s">
        <v>313</v>
      </c>
      <c r="B89" s="250"/>
      <c r="C89" s="283" t="s">
        <v>6</v>
      </c>
      <c r="D89" s="253"/>
      <c r="E89" s="252">
        <f t="shared" si="5"/>
        <v>3</v>
      </c>
      <c r="F89" s="252">
        <v>3</v>
      </c>
      <c r="G89" s="254"/>
    </row>
    <row r="90" spans="1:7" s="61" customFormat="1" ht="22.5" customHeight="1">
      <c r="A90" s="306" t="s">
        <v>311</v>
      </c>
      <c r="B90" s="250"/>
      <c r="C90" s="283" t="s">
        <v>6</v>
      </c>
      <c r="D90" s="253"/>
      <c r="E90" s="252">
        <f t="shared" si="5"/>
        <v>25.25</v>
      </c>
      <c r="F90" s="252">
        <v>25.25</v>
      </c>
      <c r="G90" s="254"/>
    </row>
    <row r="91" spans="1:7" s="61" customFormat="1" ht="22.5" customHeight="1">
      <c r="A91" s="306" t="s">
        <v>312</v>
      </c>
      <c r="B91" s="250"/>
      <c r="C91" s="283" t="s">
        <v>6</v>
      </c>
      <c r="D91" s="253"/>
      <c r="E91" s="252">
        <f t="shared" si="5"/>
        <v>25</v>
      </c>
      <c r="F91" s="252">
        <v>25</v>
      </c>
      <c r="G91" s="254"/>
    </row>
    <row r="92" spans="1:7" s="61" customFormat="1" ht="20.25" customHeight="1">
      <c r="A92" s="305" t="s">
        <v>227</v>
      </c>
      <c r="B92" s="250"/>
      <c r="C92" s="283" t="s">
        <v>6</v>
      </c>
      <c r="D92" s="253"/>
      <c r="E92" s="252">
        <f t="shared" si="5"/>
        <v>0</v>
      </c>
      <c r="F92" s="252">
        <v>0</v>
      </c>
      <c r="G92" s="254"/>
    </row>
    <row r="93" spans="1:7" s="61" customFormat="1" ht="20.25" customHeight="1">
      <c r="A93" s="307" t="s">
        <v>228</v>
      </c>
      <c r="B93" s="278"/>
      <c r="C93" s="308" t="s">
        <v>6</v>
      </c>
      <c r="D93" s="281"/>
      <c r="E93" s="280">
        <f t="shared" si="5"/>
        <v>11</v>
      </c>
      <c r="F93" s="280">
        <v>11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0</v>
      </c>
      <c r="F94" s="295"/>
      <c r="G94" s="296">
        <f>E94*100/D94</f>
        <v>0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0</v>
      </c>
      <c r="F95" s="309"/>
      <c r="G95" s="300">
        <f>E95*100/D95</f>
        <v>0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84">
        <f t="shared" ref="E96:E101" si="6">F96</f>
        <v>0</v>
      </c>
      <c r="F96" s="284">
        <f t="shared" ref="F96:F101" si="7">G96</f>
        <v>0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 t="shared" si="6"/>
        <v>0</v>
      </c>
      <c r="F97" s="252">
        <f t="shared" si="7"/>
        <v>0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 t="shared" si="6"/>
        <v>0</v>
      </c>
      <c r="F98" s="252">
        <f t="shared" si="7"/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0">
        <f t="shared" si="6"/>
        <v>0</v>
      </c>
      <c r="F99" s="250">
        <f t="shared" si="7"/>
        <v>0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 t="shared" si="6"/>
        <v>0</v>
      </c>
      <c r="F100" s="252">
        <f t="shared" si="7"/>
        <v>0</v>
      </c>
      <c r="G100" s="254"/>
    </row>
    <row r="101" spans="1:7" s="60" customFormat="1" ht="22.5" customHeight="1">
      <c r="A101" s="315" t="s">
        <v>262</v>
      </c>
      <c r="B101" s="256"/>
      <c r="C101" s="257" t="s">
        <v>6</v>
      </c>
      <c r="D101" s="258"/>
      <c r="E101" s="258">
        <f t="shared" si="6"/>
        <v>0</v>
      </c>
      <c r="F101" s="258">
        <f t="shared" si="7"/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/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347</v>
      </c>
      <c r="B104" s="330"/>
      <c r="C104" s="331" t="s">
        <v>5</v>
      </c>
      <c r="D104" s="252"/>
      <c r="E104" s="252">
        <f>F104</f>
        <v>0</v>
      </c>
      <c r="F104" s="252">
        <v>0</v>
      </c>
      <c r="G104" s="332"/>
    </row>
    <row r="105" spans="1:7">
      <c r="A105" s="333" t="s">
        <v>348</v>
      </c>
      <c r="B105" s="278"/>
      <c r="C105" s="279" t="s">
        <v>6</v>
      </c>
      <c r="D105" s="280"/>
      <c r="E105" s="280">
        <f>F105</f>
        <v>0</v>
      </c>
      <c r="F105" s="280">
        <v>0</v>
      </c>
      <c r="G105" s="282"/>
    </row>
    <row r="106" spans="1:7" ht="22.5" customHeight="1">
      <c r="A106" s="469" t="s">
        <v>230</v>
      </c>
      <c r="B106" s="470"/>
      <c r="C106" s="345"/>
      <c r="D106" s="357"/>
      <c r="E106" s="357"/>
      <c r="F106" s="357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62"/>
      <c r="F107" s="362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319">
        <f>F108</f>
        <v>0</v>
      </c>
      <c r="F108" s="320">
        <v>0</v>
      </c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2003</v>
      </c>
      <c r="F109" s="289"/>
      <c r="G109" s="296">
        <f>E109*100/D109</f>
        <v>25.037500000000001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E116</f>
        <v>2194</v>
      </c>
      <c r="F110" s="298"/>
      <c r="G110" s="300">
        <f>E110*100/D110</f>
        <v>27.425000000000001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84">
        <f t="shared" ref="E111:E120" si="8">F111</f>
        <v>2003</v>
      </c>
      <c r="F111" s="284">
        <v>2003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 t="shared" si="8"/>
        <v>1615</v>
      </c>
      <c r="F112" s="252">
        <v>1615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 t="shared" si="8"/>
        <v>285</v>
      </c>
      <c r="F113" s="252">
        <v>285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 t="shared" si="8"/>
        <v>1330</v>
      </c>
      <c r="F114" s="252">
        <v>1330</v>
      </c>
      <c r="G114" s="254"/>
    </row>
    <row r="115" spans="1:7" s="60" customFormat="1" ht="22.5" customHeight="1">
      <c r="A115" s="305" t="s">
        <v>317</v>
      </c>
      <c r="B115" s="250"/>
      <c r="C115" s="283" t="s">
        <v>5</v>
      </c>
      <c r="D115" s="252"/>
      <c r="E115" s="252">
        <f t="shared" si="8"/>
        <v>388</v>
      </c>
      <c r="F115" s="252">
        <v>388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0">
        <f t="shared" si="8"/>
        <v>2194</v>
      </c>
      <c r="F116" s="250">
        <v>2194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 t="shared" si="8"/>
        <v>1756</v>
      </c>
      <c r="F117" s="252">
        <v>1756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 t="shared" si="8"/>
        <v>285</v>
      </c>
      <c r="F118" s="252">
        <v>285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 t="shared" si="8"/>
        <v>1471</v>
      </c>
      <c r="F119" s="252">
        <v>1471</v>
      </c>
      <c r="G119" s="254"/>
    </row>
    <row r="120" spans="1:7" s="61" customFormat="1" ht="22.5" customHeight="1">
      <c r="A120" s="328" t="s">
        <v>241</v>
      </c>
      <c r="B120" s="256"/>
      <c r="C120" s="329" t="s">
        <v>6</v>
      </c>
      <c r="D120" s="258"/>
      <c r="E120" s="258">
        <f t="shared" si="8"/>
        <v>438</v>
      </c>
      <c r="F120" s="258">
        <v>438</v>
      </c>
      <c r="G120" s="260"/>
    </row>
    <row r="121" spans="1:7" s="60" customFormat="1" ht="22.5" customHeight="1">
      <c r="A121" s="128" t="s">
        <v>349</v>
      </c>
      <c r="B121" s="289">
        <v>131625</v>
      </c>
      <c r="C121" s="294" t="s">
        <v>5</v>
      </c>
      <c r="D121" s="289">
        <v>4000</v>
      </c>
      <c r="E121" s="289">
        <f>E123</f>
        <v>0</v>
      </c>
      <c r="F121" s="289"/>
      <c r="G121" s="296">
        <f>E121*100/D121</f>
        <v>0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0</v>
      </c>
      <c r="F122" s="298"/>
      <c r="G122" s="300">
        <f>E122*100/D122</f>
        <v>0</v>
      </c>
    </row>
    <row r="123" spans="1:7" s="60" customFormat="1" ht="22.5" customHeight="1">
      <c r="A123" s="301" t="s">
        <v>259</v>
      </c>
      <c r="B123" s="284"/>
      <c r="C123" s="311" t="s">
        <v>5</v>
      </c>
      <c r="D123" s="284">
        <v>4000</v>
      </c>
      <c r="E123" s="284">
        <f t="shared" ref="E123:E128" si="9">F123</f>
        <v>0</v>
      </c>
      <c r="F123" s="284">
        <v>0</v>
      </c>
      <c r="G123" s="293"/>
    </row>
    <row r="124" spans="1:7" s="60" customFormat="1" ht="22.5" customHeight="1">
      <c r="A124" s="306" t="s">
        <v>322</v>
      </c>
      <c r="B124" s="250"/>
      <c r="C124" s="312" t="s">
        <v>7</v>
      </c>
      <c r="D124" s="252"/>
      <c r="E124" s="252">
        <f t="shared" si="9"/>
        <v>0</v>
      </c>
      <c r="F124" s="252">
        <v>0</v>
      </c>
      <c r="G124" s="254"/>
    </row>
    <row r="125" spans="1:7" s="60" customFormat="1" ht="22.5" customHeight="1">
      <c r="A125" s="306" t="s">
        <v>323</v>
      </c>
      <c r="B125" s="250"/>
      <c r="C125" s="312" t="s">
        <v>5</v>
      </c>
      <c r="D125" s="252"/>
      <c r="E125" s="252">
        <f t="shared" si="9"/>
        <v>0</v>
      </c>
      <c r="F125" s="252">
        <v>0</v>
      </c>
      <c r="G125" s="254"/>
    </row>
    <row r="126" spans="1:7" s="60" customFormat="1" ht="22.5" customHeight="1">
      <c r="A126" s="305" t="s">
        <v>326</v>
      </c>
      <c r="B126" s="250"/>
      <c r="C126" s="313" t="s">
        <v>7</v>
      </c>
      <c r="D126" s="250">
        <v>400</v>
      </c>
      <c r="E126" s="250">
        <f t="shared" si="9"/>
        <v>0</v>
      </c>
      <c r="F126" s="250">
        <v>0</v>
      </c>
      <c r="G126" s="254"/>
    </row>
    <row r="127" spans="1:7" s="60" customFormat="1" ht="22.5" customHeight="1">
      <c r="A127" s="306" t="s">
        <v>324</v>
      </c>
      <c r="B127" s="330"/>
      <c r="C127" s="331" t="s">
        <v>5</v>
      </c>
      <c r="D127" s="252"/>
      <c r="E127" s="252">
        <f t="shared" si="9"/>
        <v>0</v>
      </c>
      <c r="F127" s="252">
        <v>0</v>
      </c>
      <c r="G127" s="332"/>
    </row>
    <row r="128" spans="1:7" s="60" customFormat="1" ht="22.5" customHeight="1">
      <c r="A128" s="306" t="s">
        <v>325</v>
      </c>
      <c r="B128" s="250"/>
      <c r="C128" s="251" t="s">
        <v>6</v>
      </c>
      <c r="D128" s="252"/>
      <c r="E128" s="252">
        <f t="shared" si="9"/>
        <v>0</v>
      </c>
      <c r="F128" s="252">
        <v>0</v>
      </c>
      <c r="G128" s="254"/>
    </row>
    <row r="129" spans="1:7">
      <c r="A129" s="395" t="s">
        <v>343</v>
      </c>
      <c r="B129" s="391"/>
      <c r="C129" s="393" t="s">
        <v>7</v>
      </c>
      <c r="D129" s="392"/>
      <c r="E129" s="393"/>
      <c r="F129" s="390"/>
      <c r="G129" s="394"/>
    </row>
    <row r="130" spans="1:7">
      <c r="A130" s="395" t="s">
        <v>344</v>
      </c>
      <c r="B130" s="391"/>
      <c r="C130" s="390"/>
      <c r="D130" s="392"/>
      <c r="E130" s="393"/>
      <c r="F130" s="390"/>
      <c r="G130" s="394"/>
    </row>
    <row r="131" spans="1:7">
      <c r="A131" s="306" t="s">
        <v>345</v>
      </c>
      <c r="B131" s="330"/>
      <c r="C131" s="331" t="s">
        <v>5</v>
      </c>
      <c r="D131" s="252"/>
      <c r="E131" s="252">
        <f>F131</f>
        <v>0</v>
      </c>
      <c r="F131" s="252">
        <v>0</v>
      </c>
      <c r="G131" s="332"/>
    </row>
    <row r="132" spans="1:7">
      <c r="A132" s="333" t="s">
        <v>346</v>
      </c>
      <c r="B132" s="278"/>
      <c r="C132" s="279" t="s">
        <v>6</v>
      </c>
      <c r="D132" s="280"/>
      <c r="E132" s="280">
        <f>F132</f>
        <v>0</v>
      </c>
      <c r="F132" s="280">
        <v>0</v>
      </c>
      <c r="G132" s="282"/>
    </row>
  </sheetData>
  <mergeCells count="10">
    <mergeCell ref="A106:B106"/>
    <mergeCell ref="A1:G1"/>
    <mergeCell ref="A3:G3"/>
    <mergeCell ref="A2:G2"/>
    <mergeCell ref="F5:F6"/>
    <mergeCell ref="G5:G6"/>
    <mergeCell ref="A5:A6"/>
    <mergeCell ref="C5:C6"/>
    <mergeCell ref="D5:D6"/>
    <mergeCell ref="B5:B6"/>
  </mergeCells>
  <phoneticPr fontId="23" type="noConversion"/>
  <pageMargins left="0.44" right="0.15748031496062992" top="0.62" bottom="0.42" header="0.35433070866141736" footer="0.38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3"/>
  <sheetViews>
    <sheetView view="pageBreakPreview" topLeftCell="A70" zoomScaleSheetLayoutView="100" workbookViewId="0">
      <selection activeCell="E21" sqref="E21"/>
    </sheetView>
  </sheetViews>
  <sheetFormatPr defaultRowHeight="24.75"/>
  <cols>
    <col min="1" max="1" width="70.875" style="53" customWidth="1"/>
    <col min="2" max="2" width="10.25" style="58" customWidth="1"/>
    <col min="3" max="3" width="6.875" style="53" customWidth="1"/>
    <col min="4" max="4" width="8.375" style="59" customWidth="1"/>
    <col min="5" max="5" width="8.625" style="62" customWidth="1"/>
    <col min="6" max="6" width="7.875" style="53" customWidth="1"/>
    <col min="7" max="7" width="6.75" style="125" bestFit="1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4" customHeight="1">
      <c r="A3" s="463" t="s">
        <v>328</v>
      </c>
      <c r="B3" s="463"/>
      <c r="C3" s="463"/>
      <c r="D3" s="463"/>
      <c r="E3" s="463"/>
      <c r="F3" s="463"/>
      <c r="G3" s="463"/>
    </row>
    <row r="4" spans="1:7" ht="6" customHeight="1">
      <c r="A4" s="54"/>
      <c r="B4" s="55"/>
      <c r="C4" s="56"/>
      <c r="D4" s="57"/>
    </row>
    <row r="5" spans="1:7" ht="23.2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6">
        <v>20394</v>
      </c>
      <c r="G5" s="478" t="s">
        <v>258</v>
      </c>
    </row>
    <row r="6" spans="1:7" ht="23.25" customHeight="1">
      <c r="A6" s="464"/>
      <c r="B6" s="465"/>
      <c r="C6" s="474"/>
      <c r="D6" s="475"/>
      <c r="E6" s="388" t="s">
        <v>334</v>
      </c>
      <c r="F6" s="477"/>
      <c r="G6" s="478"/>
    </row>
    <row r="7" spans="1:7" ht="20.25" customHeight="1">
      <c r="A7" s="334" t="s">
        <v>3</v>
      </c>
      <c r="B7" s="335">
        <v>2974370</v>
      </c>
      <c r="C7" s="336"/>
      <c r="D7" s="337"/>
      <c r="E7" s="337"/>
      <c r="F7" s="337"/>
      <c r="G7" s="338"/>
    </row>
    <row r="8" spans="1:7" ht="20.25" customHeight="1">
      <c r="A8" s="339" t="s">
        <v>16</v>
      </c>
      <c r="B8" s="245">
        <v>57000</v>
      </c>
      <c r="C8" s="340"/>
      <c r="D8" s="341"/>
      <c r="E8" s="341"/>
      <c r="F8" s="341"/>
      <c r="G8" s="342"/>
    </row>
    <row r="9" spans="1:7" ht="20.25" customHeight="1">
      <c r="A9" s="246" t="s">
        <v>45</v>
      </c>
      <c r="B9" s="245">
        <v>57000</v>
      </c>
      <c r="C9" s="340"/>
      <c r="D9" s="247"/>
      <c r="E9" s="247"/>
      <c r="F9" s="247"/>
      <c r="G9" s="248"/>
    </row>
    <row r="10" spans="1:7" ht="20.25" customHeight="1">
      <c r="A10" s="246" t="s">
        <v>199</v>
      </c>
      <c r="B10" s="245">
        <v>57000</v>
      </c>
      <c r="C10" s="340"/>
      <c r="D10" s="247"/>
      <c r="E10" s="247"/>
      <c r="F10" s="247"/>
      <c r="G10" s="248"/>
    </row>
    <row r="11" spans="1:7" ht="21" customHeight="1">
      <c r="A11" s="432" t="s">
        <v>370</v>
      </c>
      <c r="B11" s="431">
        <v>65000</v>
      </c>
      <c r="C11" s="433" t="s">
        <v>5</v>
      </c>
      <c r="D11" s="430">
        <v>250</v>
      </c>
      <c r="E11" s="253">
        <f>ต.ค.55!F11+พ.ย.55!F11</f>
        <v>0</v>
      </c>
      <c r="F11" s="434">
        <v>0</v>
      </c>
      <c r="G11" s="254">
        <f>E11*100/D11</f>
        <v>0</v>
      </c>
    </row>
    <row r="12" spans="1:7" ht="20.25" customHeight="1">
      <c r="A12" s="167" t="s">
        <v>371</v>
      </c>
      <c r="B12" s="250">
        <v>52500</v>
      </c>
      <c r="C12" s="251" t="s">
        <v>20</v>
      </c>
      <c r="D12" s="252">
        <v>1</v>
      </c>
      <c r="E12" s="253">
        <f>ต.ค.55!F12+พ.ย.55!F12</f>
        <v>0</v>
      </c>
      <c r="F12" s="253">
        <v>0</v>
      </c>
      <c r="G12" s="254">
        <f>E12*100/D12</f>
        <v>0</v>
      </c>
    </row>
    <row r="13" spans="1:7" ht="20.25" customHeight="1">
      <c r="A13" s="167"/>
      <c r="B13" s="250"/>
      <c r="C13" s="251" t="s">
        <v>5</v>
      </c>
      <c r="D13" s="252">
        <v>25</v>
      </c>
      <c r="E13" s="253">
        <f>ต.ค.55!F13+พ.ย.55!F13</f>
        <v>0</v>
      </c>
      <c r="F13" s="253">
        <v>0</v>
      </c>
      <c r="G13" s="254">
        <f>E13*100/D13</f>
        <v>0</v>
      </c>
    </row>
    <row r="14" spans="1:7" ht="21" customHeight="1">
      <c r="A14" s="255" t="s">
        <v>372</v>
      </c>
      <c r="B14" s="256">
        <v>4500</v>
      </c>
      <c r="C14" s="257" t="s">
        <v>5</v>
      </c>
      <c r="D14" s="258">
        <v>19</v>
      </c>
      <c r="E14" s="253">
        <f>ต.ค.55!F14+พ.ย.55!F14</f>
        <v>3</v>
      </c>
      <c r="F14" s="259">
        <v>3</v>
      </c>
      <c r="G14" s="260">
        <f>E14*100/D14</f>
        <v>15.789473684210526</v>
      </c>
    </row>
    <row r="15" spans="1:7" ht="21" customHeight="1">
      <c r="A15" s="339" t="s">
        <v>22</v>
      </c>
      <c r="B15" s="245">
        <v>2917370</v>
      </c>
      <c r="C15" s="340"/>
      <c r="D15" s="343"/>
      <c r="E15" s="343"/>
      <c r="F15" s="343"/>
      <c r="G15" s="342"/>
    </row>
    <row r="16" spans="1:7" ht="21" customHeight="1">
      <c r="A16" s="246" t="s">
        <v>47</v>
      </c>
      <c r="B16" s="245">
        <v>2578000</v>
      </c>
      <c r="C16" s="340"/>
      <c r="D16" s="341"/>
      <c r="E16" s="341"/>
      <c r="F16" s="341"/>
      <c r="G16" s="344"/>
    </row>
    <row r="17" spans="1:7" ht="21" customHeight="1">
      <c r="A17" s="246" t="s">
        <v>200</v>
      </c>
      <c r="B17" s="245">
        <v>1252600</v>
      </c>
      <c r="C17" s="249"/>
      <c r="D17" s="247"/>
      <c r="E17" s="247"/>
      <c r="F17" s="247"/>
      <c r="G17" s="248"/>
    </row>
    <row r="18" spans="1:7" ht="21.75" customHeight="1">
      <c r="A18" s="339" t="s">
        <v>198</v>
      </c>
      <c r="B18" s="245">
        <v>619400</v>
      </c>
      <c r="C18" s="249"/>
      <c r="D18" s="247"/>
      <c r="E18" s="247"/>
      <c r="F18" s="247"/>
      <c r="G18" s="248"/>
    </row>
    <row r="19" spans="1:7" ht="21" customHeight="1">
      <c r="A19" s="261" t="s">
        <v>86</v>
      </c>
      <c r="B19" s="262"/>
      <c r="C19" s="263"/>
      <c r="D19" s="264"/>
      <c r="E19" s="265"/>
      <c r="F19" s="265"/>
      <c r="G19" s="266"/>
    </row>
    <row r="20" spans="1:7" ht="20.25" customHeight="1">
      <c r="A20" s="267" t="s">
        <v>57</v>
      </c>
      <c r="B20" s="250"/>
      <c r="C20" s="268" t="s">
        <v>5</v>
      </c>
      <c r="D20" s="250">
        <v>900</v>
      </c>
      <c r="E20" s="253">
        <f>ต.ค.55!F20+พ.ย.55!F20</f>
        <v>122</v>
      </c>
      <c r="F20" s="269">
        <v>47</v>
      </c>
      <c r="G20" s="270">
        <f>E20*100/D20</f>
        <v>13.555555555555555</v>
      </c>
    </row>
    <row r="21" spans="1:7" ht="20.25" customHeight="1">
      <c r="A21" s="167" t="s">
        <v>327</v>
      </c>
      <c r="B21" s="250"/>
      <c r="C21" s="251" t="s">
        <v>5</v>
      </c>
      <c r="D21" s="252"/>
      <c r="E21" s="253">
        <f>ต.ค.55!F21+พ.ย.55!F21</f>
        <v>232</v>
      </c>
      <c r="F21" s="253">
        <v>115</v>
      </c>
      <c r="G21" s="254"/>
    </row>
    <row r="22" spans="1:7" ht="20.25" customHeight="1">
      <c r="A22" s="167" t="s">
        <v>206</v>
      </c>
      <c r="B22" s="250"/>
      <c r="C22" s="251" t="s">
        <v>269</v>
      </c>
      <c r="D22" s="252"/>
      <c r="E22" s="253">
        <f>ต.ค.55!F22+พ.ย.55!F22</f>
        <v>376</v>
      </c>
      <c r="F22" s="253">
        <v>210</v>
      </c>
      <c r="G22" s="254"/>
    </row>
    <row r="23" spans="1:7" ht="20.25" customHeight="1">
      <c r="A23" s="167" t="s">
        <v>207</v>
      </c>
      <c r="B23" s="250"/>
      <c r="C23" s="251" t="s">
        <v>5</v>
      </c>
      <c r="D23" s="252"/>
      <c r="E23" s="253">
        <f>ต.ค.55!F23+พ.ย.55!F23</f>
        <v>143</v>
      </c>
      <c r="F23" s="253">
        <v>14</v>
      </c>
      <c r="G23" s="254"/>
    </row>
    <row r="24" spans="1:7" ht="20.25" customHeight="1">
      <c r="A24" s="167" t="s">
        <v>208</v>
      </c>
      <c r="B24" s="250"/>
      <c r="C24" s="251" t="s">
        <v>5</v>
      </c>
      <c r="D24" s="252"/>
      <c r="E24" s="253">
        <f>ต.ค.55!F24+พ.ย.55!F24</f>
        <v>1294</v>
      </c>
      <c r="F24" s="253">
        <v>637</v>
      </c>
      <c r="G24" s="254"/>
    </row>
    <row r="25" spans="1:7" ht="20.25" customHeight="1">
      <c r="A25" s="167" t="s">
        <v>209</v>
      </c>
      <c r="B25" s="250"/>
      <c r="C25" s="251" t="s">
        <v>5</v>
      </c>
      <c r="D25" s="252"/>
      <c r="E25" s="253">
        <f>ต.ค.55!F25+พ.ย.55!F25</f>
        <v>625</v>
      </c>
      <c r="F25" s="253">
        <v>306</v>
      </c>
      <c r="G25" s="254"/>
    </row>
    <row r="26" spans="1:7" ht="20.25" customHeight="1">
      <c r="A26" s="267" t="s">
        <v>58</v>
      </c>
      <c r="B26" s="250">
        <v>217800</v>
      </c>
      <c r="C26" s="268" t="s">
        <v>5</v>
      </c>
      <c r="D26" s="250">
        <v>800</v>
      </c>
      <c r="E26" s="253">
        <f>ต.ค.55!F26+พ.ย.55!F26</f>
        <v>0</v>
      </c>
      <c r="F26" s="269"/>
      <c r="G26" s="270">
        <f>E26*100/D26</f>
        <v>0</v>
      </c>
    </row>
    <row r="27" spans="1:7" ht="20.25" customHeight="1">
      <c r="A27" s="167" t="s">
        <v>210</v>
      </c>
      <c r="B27" s="250"/>
      <c r="C27" s="251" t="s">
        <v>5</v>
      </c>
      <c r="D27" s="252"/>
      <c r="E27" s="253">
        <f>ต.ค.55!F27+พ.ย.55!F27</f>
        <v>254</v>
      </c>
      <c r="F27" s="253">
        <v>104</v>
      </c>
      <c r="G27" s="254"/>
    </row>
    <row r="28" spans="1:7" ht="20.25" customHeight="1">
      <c r="A28" s="167" t="s">
        <v>211</v>
      </c>
      <c r="B28" s="250"/>
      <c r="C28" s="251" t="s">
        <v>5</v>
      </c>
      <c r="D28" s="252"/>
      <c r="E28" s="253">
        <f>ต.ค.55!F28+พ.ย.55!F28</f>
        <v>99</v>
      </c>
      <c r="F28" s="253">
        <v>5</v>
      </c>
      <c r="G28" s="270" t="e">
        <f>E28*100/E26</f>
        <v>#DIV/0!</v>
      </c>
    </row>
    <row r="29" spans="1:7" ht="20.25" customHeight="1">
      <c r="A29" s="167" t="s">
        <v>285</v>
      </c>
      <c r="B29" s="250"/>
      <c r="C29" s="251" t="s">
        <v>5</v>
      </c>
      <c r="D29" s="252"/>
      <c r="E29" s="253">
        <f>ต.ค.55!F29+พ.ย.55!F29</f>
        <v>92</v>
      </c>
      <c r="F29" s="253">
        <v>3</v>
      </c>
      <c r="G29" s="254"/>
    </row>
    <row r="30" spans="1:7" ht="20.25" customHeight="1">
      <c r="A30" s="167" t="s">
        <v>286</v>
      </c>
      <c r="B30" s="250"/>
      <c r="C30" s="251" t="s">
        <v>5</v>
      </c>
      <c r="D30" s="252"/>
      <c r="E30" s="253">
        <f>ต.ค.55!F30+พ.ย.55!F30</f>
        <v>7</v>
      </c>
      <c r="F30" s="253">
        <v>2</v>
      </c>
      <c r="G30" s="254"/>
    </row>
    <row r="31" spans="1:7" ht="20.25" customHeight="1">
      <c r="A31" s="167" t="s">
        <v>212</v>
      </c>
      <c r="B31" s="250"/>
      <c r="C31" s="251" t="s">
        <v>5</v>
      </c>
      <c r="D31" s="252"/>
      <c r="E31" s="253">
        <f>ต.ค.55!F31+พ.ย.55!F31</f>
        <v>0</v>
      </c>
      <c r="F31" s="253">
        <v>0</v>
      </c>
      <c r="G31" s="254"/>
    </row>
    <row r="32" spans="1:7" ht="20.25" customHeight="1">
      <c r="A32" s="167" t="s">
        <v>287</v>
      </c>
      <c r="B32" s="250"/>
      <c r="C32" s="251" t="s">
        <v>5</v>
      </c>
      <c r="D32" s="252"/>
      <c r="E32" s="253">
        <f>ต.ค.55!F32+พ.ย.55!F32</f>
        <v>0</v>
      </c>
      <c r="F32" s="253">
        <v>0</v>
      </c>
      <c r="G32" s="254"/>
    </row>
    <row r="33" spans="1:7" ht="20.25" customHeight="1">
      <c r="A33" s="167" t="s">
        <v>288</v>
      </c>
      <c r="B33" s="250"/>
      <c r="C33" s="251" t="s">
        <v>5</v>
      </c>
      <c r="D33" s="252"/>
      <c r="E33" s="253">
        <f>ต.ค.55!F33+พ.ย.55!F33</f>
        <v>0</v>
      </c>
      <c r="F33" s="253">
        <v>0</v>
      </c>
      <c r="G33" s="254"/>
    </row>
    <row r="34" spans="1:7" ht="20.25" customHeight="1">
      <c r="A34" s="167" t="s">
        <v>213</v>
      </c>
      <c r="B34" s="250"/>
      <c r="C34" s="251" t="s">
        <v>5</v>
      </c>
      <c r="D34" s="252"/>
      <c r="E34" s="253">
        <f>ต.ค.55!F34+พ.ย.55!F34</f>
        <v>137</v>
      </c>
      <c r="F34" s="253">
        <v>48</v>
      </c>
      <c r="G34" s="254"/>
    </row>
    <row r="35" spans="1:7" ht="20.25" customHeight="1">
      <c r="A35" s="167" t="s">
        <v>214</v>
      </c>
      <c r="B35" s="250"/>
      <c r="C35" s="251" t="s">
        <v>5</v>
      </c>
      <c r="D35" s="252"/>
      <c r="E35" s="253">
        <f>ต.ค.55!F35+พ.ย.55!F35</f>
        <v>117</v>
      </c>
      <c r="F35" s="253">
        <v>56</v>
      </c>
      <c r="G35" s="254"/>
    </row>
    <row r="36" spans="1:7" ht="20.25" customHeight="1">
      <c r="A36" s="271" t="s">
        <v>60</v>
      </c>
      <c r="B36" s="272"/>
      <c r="C36" s="273"/>
      <c r="D36" s="274"/>
      <c r="E36" s="274"/>
      <c r="F36" s="275"/>
      <c r="G36" s="276"/>
    </row>
    <row r="37" spans="1:7" ht="20.25" customHeight="1">
      <c r="A37" s="167" t="s">
        <v>278</v>
      </c>
      <c r="B37" s="250">
        <v>71000</v>
      </c>
      <c r="C37" s="251" t="s">
        <v>5</v>
      </c>
      <c r="D37" s="252">
        <v>840</v>
      </c>
      <c r="E37" s="253">
        <f>ต.ค.55!F37+พ.ย.55!F37</f>
        <v>149</v>
      </c>
      <c r="F37" s="253">
        <v>149</v>
      </c>
      <c r="G37" s="254">
        <f>E37*100/D37</f>
        <v>17.738095238095237</v>
      </c>
    </row>
    <row r="38" spans="1:7" ht="20.25" customHeight="1">
      <c r="A38" s="167" t="s">
        <v>279</v>
      </c>
      <c r="B38" s="250">
        <v>103200</v>
      </c>
      <c r="C38" s="251" t="s">
        <v>5</v>
      </c>
      <c r="D38" s="252">
        <v>360</v>
      </c>
      <c r="E38" s="253">
        <f>ต.ค.55!F38+พ.ย.55!F38</f>
        <v>35</v>
      </c>
      <c r="F38" s="253">
        <v>35</v>
      </c>
      <c r="G38" s="254">
        <f>E38*100/D38</f>
        <v>9.7222222222222214</v>
      </c>
    </row>
    <row r="39" spans="1:7" ht="20.25" customHeight="1">
      <c r="A39" s="167" t="s">
        <v>280</v>
      </c>
      <c r="B39" s="250"/>
      <c r="C39" s="251" t="s">
        <v>5</v>
      </c>
      <c r="D39" s="252"/>
      <c r="E39" s="253">
        <f>ต.ค.55!F39+พ.ย.55!F39</f>
        <v>0</v>
      </c>
      <c r="F39" s="253">
        <v>0</v>
      </c>
      <c r="G39" s="254"/>
    </row>
    <row r="40" spans="1:7" ht="20.25" customHeight="1">
      <c r="A40" s="167" t="s">
        <v>281</v>
      </c>
      <c r="B40" s="250"/>
      <c r="C40" s="251" t="s">
        <v>245</v>
      </c>
      <c r="D40" s="252"/>
      <c r="E40" s="253">
        <f>ต.ค.55!F40+พ.ย.55!F40</f>
        <v>0</v>
      </c>
      <c r="F40" s="253">
        <v>0</v>
      </c>
      <c r="G40" s="254"/>
    </row>
    <row r="41" spans="1:7" ht="20.25" customHeight="1">
      <c r="A41" s="271" t="s">
        <v>282</v>
      </c>
      <c r="B41" s="272"/>
      <c r="C41" s="273"/>
      <c r="D41" s="274"/>
      <c r="E41" s="274"/>
      <c r="F41" s="275"/>
      <c r="G41" s="276"/>
    </row>
    <row r="42" spans="1:7" ht="20.25" customHeight="1">
      <c r="A42" s="167" t="s">
        <v>283</v>
      </c>
      <c r="B42" s="250">
        <v>95280</v>
      </c>
      <c r="C42" s="251" t="s">
        <v>5</v>
      </c>
      <c r="D42" s="252">
        <v>1</v>
      </c>
      <c r="E42" s="253">
        <f>ต.ค.55!F42+พ.ย.55!F42</f>
        <v>1</v>
      </c>
      <c r="F42" s="253">
        <v>0</v>
      </c>
      <c r="G42" s="370">
        <f>E42*100/D42</f>
        <v>100</v>
      </c>
    </row>
    <row r="43" spans="1:7" ht="21.75" customHeight="1">
      <c r="A43" s="167" t="s">
        <v>284</v>
      </c>
      <c r="B43" s="250">
        <v>17000</v>
      </c>
      <c r="C43" s="251" t="s">
        <v>5</v>
      </c>
      <c r="D43" s="252">
        <v>100</v>
      </c>
      <c r="E43" s="253">
        <f>ต.ค.55!F43+พ.ย.55!F43</f>
        <v>0</v>
      </c>
      <c r="F43" s="253">
        <v>0</v>
      </c>
      <c r="G43" s="254">
        <f>E43*100/D43</f>
        <v>0</v>
      </c>
    </row>
    <row r="44" spans="1:7" ht="20.25" customHeight="1">
      <c r="A44" s="267" t="s">
        <v>289</v>
      </c>
      <c r="B44" s="250"/>
      <c r="C44" s="251"/>
      <c r="D44" s="288"/>
      <c r="E44" s="253"/>
      <c r="F44" s="253"/>
      <c r="G44" s="254"/>
    </row>
    <row r="45" spans="1:7" ht="20.25" customHeight="1">
      <c r="A45" s="167" t="s">
        <v>290</v>
      </c>
      <c r="B45" s="250">
        <v>1500</v>
      </c>
      <c r="C45" s="251" t="s">
        <v>5</v>
      </c>
      <c r="D45" s="252">
        <v>30</v>
      </c>
      <c r="E45" s="253">
        <f>ต.ค.55!F45+พ.ย.55!F45</f>
        <v>0</v>
      </c>
      <c r="F45" s="253">
        <v>0</v>
      </c>
      <c r="G45" s="254">
        <f>E45*100/D45</f>
        <v>0</v>
      </c>
    </row>
    <row r="46" spans="1:7" ht="20.25" customHeight="1">
      <c r="A46" s="167" t="s">
        <v>291</v>
      </c>
      <c r="B46" s="250">
        <v>14300</v>
      </c>
      <c r="C46" s="251" t="s">
        <v>5</v>
      </c>
      <c r="D46" s="252">
        <v>150</v>
      </c>
      <c r="E46" s="253">
        <f>ต.ค.55!F46+พ.ย.55!F46</f>
        <v>0</v>
      </c>
      <c r="F46" s="253">
        <v>0</v>
      </c>
      <c r="G46" s="254">
        <f>E46*100/D46</f>
        <v>0</v>
      </c>
    </row>
    <row r="47" spans="1:7" ht="20.25" customHeight="1">
      <c r="A47" s="167" t="s">
        <v>292</v>
      </c>
      <c r="B47" s="250">
        <v>17840</v>
      </c>
      <c r="C47" s="251" t="s">
        <v>5</v>
      </c>
      <c r="D47" s="252">
        <v>38</v>
      </c>
      <c r="E47" s="253">
        <f>ต.ค.55!F47+พ.ย.55!F47</f>
        <v>3</v>
      </c>
      <c r="F47" s="253">
        <v>3</v>
      </c>
      <c r="G47" s="254">
        <f>E47*100/D47</f>
        <v>7.8947368421052628</v>
      </c>
    </row>
    <row r="48" spans="1:7" ht="24.75" customHeight="1">
      <c r="A48" s="277" t="s">
        <v>293</v>
      </c>
      <c r="B48" s="278">
        <v>95280</v>
      </c>
      <c r="C48" s="279" t="s">
        <v>5</v>
      </c>
      <c r="D48" s="280">
        <v>1</v>
      </c>
      <c r="E48" s="253">
        <f>ต.ค.55!F48+พ.ย.55!F48</f>
        <v>1</v>
      </c>
      <c r="F48" s="281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247"/>
      <c r="F49" s="247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3">
        <f>ต.ค.55!F50+พ.ย.55!F50</f>
        <v>4</v>
      </c>
      <c r="F50" s="253">
        <v>3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3">
        <f>ต.ค.55!F51+พ.ย.55!F51</f>
        <v>1</v>
      </c>
      <c r="F51" s="253">
        <v>1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247"/>
      <c r="E52" s="247"/>
      <c r="F52" s="247"/>
      <c r="G52" s="248"/>
    </row>
    <row r="53" spans="1:7" ht="20.25" customHeight="1">
      <c r="A53" s="244" t="s">
        <v>90</v>
      </c>
      <c r="B53" s="284" t="s">
        <v>197</v>
      </c>
      <c r="C53" s="285" t="s">
        <v>5</v>
      </c>
      <c r="D53" s="284">
        <v>5000</v>
      </c>
      <c r="E53" s="253">
        <f>ต.ค.55!F53+พ.ย.55!F53</f>
        <v>646</v>
      </c>
      <c r="F53" s="286">
        <v>529</v>
      </c>
      <c r="G53" s="287">
        <f t="shared" ref="G53:G70" si="0">E53*100/D53</f>
        <v>12.92</v>
      </c>
    </row>
    <row r="54" spans="1:7" ht="20.25" customHeight="1">
      <c r="A54" s="167" t="s">
        <v>91</v>
      </c>
      <c r="B54" s="250"/>
      <c r="C54" s="251"/>
      <c r="D54" s="288"/>
      <c r="E54" s="253"/>
      <c r="F54" s="253"/>
      <c r="G54" s="254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3">
        <f>ต.ค.55!F55+พ.ย.55!F55</f>
        <v>0</v>
      </c>
      <c r="F55" s="253">
        <v>0</v>
      </c>
      <c r="G55" s="254">
        <f t="shared" si="0"/>
        <v>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3">
        <f>ต.ค.55!F56+พ.ย.55!F56</f>
        <v>421</v>
      </c>
      <c r="F56" s="253">
        <v>421</v>
      </c>
      <c r="G56" s="254">
        <f t="shared" si="0"/>
        <v>10.794871794871796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3">
        <f>ต.ค.55!F57+พ.ย.55!F57</f>
        <v>0</v>
      </c>
      <c r="F57" s="253">
        <v>0</v>
      </c>
      <c r="G57" s="254">
        <f t="shared" si="0"/>
        <v>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3">
        <f>ต.ค.55!F58+พ.ย.55!F58</f>
        <v>0</v>
      </c>
      <c r="F58" s="253">
        <v>0</v>
      </c>
      <c r="G58" s="254">
        <f t="shared" si="0"/>
        <v>0</v>
      </c>
    </row>
    <row r="59" spans="1:7" ht="19.5" customHeight="1">
      <c r="A59" s="167" t="s">
        <v>297</v>
      </c>
      <c r="B59" s="250">
        <v>32000</v>
      </c>
      <c r="C59" s="251" t="s">
        <v>20</v>
      </c>
      <c r="D59" s="252">
        <v>1</v>
      </c>
      <c r="E59" s="253">
        <f>ต.ค.55!F59+พ.ย.55!F59</f>
        <v>0</v>
      </c>
      <c r="F59" s="253">
        <v>0</v>
      </c>
      <c r="G59" s="254">
        <f t="shared" si="0"/>
        <v>0</v>
      </c>
    </row>
    <row r="60" spans="1:7" ht="20.25" customHeight="1">
      <c r="A60" s="167"/>
      <c r="B60" s="250"/>
      <c r="C60" s="251" t="s">
        <v>5</v>
      </c>
      <c r="D60" s="252">
        <v>20</v>
      </c>
      <c r="E60" s="253">
        <f>ต.ค.55!F60+พ.ย.55!F60</f>
        <v>0</v>
      </c>
      <c r="F60" s="253">
        <v>0</v>
      </c>
      <c r="G60" s="254">
        <f t="shared" si="0"/>
        <v>0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252">
        <v>1</v>
      </c>
      <c r="E61" s="253">
        <f>ต.ค.55!F61+พ.ย.55!F61</f>
        <v>0</v>
      </c>
      <c r="F61" s="253">
        <v>0</v>
      </c>
      <c r="G61" s="254">
        <f t="shared" si="0"/>
        <v>0</v>
      </c>
    </row>
    <row r="62" spans="1:7" ht="20.25" customHeight="1">
      <c r="A62" s="167"/>
      <c r="B62" s="250"/>
      <c r="C62" s="251" t="s">
        <v>5</v>
      </c>
      <c r="D62" s="252">
        <v>12</v>
      </c>
      <c r="E62" s="253">
        <f>ต.ค.55!F62+พ.ย.55!F62</f>
        <v>0</v>
      </c>
      <c r="F62" s="253">
        <v>0</v>
      </c>
      <c r="G62" s="254">
        <f t="shared" si="0"/>
        <v>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252">
        <v>2</v>
      </c>
      <c r="E63" s="253">
        <f>ต.ค.55!F63+พ.ย.55!F63</f>
        <v>0</v>
      </c>
      <c r="F63" s="253">
        <v>0</v>
      </c>
      <c r="G63" s="254">
        <f t="shared" si="0"/>
        <v>0</v>
      </c>
    </row>
    <row r="64" spans="1:7" ht="20.25" customHeight="1">
      <c r="A64" s="167"/>
      <c r="B64" s="250"/>
      <c r="C64" s="251" t="s">
        <v>5</v>
      </c>
      <c r="D64" s="252">
        <v>20</v>
      </c>
      <c r="E64" s="253">
        <f>ต.ค.55!F64+พ.ย.55!F64</f>
        <v>0</v>
      </c>
      <c r="F64" s="253">
        <v>0</v>
      </c>
      <c r="G64" s="254">
        <f t="shared" si="0"/>
        <v>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252">
        <v>1</v>
      </c>
      <c r="E65" s="253">
        <f>ต.ค.55!F65+พ.ย.55!F65</f>
        <v>1</v>
      </c>
      <c r="F65" s="253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46"/>
      <c r="F66" s="346"/>
      <c r="G66" s="347"/>
    </row>
    <row r="67" spans="1:7" ht="22.5" customHeight="1">
      <c r="A67" s="297" t="s">
        <v>51</v>
      </c>
      <c r="B67" s="298"/>
      <c r="C67" s="348"/>
      <c r="D67" s="349"/>
      <c r="E67" s="350"/>
      <c r="F67" s="35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91">
        <v>4100</v>
      </c>
      <c r="E68" s="253">
        <f>ต.ค.55!F68+พ.ย.55!F68</f>
        <v>423</v>
      </c>
      <c r="F68" s="292">
        <v>318</v>
      </c>
      <c r="G68" s="293">
        <f t="shared" si="0"/>
        <v>10.317073170731707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2">
        <v>300</v>
      </c>
      <c r="E69" s="253">
        <f>ต.ค.55!F69+พ.ย.55!F69</f>
        <v>0</v>
      </c>
      <c r="F69" s="253">
        <v>0</v>
      </c>
      <c r="G69" s="254">
        <f t="shared" si="0"/>
        <v>0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8">
        <v>80</v>
      </c>
      <c r="E70" s="253">
        <f>ต.ค.55!F70+พ.ย.55!F70</f>
        <v>0</v>
      </c>
      <c r="F70" s="259">
        <v>0</v>
      </c>
      <c r="G70" s="260">
        <f t="shared" si="0"/>
        <v>0</v>
      </c>
    </row>
    <row r="71" spans="1:7" ht="20.25" customHeight="1">
      <c r="A71" s="128" t="s">
        <v>28</v>
      </c>
      <c r="B71" s="289">
        <v>651600</v>
      </c>
      <c r="C71" s="345"/>
      <c r="D71" s="346"/>
      <c r="E71" s="346"/>
      <c r="F71" s="346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53"/>
      <c r="F72" s="353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91">
        <v>40000</v>
      </c>
      <c r="E73" s="253">
        <f>ต.ค.55!F73+พ.ย.55!F73</f>
        <v>11477</v>
      </c>
      <c r="F73" s="291">
        <v>4500</v>
      </c>
      <c r="G73" s="293">
        <f>E73*100/D73</f>
        <v>28.692499999999999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2">
        <v>2500</v>
      </c>
      <c r="E74" s="253">
        <f>ต.ค.55!F74+พ.ย.55!F74</f>
        <v>0</v>
      </c>
      <c r="F74" s="253">
        <v>0</v>
      </c>
      <c r="G74" s="254">
        <f>E74*100/D74</f>
        <v>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2">
        <v>200</v>
      </c>
      <c r="E75" s="253">
        <f>ต.ค.55!F75+พ.ย.55!F75</f>
        <v>0</v>
      </c>
      <c r="F75" s="253">
        <v>0</v>
      </c>
      <c r="G75" s="254">
        <f>E75*100/D75</f>
        <v>0</v>
      </c>
    </row>
    <row r="76" spans="1:7" s="60" customFormat="1" ht="23.25" customHeight="1">
      <c r="A76" s="246" t="s">
        <v>30</v>
      </c>
      <c r="B76" s="355"/>
      <c r="C76" s="249"/>
      <c r="D76" s="356"/>
      <c r="E76" s="356"/>
      <c r="F76" s="35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127</v>
      </c>
      <c r="F77" s="128"/>
      <c r="G77" s="296">
        <f>E77*100/D77</f>
        <v>18.676470588235293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128</v>
      </c>
      <c r="F78" s="297"/>
      <c r="G78" s="300">
        <f>E78*100/D78</f>
        <v>18.823529411764707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6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3">
        <f>ต.ค.55!F80+พ.ย.55!F80</f>
        <v>127</v>
      </c>
      <c r="F80" s="250">
        <v>63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3">
        <f>ต.ค.55!F81+พ.ย.55!F81</f>
        <v>112</v>
      </c>
      <c r="F81" s="252">
        <v>59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3">
        <f>ต.ค.55!F82+พ.ย.55!F82</f>
        <v>12</v>
      </c>
      <c r="F82" s="252">
        <v>9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3">
        <f>ต.ค.55!F83+พ.ย.55!F83</f>
        <v>50</v>
      </c>
      <c r="F83" s="252">
        <v>25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3">
        <f>ต.ค.55!F84+พ.ย.55!F84</f>
        <v>50</v>
      </c>
      <c r="F84" s="252">
        <v>25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3">
        <f>ต.ค.55!F85+พ.ย.55!F85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3">
        <f>ต.ค.55!F86+พ.ย.55!F86</f>
        <v>15</v>
      </c>
      <c r="F86" s="252">
        <v>4</v>
      </c>
      <c r="G86" s="254"/>
    </row>
    <row r="87" spans="1:7" s="61" customFormat="1" ht="20.25" customHeight="1">
      <c r="A87" s="303" t="s">
        <v>225</v>
      </c>
      <c r="B87" s="250"/>
      <c r="C87" s="304" t="s">
        <v>6</v>
      </c>
      <c r="D87" s="269">
        <v>680</v>
      </c>
      <c r="E87" s="253">
        <f>ต.ค.55!F87+พ.ย.55!F87</f>
        <v>128</v>
      </c>
      <c r="F87" s="250">
        <v>64</v>
      </c>
      <c r="G87" s="270"/>
    </row>
    <row r="88" spans="1:7" s="61" customFormat="1" ht="22.5" customHeight="1">
      <c r="A88" s="305" t="s">
        <v>226</v>
      </c>
      <c r="B88" s="250"/>
      <c r="C88" s="283" t="s">
        <v>6</v>
      </c>
      <c r="D88" s="253"/>
      <c r="E88" s="253">
        <f>ต.ค.55!F88+พ.ย.55!F88</f>
        <v>113</v>
      </c>
      <c r="F88" s="252">
        <v>60</v>
      </c>
      <c r="G88" s="254"/>
    </row>
    <row r="89" spans="1:7" s="61" customFormat="1" ht="22.5" customHeight="1">
      <c r="A89" s="306" t="s">
        <v>313</v>
      </c>
      <c r="B89" s="250"/>
      <c r="C89" s="283" t="s">
        <v>6</v>
      </c>
      <c r="D89" s="253"/>
      <c r="E89" s="253">
        <f>ต.ค.55!F89+พ.ย.55!F89</f>
        <v>13</v>
      </c>
      <c r="F89" s="252">
        <v>10</v>
      </c>
      <c r="G89" s="254"/>
    </row>
    <row r="90" spans="1:7" s="61" customFormat="1" ht="22.5" customHeight="1">
      <c r="A90" s="306" t="s">
        <v>311</v>
      </c>
      <c r="B90" s="250"/>
      <c r="C90" s="283" t="s">
        <v>6</v>
      </c>
      <c r="D90" s="253"/>
      <c r="E90" s="253">
        <f>ต.ค.55!F90+พ.ย.55!F90</f>
        <v>50.25</v>
      </c>
      <c r="F90" s="252">
        <v>25</v>
      </c>
      <c r="G90" s="254"/>
    </row>
    <row r="91" spans="1:7" s="61" customFormat="1" ht="20.25" customHeight="1">
      <c r="A91" s="306" t="s">
        <v>312</v>
      </c>
      <c r="B91" s="250"/>
      <c r="C91" s="283" t="s">
        <v>6</v>
      </c>
      <c r="D91" s="253"/>
      <c r="E91" s="253">
        <f>ต.ค.55!F91+พ.ย.55!F91</f>
        <v>50</v>
      </c>
      <c r="F91" s="252">
        <v>25</v>
      </c>
      <c r="G91" s="254"/>
    </row>
    <row r="92" spans="1:7" s="61" customFormat="1" ht="20.25" customHeight="1">
      <c r="A92" s="305" t="s">
        <v>227</v>
      </c>
      <c r="B92" s="250"/>
      <c r="C92" s="283" t="s">
        <v>6</v>
      </c>
      <c r="D92" s="253"/>
      <c r="E92" s="253">
        <f>ต.ค.55!F92+พ.ย.55!F92</f>
        <v>0</v>
      </c>
      <c r="F92" s="252">
        <v>0</v>
      </c>
      <c r="G92" s="254"/>
    </row>
    <row r="93" spans="1:7" s="60" customFormat="1" ht="22.5" customHeight="1">
      <c r="A93" s="307" t="s">
        <v>228</v>
      </c>
      <c r="B93" s="278"/>
      <c r="C93" s="308" t="s">
        <v>6</v>
      </c>
      <c r="D93" s="281"/>
      <c r="E93" s="253">
        <f>ต.ค.55!F93+พ.ย.55!F93</f>
        <v>15</v>
      </c>
      <c r="F93" s="280">
        <v>4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516</v>
      </c>
      <c r="F94" s="295"/>
      <c r="G94" s="296">
        <f>E94*100/D94</f>
        <v>10.32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83</v>
      </c>
      <c r="F95" s="309"/>
      <c r="G95" s="300">
        <f>E95*100/D95</f>
        <v>10.375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3">
        <f>ต.ค.55!F96+พ.ย.55!F96</f>
        <v>516</v>
      </c>
      <c r="F96" s="284">
        <v>516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3">
        <f>ต.ค.55!F97+พ.ย.55!F97</f>
        <v>516</v>
      </c>
      <c r="F97" s="252">
        <v>516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3">
        <f>ต.ค.55!F98+พ.ย.55!F98</f>
        <v>0</v>
      </c>
      <c r="F98" s="252">
        <f>G98</f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3">
        <f>ต.ค.55!F99+พ.ย.55!F99</f>
        <v>83</v>
      </c>
      <c r="F99" s="250">
        <v>83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3">
        <f>ต.ค.55!F100+พ.ย.55!F100</f>
        <v>83</v>
      </c>
      <c r="F100" s="252">
        <v>83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3">
        <f>ต.ค.55!F101+พ.ย.55!F101</f>
        <v>0</v>
      </c>
      <c r="F101" s="258">
        <f>G101</f>
        <v>0</v>
      </c>
      <c r="G101" s="260"/>
    </row>
    <row r="102" spans="1:7">
      <c r="A102" s="390" t="s">
        <v>351</v>
      </c>
      <c r="B102" s="391"/>
      <c r="C102" s="393" t="s">
        <v>7</v>
      </c>
      <c r="D102" s="392"/>
      <c r="E102" s="393"/>
      <c r="F102" s="390"/>
      <c r="G102" s="394"/>
    </row>
    <row r="103" spans="1:7">
      <c r="A103" s="390" t="s">
        <v>352</v>
      </c>
      <c r="B103" s="391"/>
      <c r="C103" s="390"/>
      <c r="D103" s="392"/>
      <c r="E103" s="393"/>
      <c r="F103" s="390"/>
      <c r="G103" s="394"/>
    </row>
    <row r="104" spans="1:7">
      <c r="A104" s="306" t="s">
        <v>353</v>
      </c>
      <c r="B104" s="330"/>
      <c r="C104" s="331" t="s">
        <v>5</v>
      </c>
      <c r="D104" s="252"/>
      <c r="E104" s="253">
        <f>ต.ค.55!F104+พ.ย.55!F104</f>
        <v>0</v>
      </c>
      <c r="F104" s="252">
        <v>0</v>
      </c>
      <c r="G104" s="332"/>
    </row>
    <row r="105" spans="1:7" ht="22.5" customHeight="1">
      <c r="A105" s="333" t="s">
        <v>354</v>
      </c>
      <c r="B105" s="278"/>
      <c r="C105" s="279" t="s">
        <v>6</v>
      </c>
      <c r="D105" s="280"/>
      <c r="E105" s="253">
        <f>ต.ค.55!F105+พ.ย.55!F105</f>
        <v>0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57"/>
      <c r="F106" s="357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62"/>
      <c r="F107" s="362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319">
        <f>F108</f>
        <v>0</v>
      </c>
      <c r="F108" s="320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3037</v>
      </c>
      <c r="F109" s="289"/>
      <c r="G109" s="296">
        <f>E109*100/D109</f>
        <v>37.962499999999999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E116</f>
        <v>3365</v>
      </c>
      <c r="F110" s="298"/>
      <c r="G110" s="300">
        <f>E110*100/D110</f>
        <v>42.0625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3">
        <f>ต.ค.55!F111+พ.ย.55!F111</f>
        <v>3037</v>
      </c>
      <c r="F111" s="284">
        <v>1034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3">
        <f>ต.ค.55!F112+พ.ย.55!F112</f>
        <v>2649</v>
      </c>
      <c r="F112" s="252">
        <v>1034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3">
        <f>ต.ค.55!F113+พ.ย.55!F113</f>
        <v>417</v>
      </c>
      <c r="F113" s="252">
        <v>132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3">
        <f>ต.ค.55!F114+พ.ย.55!F114</f>
        <v>2232</v>
      </c>
      <c r="F114" s="252">
        <v>902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3">
        <f>ต.ค.55!F115+พ.ย.55!F115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3">
        <f>ต.ค.55!F116+พ.ย.55!F116</f>
        <v>3365</v>
      </c>
      <c r="F116" s="250">
        <v>1171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3">
        <f>ต.ค.55!F117+พ.ย.55!F117</f>
        <v>2927</v>
      </c>
      <c r="F117" s="252">
        <v>1171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3">
        <f>ต.ค.55!F118+พ.ย.55!F118</f>
        <v>427</v>
      </c>
      <c r="F118" s="252">
        <v>142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3">
        <f>ต.ค.55!F119+พ.ย.55!F119</f>
        <v>2500</v>
      </c>
      <c r="F119" s="252">
        <v>1029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3">
        <f>ต.ค.55!F120+พ.ย.55!F120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408</v>
      </c>
      <c r="F121" s="289"/>
      <c r="G121" s="296">
        <f>E121*100/D121</f>
        <v>10.199999999999999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49</v>
      </c>
      <c r="F122" s="298"/>
      <c r="G122" s="300">
        <f>E122*100/D122</f>
        <v>12.25</v>
      </c>
    </row>
    <row r="123" spans="1:7" s="60" customFormat="1" ht="22.5" customHeight="1">
      <c r="A123" s="301" t="s">
        <v>259</v>
      </c>
      <c r="B123" s="284"/>
      <c r="C123" s="311" t="s">
        <v>5</v>
      </c>
      <c r="D123" s="284">
        <v>4000</v>
      </c>
      <c r="E123" s="253">
        <f>ต.ค.55!F123+พ.ย.55!F123</f>
        <v>408</v>
      </c>
      <c r="F123" s="284">
        <v>408</v>
      </c>
      <c r="G123" s="293"/>
    </row>
    <row r="124" spans="1:7" s="60" customFormat="1" ht="22.5" customHeight="1">
      <c r="A124" s="306" t="s">
        <v>322</v>
      </c>
      <c r="B124" s="250"/>
      <c r="C124" s="312" t="s">
        <v>7</v>
      </c>
      <c r="D124" s="252"/>
      <c r="E124" s="253">
        <f>ต.ค.55!F124+พ.ย.55!F124</f>
        <v>0</v>
      </c>
      <c r="F124" s="252">
        <v>0</v>
      </c>
      <c r="G124" s="254"/>
    </row>
    <row r="125" spans="1:7" s="60" customFormat="1" ht="22.5" customHeight="1">
      <c r="A125" s="306" t="s">
        <v>323</v>
      </c>
      <c r="B125" s="250"/>
      <c r="C125" s="312" t="s">
        <v>5</v>
      </c>
      <c r="D125" s="252"/>
      <c r="E125" s="253">
        <f>ต.ค.55!F125+พ.ย.55!F125</f>
        <v>408</v>
      </c>
      <c r="F125" s="252">
        <v>408</v>
      </c>
      <c r="G125" s="254"/>
    </row>
    <row r="126" spans="1:7" s="60" customFormat="1" ht="22.5" customHeight="1">
      <c r="A126" s="305" t="s">
        <v>326</v>
      </c>
      <c r="B126" s="250"/>
      <c r="C126" s="313" t="s">
        <v>7</v>
      </c>
      <c r="D126" s="250">
        <v>400</v>
      </c>
      <c r="E126" s="253">
        <f>ต.ค.55!F126+พ.ย.55!F126</f>
        <v>49</v>
      </c>
      <c r="F126" s="250">
        <v>49</v>
      </c>
      <c r="G126" s="254"/>
    </row>
    <row r="127" spans="1:7" s="60" customFormat="1" ht="22.5" customHeight="1">
      <c r="A127" s="306" t="s">
        <v>324</v>
      </c>
      <c r="B127" s="330"/>
      <c r="C127" s="331" t="s">
        <v>5</v>
      </c>
      <c r="D127" s="252"/>
      <c r="E127" s="253">
        <f>ต.ค.55!F127+พ.ย.55!F127</f>
        <v>0</v>
      </c>
      <c r="F127" s="252">
        <v>0</v>
      </c>
      <c r="G127" s="332"/>
    </row>
    <row r="128" spans="1:7">
      <c r="A128" s="306" t="s">
        <v>325</v>
      </c>
      <c r="B128" s="250"/>
      <c r="C128" s="251" t="s">
        <v>6</v>
      </c>
      <c r="D128" s="252"/>
      <c r="E128" s="253">
        <f>ต.ค.55!F128+พ.ย.55!F128</f>
        <v>49</v>
      </c>
      <c r="F128" s="252">
        <v>49</v>
      </c>
      <c r="G128" s="254"/>
    </row>
    <row r="129" spans="1:7">
      <c r="A129" s="395" t="s">
        <v>343</v>
      </c>
      <c r="B129" s="391"/>
      <c r="C129" s="393" t="s">
        <v>7</v>
      </c>
      <c r="D129" s="392"/>
      <c r="E129" s="393"/>
      <c r="F129" s="390"/>
      <c r="G129" s="394"/>
    </row>
    <row r="130" spans="1:7">
      <c r="A130" s="395" t="s">
        <v>344</v>
      </c>
      <c r="B130" s="391"/>
      <c r="C130" s="390"/>
      <c r="D130" s="392"/>
      <c r="E130" s="393"/>
      <c r="F130" s="390"/>
      <c r="G130" s="394"/>
    </row>
    <row r="131" spans="1:7">
      <c r="A131" s="306" t="s">
        <v>345</v>
      </c>
      <c r="B131" s="330"/>
      <c r="C131" s="331" t="s">
        <v>5</v>
      </c>
      <c r="D131" s="252"/>
      <c r="E131" s="253">
        <f>ต.ค.55!F131+พ.ย.55!F131</f>
        <v>0</v>
      </c>
      <c r="F131" s="252">
        <v>0</v>
      </c>
      <c r="G131" s="332"/>
    </row>
    <row r="132" spans="1:7">
      <c r="A132" s="333" t="s">
        <v>346</v>
      </c>
      <c r="B132" s="278"/>
      <c r="C132" s="279" t="s">
        <v>6</v>
      </c>
      <c r="D132" s="280"/>
      <c r="E132" s="253">
        <f>ต.ค.55!F132+พ.ย.55!F132</f>
        <v>3</v>
      </c>
      <c r="F132" s="280">
        <v>3</v>
      </c>
      <c r="G132" s="282"/>
    </row>
    <row r="133" spans="1:7">
      <c r="A133" s="364"/>
      <c r="B133" s="365"/>
      <c r="C133" s="364"/>
      <c r="D133" s="366"/>
      <c r="E133" s="367"/>
      <c r="F133" s="364"/>
      <c r="G133" s="36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honeticPr fontId="35" type="noConversion"/>
  <pageMargins left="0.44" right="0.15748031496062992" top="0.62" bottom="0.45" header="0.35433070866141736" footer="0.42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3"/>
  <sheetViews>
    <sheetView view="pageBreakPreview" topLeftCell="A4" zoomScaleSheetLayoutView="100" workbookViewId="0">
      <selection activeCell="E20" sqref="E20"/>
    </sheetView>
  </sheetViews>
  <sheetFormatPr defaultRowHeight="24.75"/>
  <cols>
    <col min="1" max="1" width="70.875" style="53" customWidth="1"/>
    <col min="2" max="2" width="10.25" style="58" customWidth="1"/>
    <col min="3" max="3" width="6.875" style="53" customWidth="1"/>
    <col min="4" max="4" width="8.375" style="59" customWidth="1"/>
    <col min="5" max="5" width="8.5" style="62" customWidth="1"/>
    <col min="6" max="6" width="7.875" style="53" customWidth="1"/>
    <col min="7" max="7" width="6.75" style="125" bestFit="1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3.25" customHeight="1">
      <c r="A3" s="463" t="s">
        <v>329</v>
      </c>
      <c r="B3" s="463"/>
      <c r="C3" s="463"/>
      <c r="D3" s="463"/>
      <c r="E3" s="463"/>
      <c r="F3" s="463"/>
      <c r="G3" s="463"/>
    </row>
    <row r="4" spans="1:7" ht="6" customHeight="1">
      <c r="A4" s="54"/>
      <c r="B4" s="55"/>
      <c r="C4" s="56"/>
      <c r="D4" s="57"/>
    </row>
    <row r="5" spans="1:7" ht="23.2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6">
        <v>20424</v>
      </c>
      <c r="G5" s="478" t="s">
        <v>258</v>
      </c>
    </row>
    <row r="6" spans="1:7" ht="23.25" customHeight="1">
      <c r="A6" s="464"/>
      <c r="B6" s="465"/>
      <c r="C6" s="474"/>
      <c r="D6" s="475"/>
      <c r="E6" s="388" t="s">
        <v>335</v>
      </c>
      <c r="F6" s="477"/>
      <c r="G6" s="478"/>
    </row>
    <row r="7" spans="1:7" ht="20.25" customHeight="1">
      <c r="A7" s="334" t="s">
        <v>3</v>
      </c>
      <c r="B7" s="335">
        <v>2974370</v>
      </c>
      <c r="C7" s="336"/>
      <c r="D7" s="337"/>
      <c r="E7" s="337"/>
      <c r="F7" s="337"/>
      <c r="G7" s="338"/>
    </row>
    <row r="8" spans="1:7" ht="20.25" customHeight="1">
      <c r="A8" s="339" t="s">
        <v>16</v>
      </c>
      <c r="B8" s="245">
        <v>57000</v>
      </c>
      <c r="C8" s="340"/>
      <c r="D8" s="341"/>
      <c r="E8" s="341"/>
      <c r="F8" s="341"/>
      <c r="G8" s="342"/>
    </row>
    <row r="9" spans="1:7" ht="20.25" customHeight="1">
      <c r="A9" s="246" t="s">
        <v>45</v>
      </c>
      <c r="B9" s="245">
        <v>57000</v>
      </c>
      <c r="C9" s="340"/>
      <c r="D9" s="247"/>
      <c r="E9" s="247"/>
      <c r="F9" s="247"/>
      <c r="G9" s="248"/>
    </row>
    <row r="10" spans="1:7" ht="20.25" customHeight="1">
      <c r="A10" s="246" t="s">
        <v>199</v>
      </c>
      <c r="B10" s="245">
        <v>57000</v>
      </c>
      <c r="C10" s="340"/>
      <c r="D10" s="247"/>
      <c r="E10" s="247"/>
      <c r="F10" s="247"/>
      <c r="G10" s="248"/>
    </row>
    <row r="11" spans="1:7" ht="21" customHeight="1">
      <c r="A11" s="432" t="s">
        <v>370</v>
      </c>
      <c r="B11" s="431">
        <v>65000</v>
      </c>
      <c r="C11" s="433" t="s">
        <v>5</v>
      </c>
      <c r="D11" s="430">
        <v>250</v>
      </c>
      <c r="E11" s="253">
        <f>ต.ค.55!F11+พ.ย.55!F11+ธ.ค.55!F11</f>
        <v>0</v>
      </c>
      <c r="F11" s="434">
        <v>0</v>
      </c>
      <c r="G11" s="254">
        <f>E11*100/D11</f>
        <v>0</v>
      </c>
    </row>
    <row r="12" spans="1:7" ht="20.25" customHeight="1">
      <c r="A12" s="167" t="s">
        <v>371</v>
      </c>
      <c r="B12" s="250">
        <v>52500</v>
      </c>
      <c r="C12" s="251" t="s">
        <v>20</v>
      </c>
      <c r="D12" s="252">
        <v>1</v>
      </c>
      <c r="E12" s="253">
        <f>ต.ค.55!F12+พ.ย.55!F12+ธ.ค.55!F12</f>
        <v>0</v>
      </c>
      <c r="F12" s="253">
        <v>0</v>
      </c>
      <c r="G12" s="254">
        <f>E12*100/D12</f>
        <v>0</v>
      </c>
    </row>
    <row r="13" spans="1:7" ht="20.25" customHeight="1">
      <c r="A13" s="167"/>
      <c r="B13" s="250"/>
      <c r="C13" s="251" t="s">
        <v>5</v>
      </c>
      <c r="D13" s="252">
        <v>25</v>
      </c>
      <c r="E13" s="253">
        <f>ต.ค.55!F13+พ.ย.55!F13+ธ.ค.55!F13</f>
        <v>0</v>
      </c>
      <c r="F13" s="253">
        <v>0</v>
      </c>
      <c r="G13" s="254">
        <f>E13*100/D13</f>
        <v>0</v>
      </c>
    </row>
    <row r="14" spans="1:7" ht="21" customHeight="1">
      <c r="A14" s="255" t="s">
        <v>372</v>
      </c>
      <c r="B14" s="256">
        <v>4500</v>
      </c>
      <c r="C14" s="257" t="s">
        <v>5</v>
      </c>
      <c r="D14" s="258">
        <v>19</v>
      </c>
      <c r="E14" s="253">
        <f>ต.ค.55!F14+พ.ย.55!F14+ธ.ค.55!F14</f>
        <v>6</v>
      </c>
      <c r="F14" s="259">
        <v>3</v>
      </c>
      <c r="G14" s="260">
        <f>E14*100/D14</f>
        <v>31.578947368421051</v>
      </c>
    </row>
    <row r="15" spans="1:7" ht="21" customHeight="1">
      <c r="A15" s="339" t="s">
        <v>22</v>
      </c>
      <c r="B15" s="245">
        <v>2917370</v>
      </c>
      <c r="C15" s="340"/>
      <c r="D15" s="343"/>
      <c r="E15" s="343"/>
      <c r="F15" s="343"/>
      <c r="G15" s="342"/>
    </row>
    <row r="16" spans="1:7" ht="21" customHeight="1">
      <c r="A16" s="246" t="s">
        <v>47</v>
      </c>
      <c r="B16" s="245">
        <v>2578000</v>
      </c>
      <c r="C16" s="340"/>
      <c r="D16" s="341"/>
      <c r="E16" s="341"/>
      <c r="F16" s="341"/>
      <c r="G16" s="344"/>
    </row>
    <row r="17" spans="1:7" ht="21" customHeight="1">
      <c r="A17" s="246" t="s">
        <v>200</v>
      </c>
      <c r="B17" s="245">
        <v>1252600</v>
      </c>
      <c r="C17" s="249"/>
      <c r="D17" s="247"/>
      <c r="E17" s="247"/>
      <c r="F17" s="247"/>
      <c r="G17" s="248"/>
    </row>
    <row r="18" spans="1:7" ht="21.75" customHeight="1">
      <c r="A18" s="339" t="s">
        <v>198</v>
      </c>
      <c r="B18" s="245">
        <v>619400</v>
      </c>
      <c r="C18" s="249"/>
      <c r="D18" s="247"/>
      <c r="E18" s="247"/>
      <c r="F18" s="247"/>
      <c r="G18" s="248"/>
    </row>
    <row r="19" spans="1:7" ht="21" customHeight="1">
      <c r="A19" s="261" t="s">
        <v>86</v>
      </c>
      <c r="B19" s="262"/>
      <c r="C19" s="263"/>
      <c r="D19" s="264"/>
      <c r="E19" s="265"/>
      <c r="F19" s="265"/>
      <c r="G19" s="266"/>
    </row>
    <row r="20" spans="1:7" ht="20.25" customHeight="1">
      <c r="A20" s="267" t="s">
        <v>57</v>
      </c>
      <c r="B20" s="250"/>
      <c r="C20" s="268" t="s">
        <v>5</v>
      </c>
      <c r="D20" s="250">
        <v>900</v>
      </c>
      <c r="E20" s="253">
        <f>ต.ค.55!F20+พ.ย.55!F20+ธ.ค.55!F20</f>
        <v>176</v>
      </c>
      <c r="F20" s="269">
        <v>54</v>
      </c>
      <c r="G20" s="270">
        <f>E20*100/D20</f>
        <v>19.555555555555557</v>
      </c>
    </row>
    <row r="21" spans="1:7" ht="20.25" customHeight="1">
      <c r="A21" s="167" t="s">
        <v>327</v>
      </c>
      <c r="B21" s="250"/>
      <c r="C21" s="251" t="s">
        <v>5</v>
      </c>
      <c r="D21" s="252"/>
      <c r="E21" s="253">
        <f>ต.ค.55!F21+พ.ย.55!F21+ธ.ค.55!F21</f>
        <v>329</v>
      </c>
      <c r="F21" s="253">
        <v>97</v>
      </c>
      <c r="G21" s="254"/>
    </row>
    <row r="22" spans="1:7" ht="20.25" customHeight="1">
      <c r="A22" s="167" t="s">
        <v>206</v>
      </c>
      <c r="B22" s="250"/>
      <c r="C22" s="251" t="s">
        <v>269</v>
      </c>
      <c r="D22" s="252"/>
      <c r="E22" s="253">
        <f>ต.ค.55!F22+พ.ย.55!F22+ธ.ค.55!F22</f>
        <v>467</v>
      </c>
      <c r="F22" s="253">
        <v>91</v>
      </c>
      <c r="G22" s="254"/>
    </row>
    <row r="23" spans="1:7" ht="20.25" customHeight="1">
      <c r="A23" s="167" t="s">
        <v>207</v>
      </c>
      <c r="B23" s="250"/>
      <c r="C23" s="251" t="s">
        <v>5</v>
      </c>
      <c r="D23" s="252"/>
      <c r="E23" s="253">
        <f>ต.ค.55!F23+พ.ย.55!F23+ธ.ค.55!F23</f>
        <v>204</v>
      </c>
      <c r="F23" s="253">
        <v>61</v>
      </c>
      <c r="G23" s="254"/>
    </row>
    <row r="24" spans="1:7" ht="20.25" customHeight="1">
      <c r="A24" s="167" t="s">
        <v>208</v>
      </c>
      <c r="B24" s="250"/>
      <c r="C24" s="251" t="s">
        <v>5</v>
      </c>
      <c r="D24" s="252"/>
      <c r="E24" s="253">
        <f>ต.ค.55!F24+พ.ย.55!F24+ธ.ค.55!F24</f>
        <v>1858</v>
      </c>
      <c r="F24" s="253">
        <v>564</v>
      </c>
      <c r="G24" s="254"/>
    </row>
    <row r="25" spans="1:7" ht="20.25" customHeight="1">
      <c r="A25" s="167" t="s">
        <v>209</v>
      </c>
      <c r="B25" s="250"/>
      <c r="C25" s="251" t="s">
        <v>5</v>
      </c>
      <c r="D25" s="252"/>
      <c r="E25" s="253">
        <f>ต.ค.55!F25+พ.ย.55!F25+ธ.ค.55!F25</f>
        <v>856</v>
      </c>
      <c r="F25" s="253">
        <v>231</v>
      </c>
      <c r="G25" s="254"/>
    </row>
    <row r="26" spans="1:7" ht="20.25" customHeight="1">
      <c r="A26" s="267" t="s">
        <v>58</v>
      </c>
      <c r="B26" s="250">
        <v>217800</v>
      </c>
      <c r="C26" s="268" t="s">
        <v>5</v>
      </c>
      <c r="D26" s="250">
        <v>800</v>
      </c>
      <c r="E26" s="253">
        <f>ต.ค.55!F26+พ.ย.55!F26+ธ.ค.55!F26</f>
        <v>0</v>
      </c>
      <c r="F26" s="269"/>
      <c r="G26" s="270">
        <f>E26*100/D26</f>
        <v>0</v>
      </c>
    </row>
    <row r="27" spans="1:7" ht="20.25" customHeight="1">
      <c r="A27" s="167" t="s">
        <v>210</v>
      </c>
      <c r="B27" s="250"/>
      <c r="C27" s="251" t="s">
        <v>5</v>
      </c>
      <c r="D27" s="252"/>
      <c r="E27" s="253">
        <f>ต.ค.55!F27+พ.ย.55!F27+ธ.ค.55!F27</f>
        <v>353</v>
      </c>
      <c r="F27" s="253">
        <v>99</v>
      </c>
      <c r="G27" s="254"/>
    </row>
    <row r="28" spans="1:7" ht="20.25" customHeight="1">
      <c r="A28" s="167" t="s">
        <v>211</v>
      </c>
      <c r="B28" s="250"/>
      <c r="C28" s="251" t="s">
        <v>5</v>
      </c>
      <c r="D28" s="252"/>
      <c r="E28" s="253">
        <f>ต.ค.55!F28+พ.ย.55!F28+ธ.ค.55!F28</f>
        <v>154</v>
      </c>
      <c r="F28" s="253">
        <v>55</v>
      </c>
      <c r="G28" s="270">
        <f>F28*100/E28</f>
        <v>35.714285714285715</v>
      </c>
    </row>
    <row r="29" spans="1:7" ht="20.25" customHeight="1">
      <c r="A29" s="167" t="s">
        <v>285</v>
      </c>
      <c r="B29" s="250"/>
      <c r="C29" s="251" t="s">
        <v>5</v>
      </c>
      <c r="D29" s="252"/>
      <c r="E29" s="253">
        <f>ต.ค.55!F29+พ.ย.55!F29+ธ.ค.55!F29</f>
        <v>140</v>
      </c>
      <c r="F29" s="253">
        <v>48</v>
      </c>
      <c r="G29" s="254"/>
    </row>
    <row r="30" spans="1:7" ht="20.25" customHeight="1">
      <c r="A30" s="167" t="s">
        <v>286</v>
      </c>
      <c r="B30" s="250"/>
      <c r="C30" s="251" t="s">
        <v>5</v>
      </c>
      <c r="D30" s="252"/>
      <c r="E30" s="253">
        <f>ต.ค.55!F30+พ.ย.55!F30+ธ.ค.55!F30</f>
        <v>14</v>
      </c>
      <c r="F30" s="253">
        <v>7</v>
      </c>
      <c r="G30" s="254"/>
    </row>
    <row r="31" spans="1:7" ht="20.25" customHeight="1">
      <c r="A31" s="167" t="s">
        <v>212</v>
      </c>
      <c r="B31" s="250"/>
      <c r="C31" s="251" t="s">
        <v>5</v>
      </c>
      <c r="D31" s="252"/>
      <c r="E31" s="253">
        <f>ต.ค.55!F31+พ.ย.55!F31+ธ.ค.55!F31</f>
        <v>0</v>
      </c>
      <c r="F31" s="253">
        <v>0</v>
      </c>
      <c r="G31" s="254"/>
    </row>
    <row r="32" spans="1:7" ht="20.25" customHeight="1">
      <c r="A32" s="167" t="s">
        <v>287</v>
      </c>
      <c r="B32" s="250"/>
      <c r="C32" s="251" t="s">
        <v>5</v>
      </c>
      <c r="D32" s="252"/>
      <c r="E32" s="253">
        <f>ต.ค.55!F32+พ.ย.55!F32+ธ.ค.55!F32</f>
        <v>0</v>
      </c>
      <c r="F32" s="253">
        <v>0</v>
      </c>
      <c r="G32" s="254"/>
    </row>
    <row r="33" spans="1:7" ht="20.25" customHeight="1">
      <c r="A33" s="167" t="s">
        <v>288</v>
      </c>
      <c r="B33" s="250"/>
      <c r="C33" s="251" t="s">
        <v>5</v>
      </c>
      <c r="D33" s="252"/>
      <c r="E33" s="253">
        <f>ต.ค.55!F33+พ.ย.55!F33+ธ.ค.55!F33</f>
        <v>0</v>
      </c>
      <c r="F33" s="253">
        <v>0</v>
      </c>
      <c r="G33" s="254"/>
    </row>
    <row r="34" spans="1:7" ht="20.25" customHeight="1">
      <c r="A34" s="167" t="s">
        <v>213</v>
      </c>
      <c r="B34" s="250"/>
      <c r="C34" s="251" t="s">
        <v>5</v>
      </c>
      <c r="D34" s="252"/>
      <c r="E34" s="253">
        <f>ต.ค.55!F34+พ.ย.55!F34+ธ.ค.55!F34</f>
        <v>198</v>
      </c>
      <c r="F34" s="253">
        <v>61</v>
      </c>
      <c r="G34" s="254"/>
    </row>
    <row r="35" spans="1:7" ht="20.25" customHeight="1">
      <c r="A35" s="167" t="s">
        <v>214</v>
      </c>
      <c r="B35" s="250"/>
      <c r="C35" s="251" t="s">
        <v>5</v>
      </c>
      <c r="D35" s="252"/>
      <c r="E35" s="253">
        <f>ต.ค.55!F35+พ.ย.55!F35+ธ.ค.55!F35</f>
        <v>155</v>
      </c>
      <c r="F35" s="253">
        <v>38</v>
      </c>
      <c r="G35" s="254"/>
    </row>
    <row r="36" spans="1:7" ht="20.25" customHeight="1">
      <c r="A36" s="271" t="s">
        <v>60</v>
      </c>
      <c r="B36" s="272"/>
      <c r="C36" s="273"/>
      <c r="D36" s="274"/>
      <c r="E36" s="274"/>
      <c r="F36" s="275"/>
      <c r="G36" s="276"/>
    </row>
    <row r="37" spans="1:7" ht="20.25" customHeight="1">
      <c r="A37" s="167" t="s">
        <v>278</v>
      </c>
      <c r="B37" s="250">
        <v>71000</v>
      </c>
      <c r="C37" s="251" t="s">
        <v>5</v>
      </c>
      <c r="D37" s="252">
        <v>840</v>
      </c>
      <c r="E37" s="253">
        <f>ต.ค.55!F37+พ.ย.55!F37+ธ.ค.55!F37</f>
        <v>178</v>
      </c>
      <c r="F37" s="253">
        <v>29</v>
      </c>
      <c r="G37" s="254">
        <f>E37*100/D37</f>
        <v>21.19047619047619</v>
      </c>
    </row>
    <row r="38" spans="1:7" ht="20.25" customHeight="1">
      <c r="A38" s="167" t="s">
        <v>279</v>
      </c>
      <c r="B38" s="250">
        <v>103200</v>
      </c>
      <c r="C38" s="251" t="s">
        <v>5</v>
      </c>
      <c r="D38" s="252">
        <v>360</v>
      </c>
      <c r="E38" s="253">
        <f>ต.ค.55!F38+พ.ย.55!F38+ธ.ค.55!F38</f>
        <v>70</v>
      </c>
      <c r="F38" s="253">
        <v>35</v>
      </c>
      <c r="G38" s="254">
        <f>E38*100/D38</f>
        <v>19.444444444444443</v>
      </c>
    </row>
    <row r="39" spans="1:7" ht="20.25" customHeight="1">
      <c r="A39" s="167" t="s">
        <v>280</v>
      </c>
      <c r="B39" s="250"/>
      <c r="C39" s="251" t="s">
        <v>5</v>
      </c>
      <c r="D39" s="252"/>
      <c r="E39" s="253">
        <f>ต.ค.55!F39+พ.ย.55!F39+ธ.ค.55!F39</f>
        <v>0</v>
      </c>
      <c r="F39" s="253">
        <v>0</v>
      </c>
      <c r="G39" s="254"/>
    </row>
    <row r="40" spans="1:7" ht="20.25" customHeight="1">
      <c r="A40" s="167" t="s">
        <v>281</v>
      </c>
      <c r="B40" s="250"/>
      <c r="C40" s="251" t="s">
        <v>245</v>
      </c>
      <c r="D40" s="252"/>
      <c r="E40" s="253">
        <f>ต.ค.55!F40+พ.ย.55!F40+ธ.ค.55!F40</f>
        <v>0</v>
      </c>
      <c r="F40" s="253">
        <v>0</v>
      </c>
      <c r="G40" s="254"/>
    </row>
    <row r="41" spans="1:7" ht="20.25" customHeight="1">
      <c r="A41" s="271" t="s">
        <v>282</v>
      </c>
      <c r="B41" s="272"/>
      <c r="C41" s="273"/>
      <c r="D41" s="274"/>
      <c r="E41" s="274"/>
      <c r="F41" s="275"/>
      <c r="G41" s="276"/>
    </row>
    <row r="42" spans="1:7" ht="20.25" customHeight="1">
      <c r="A42" s="167" t="s">
        <v>283</v>
      </c>
      <c r="B42" s="250">
        <v>95280</v>
      </c>
      <c r="C42" s="251" t="s">
        <v>5</v>
      </c>
      <c r="D42" s="252">
        <v>1</v>
      </c>
      <c r="E42" s="253">
        <f>ต.ค.55!F42+พ.ย.55!F42+ธ.ค.55!F42</f>
        <v>1</v>
      </c>
      <c r="F42" s="253">
        <v>0</v>
      </c>
      <c r="G42" s="370">
        <f>E42*100/D42</f>
        <v>100</v>
      </c>
    </row>
    <row r="43" spans="1:7" ht="21.75" customHeight="1">
      <c r="A43" s="167" t="s">
        <v>284</v>
      </c>
      <c r="B43" s="250">
        <v>17000</v>
      </c>
      <c r="C43" s="251" t="s">
        <v>5</v>
      </c>
      <c r="D43" s="252">
        <v>100</v>
      </c>
      <c r="E43" s="253">
        <f>ต.ค.55!F43+พ.ย.55!F43+ธ.ค.55!F43</f>
        <v>0</v>
      </c>
      <c r="F43" s="253">
        <v>0</v>
      </c>
      <c r="G43" s="254">
        <f>E43*100/D43</f>
        <v>0</v>
      </c>
    </row>
    <row r="44" spans="1:7" ht="20.25" customHeight="1">
      <c r="A44" s="267" t="s">
        <v>289</v>
      </c>
      <c r="B44" s="250"/>
      <c r="C44" s="251"/>
      <c r="D44" s="288"/>
      <c r="E44" s="253"/>
      <c r="F44" s="253"/>
      <c r="G44" s="254"/>
    </row>
    <row r="45" spans="1:7" ht="20.25" customHeight="1">
      <c r="A45" s="167" t="s">
        <v>290</v>
      </c>
      <c r="B45" s="250">
        <v>1500</v>
      </c>
      <c r="C45" s="251" t="s">
        <v>5</v>
      </c>
      <c r="D45" s="252">
        <v>30</v>
      </c>
      <c r="E45" s="253">
        <f>ต.ค.55!F45+พ.ย.55!F45+ธ.ค.55!F45</f>
        <v>0</v>
      </c>
      <c r="F45" s="253">
        <v>0</v>
      </c>
      <c r="G45" s="254">
        <f>E45*100/D45</f>
        <v>0</v>
      </c>
    </row>
    <row r="46" spans="1:7" ht="20.25" customHeight="1">
      <c r="A46" s="167" t="s">
        <v>291</v>
      </c>
      <c r="B46" s="250">
        <v>14300</v>
      </c>
      <c r="C46" s="251" t="s">
        <v>5</v>
      </c>
      <c r="D46" s="252">
        <v>150</v>
      </c>
      <c r="E46" s="253">
        <f>ต.ค.55!F46+พ.ย.55!F46+ธ.ค.55!F46</f>
        <v>0</v>
      </c>
      <c r="F46" s="253">
        <v>0</v>
      </c>
      <c r="G46" s="254">
        <f>E46*100/D46</f>
        <v>0</v>
      </c>
    </row>
    <row r="47" spans="1:7" ht="20.25" customHeight="1">
      <c r="A47" s="167" t="s">
        <v>292</v>
      </c>
      <c r="B47" s="250">
        <v>17840</v>
      </c>
      <c r="C47" s="251" t="s">
        <v>5</v>
      </c>
      <c r="D47" s="252">
        <v>38</v>
      </c>
      <c r="E47" s="253">
        <f>ต.ค.55!F47+พ.ย.55!F47+ธ.ค.55!F47</f>
        <v>6</v>
      </c>
      <c r="F47" s="253">
        <v>3</v>
      </c>
      <c r="G47" s="254">
        <f>E47*100/D47</f>
        <v>15.789473684210526</v>
      </c>
    </row>
    <row r="48" spans="1:7" ht="24.75" customHeight="1">
      <c r="A48" s="277" t="s">
        <v>293</v>
      </c>
      <c r="B48" s="278">
        <v>95280</v>
      </c>
      <c r="C48" s="279" t="s">
        <v>5</v>
      </c>
      <c r="D48" s="280">
        <v>1</v>
      </c>
      <c r="E48" s="253">
        <f>ต.ค.55!F48+พ.ย.55!F48+ธ.ค.55!F48</f>
        <v>1</v>
      </c>
      <c r="F48" s="281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247"/>
      <c r="F49" s="247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3">
        <f>ต.ค.55!F50+ธ.ค.55!F50</f>
        <v>5</v>
      </c>
      <c r="F50" s="253">
        <v>4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3">
        <f>ต.ค.55!F51+ธ.ค.55!F51</f>
        <v>0</v>
      </c>
      <c r="F51" s="253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247"/>
      <c r="E52" s="247"/>
      <c r="F52" s="247"/>
      <c r="G52" s="248"/>
    </row>
    <row r="53" spans="1:7" ht="20.25" customHeight="1">
      <c r="A53" s="244" t="s">
        <v>90</v>
      </c>
      <c r="B53" s="284" t="s">
        <v>197</v>
      </c>
      <c r="C53" s="285" t="s">
        <v>5</v>
      </c>
      <c r="D53" s="284">
        <v>5000</v>
      </c>
      <c r="E53" s="253">
        <f>ต.ค.55!F53+พ.ย.55!F53+ธ.ค.55!F53</f>
        <v>1361</v>
      </c>
      <c r="F53" s="286">
        <v>715</v>
      </c>
      <c r="G53" s="287">
        <f t="shared" ref="G53:G70" si="0">E53*100/D53</f>
        <v>27.22</v>
      </c>
    </row>
    <row r="54" spans="1:7" ht="20.25" customHeight="1">
      <c r="A54" s="167" t="s">
        <v>91</v>
      </c>
      <c r="B54" s="250"/>
      <c r="C54" s="251"/>
      <c r="D54" s="288"/>
      <c r="E54" s="253"/>
      <c r="F54" s="253"/>
      <c r="G54" s="254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3">
        <f>ต.ค.55!F55+พ.ย.55!F55+ธ.ค.55!F55</f>
        <v>0</v>
      </c>
      <c r="F55" s="253">
        <v>0</v>
      </c>
      <c r="G55" s="254">
        <f t="shared" si="0"/>
        <v>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3">
        <f>ต.ค.55!F56+พ.ย.55!F56+ธ.ค.55!F56</f>
        <v>879</v>
      </c>
      <c r="F56" s="253">
        <v>458</v>
      </c>
      <c r="G56" s="254">
        <f t="shared" si="0"/>
        <v>22.53846153846154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3">
        <f>ต.ค.55!F57+พ.ย.55!F57+ธ.ค.55!F57</f>
        <v>0</v>
      </c>
      <c r="F57" s="253">
        <v>0</v>
      </c>
      <c r="G57" s="254">
        <f t="shared" si="0"/>
        <v>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3">
        <f>ต.ค.55!F58+พ.ย.55!F58+ธ.ค.55!F58</f>
        <v>0</v>
      </c>
      <c r="F58" s="253">
        <v>0</v>
      </c>
      <c r="G58" s="254">
        <f t="shared" si="0"/>
        <v>0</v>
      </c>
    </row>
    <row r="59" spans="1:7" ht="19.5" customHeight="1">
      <c r="A59" s="167" t="s">
        <v>297</v>
      </c>
      <c r="B59" s="250">
        <v>32000</v>
      </c>
      <c r="C59" s="251" t="s">
        <v>20</v>
      </c>
      <c r="D59" s="252">
        <v>1</v>
      </c>
      <c r="E59" s="253">
        <f>ต.ค.55!F59+พ.ย.55!F59+ธ.ค.55!F59</f>
        <v>0</v>
      </c>
      <c r="F59" s="253">
        <v>0</v>
      </c>
      <c r="G59" s="254">
        <f t="shared" si="0"/>
        <v>0</v>
      </c>
    </row>
    <row r="60" spans="1:7" ht="20.25" customHeight="1">
      <c r="A60" s="167"/>
      <c r="B60" s="250"/>
      <c r="C60" s="251" t="s">
        <v>5</v>
      </c>
      <c r="D60" s="252">
        <v>20</v>
      </c>
      <c r="E60" s="253">
        <f>ต.ค.55!F60+พ.ย.55!F60+ธ.ค.55!F60</f>
        <v>0</v>
      </c>
      <c r="F60" s="253">
        <v>0</v>
      </c>
      <c r="G60" s="254">
        <f t="shared" si="0"/>
        <v>0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252">
        <v>1</v>
      </c>
      <c r="E61" s="253">
        <f>ต.ค.55!F61+พ.ย.55!F61+ธ.ค.55!F61</f>
        <v>0</v>
      </c>
      <c r="F61" s="253">
        <v>0</v>
      </c>
      <c r="G61" s="254">
        <f t="shared" si="0"/>
        <v>0</v>
      </c>
    </row>
    <row r="62" spans="1:7" ht="20.25" customHeight="1">
      <c r="A62" s="167"/>
      <c r="B62" s="250"/>
      <c r="C62" s="251" t="s">
        <v>5</v>
      </c>
      <c r="D62" s="252">
        <v>12</v>
      </c>
      <c r="E62" s="253">
        <f>ต.ค.55!F62+พ.ย.55!F62+ธ.ค.55!F62</f>
        <v>0</v>
      </c>
      <c r="F62" s="253">
        <v>0</v>
      </c>
      <c r="G62" s="254">
        <f t="shared" si="0"/>
        <v>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252">
        <v>2</v>
      </c>
      <c r="E63" s="253">
        <f>ต.ค.55!F63+พ.ย.55!F63+ธ.ค.55!F63</f>
        <v>0</v>
      </c>
      <c r="F63" s="253">
        <v>0</v>
      </c>
      <c r="G63" s="254">
        <f t="shared" si="0"/>
        <v>0</v>
      </c>
    </row>
    <row r="64" spans="1:7" ht="20.25" customHeight="1">
      <c r="A64" s="167"/>
      <c r="B64" s="250"/>
      <c r="C64" s="251" t="s">
        <v>5</v>
      </c>
      <c r="D64" s="252">
        <v>20</v>
      </c>
      <c r="E64" s="253">
        <f>ต.ค.55!F64+พ.ย.55!F64+ธ.ค.55!F64</f>
        <v>0</v>
      </c>
      <c r="F64" s="253">
        <v>0</v>
      </c>
      <c r="G64" s="254">
        <f t="shared" si="0"/>
        <v>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252">
        <v>1</v>
      </c>
      <c r="E65" s="253">
        <f>ต.ค.55!F65+พ.ย.55!F65+ธ.ค.55!F65</f>
        <v>1</v>
      </c>
      <c r="F65" s="253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46"/>
      <c r="F66" s="346"/>
      <c r="G66" s="347"/>
    </row>
    <row r="67" spans="1:7" ht="22.5" customHeight="1">
      <c r="A67" s="297" t="s">
        <v>51</v>
      </c>
      <c r="B67" s="298"/>
      <c r="C67" s="348"/>
      <c r="D67" s="349"/>
      <c r="E67" s="350"/>
      <c r="F67" s="35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91">
        <v>4100</v>
      </c>
      <c r="E68" s="253">
        <f>ต.ค.55!F68+พ.ย.55!F68+ธ.ค.55!F68</f>
        <v>833</v>
      </c>
      <c r="F68" s="292">
        <v>410</v>
      </c>
      <c r="G68" s="293">
        <f t="shared" si="0"/>
        <v>20.317073170731707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2">
        <v>300</v>
      </c>
      <c r="E69" s="253">
        <f>ต.ค.55!F69+พ.ย.55!F69+ธ.ค.55!F69</f>
        <v>0</v>
      </c>
      <c r="F69" s="253">
        <v>0</v>
      </c>
      <c r="G69" s="254">
        <f t="shared" si="0"/>
        <v>0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8">
        <v>80</v>
      </c>
      <c r="E70" s="253">
        <f>ต.ค.55!F70+พ.ย.55!F70+ธ.ค.55!F70</f>
        <v>0</v>
      </c>
      <c r="F70" s="259">
        <v>0</v>
      </c>
      <c r="G70" s="260">
        <f t="shared" si="0"/>
        <v>0</v>
      </c>
    </row>
    <row r="71" spans="1:7" ht="20.25" customHeight="1">
      <c r="A71" s="128" t="s">
        <v>28</v>
      </c>
      <c r="B71" s="289">
        <v>651600</v>
      </c>
      <c r="C71" s="345"/>
      <c r="D71" s="346"/>
      <c r="E71" s="346"/>
      <c r="F71" s="346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53"/>
      <c r="F72" s="353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91">
        <v>40000</v>
      </c>
      <c r="E73" s="253">
        <f>ต.ค.55!F73+พ.ย.55!F73+ธ.ค.55!F73</f>
        <v>17591</v>
      </c>
      <c r="F73" s="291">
        <v>6114</v>
      </c>
      <c r="G73" s="293">
        <f>E73*100/D73</f>
        <v>43.977499999999999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2">
        <v>2500</v>
      </c>
      <c r="E74" s="253">
        <f>ต.ค.55!F74+พ.ย.55!F74+ธ.ค.55!F74</f>
        <v>0</v>
      </c>
      <c r="F74" s="253">
        <v>0</v>
      </c>
      <c r="G74" s="254">
        <f>E74*100/D74</f>
        <v>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2">
        <v>200</v>
      </c>
      <c r="E75" s="253">
        <f>ต.ค.55!F75+พ.ย.55!F75+ธ.ค.55!F75</f>
        <v>0</v>
      </c>
      <c r="F75" s="253">
        <v>0</v>
      </c>
      <c r="G75" s="254">
        <f>E75*100/D75</f>
        <v>0</v>
      </c>
    </row>
    <row r="76" spans="1:7" s="60" customFormat="1" ht="23.25" customHeight="1">
      <c r="A76" s="246" t="s">
        <v>30</v>
      </c>
      <c r="B76" s="355"/>
      <c r="C76" s="249"/>
      <c r="D76" s="356"/>
      <c r="E76" s="356"/>
      <c r="F76" s="35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197</v>
      </c>
      <c r="F77" s="128"/>
      <c r="G77" s="296">
        <f>E77*100/D77</f>
        <v>28.970588235294116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199</v>
      </c>
      <c r="F78" s="297"/>
      <c r="G78" s="300">
        <f>E78*100/D78</f>
        <v>29.264705882352942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6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3">
        <f>ต.ค.55!F80+พ.ย.55!F80+ธ.ค.55!F80</f>
        <v>197</v>
      </c>
      <c r="F80" s="250">
        <v>70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3">
        <f>ต.ค.55!F81+พ.ย.55!F81+ธ.ค.55!F81</f>
        <v>172</v>
      </c>
      <c r="F81" s="252">
        <v>60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3">
        <f>ต.ค.55!F82+พ.ย.55!F82+ธ.ค.55!F82</f>
        <v>22</v>
      </c>
      <c r="F82" s="252">
        <v>10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3">
        <f>ต.ค.55!F83+พ.ย.55!F83+ธ.ค.55!F83</f>
        <v>75</v>
      </c>
      <c r="F83" s="252">
        <v>25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3">
        <f>ต.ค.55!F84+พ.ย.55!F84+ธ.ค.55!F84</f>
        <v>75</v>
      </c>
      <c r="F84" s="252">
        <v>25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3">
        <f>ต.ค.55!F85+พ.ย.55!F85+ธ.ค.55!F85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3">
        <f>ต.ค.55!F86+พ.ย.55!F86+ธ.ค.55!F86</f>
        <v>25</v>
      </c>
      <c r="F86" s="252">
        <v>10</v>
      </c>
      <c r="G86" s="254"/>
    </row>
    <row r="87" spans="1:7" s="61" customFormat="1" ht="20.25" customHeight="1">
      <c r="A87" s="303" t="s">
        <v>225</v>
      </c>
      <c r="B87" s="250"/>
      <c r="C87" s="304" t="s">
        <v>6</v>
      </c>
      <c r="D87" s="269">
        <v>680</v>
      </c>
      <c r="E87" s="253">
        <f>ต.ค.55!F87+พ.ย.55!F87+ธ.ค.55!F87</f>
        <v>199</v>
      </c>
      <c r="F87" s="250">
        <v>71</v>
      </c>
      <c r="G87" s="270"/>
    </row>
    <row r="88" spans="1:7" s="61" customFormat="1" ht="22.5" customHeight="1">
      <c r="A88" s="305" t="s">
        <v>226</v>
      </c>
      <c r="B88" s="250"/>
      <c r="C88" s="283" t="s">
        <v>6</v>
      </c>
      <c r="D88" s="253"/>
      <c r="E88" s="253">
        <f>ต.ค.55!F88+พ.ย.55!F88+ธ.ค.55!F88</f>
        <v>174</v>
      </c>
      <c r="F88" s="252">
        <v>61</v>
      </c>
      <c r="G88" s="254"/>
    </row>
    <row r="89" spans="1:7" s="61" customFormat="1" ht="22.5" customHeight="1">
      <c r="A89" s="306" t="s">
        <v>313</v>
      </c>
      <c r="B89" s="250"/>
      <c r="C89" s="283" t="s">
        <v>6</v>
      </c>
      <c r="D89" s="253"/>
      <c r="E89" s="253">
        <f>ต.ค.55!F89+พ.ย.55!F89+ธ.ค.55!F89</f>
        <v>24</v>
      </c>
      <c r="F89" s="252">
        <v>11</v>
      </c>
      <c r="G89" s="254"/>
    </row>
    <row r="90" spans="1:7" s="61" customFormat="1" ht="22.5" customHeight="1">
      <c r="A90" s="306" t="s">
        <v>311</v>
      </c>
      <c r="B90" s="250"/>
      <c r="C90" s="283" t="s">
        <v>6</v>
      </c>
      <c r="D90" s="253"/>
      <c r="E90" s="253">
        <f>ต.ค.55!F90+พ.ย.55!F90+ธ.ค.55!F90</f>
        <v>75.25</v>
      </c>
      <c r="F90" s="252">
        <v>25</v>
      </c>
      <c r="G90" s="254"/>
    </row>
    <row r="91" spans="1:7" s="61" customFormat="1" ht="20.25" customHeight="1">
      <c r="A91" s="306" t="s">
        <v>312</v>
      </c>
      <c r="B91" s="250"/>
      <c r="C91" s="283" t="s">
        <v>6</v>
      </c>
      <c r="D91" s="253"/>
      <c r="E91" s="253">
        <f>ต.ค.55!F91+พ.ย.55!F91+ธ.ค.55!F91</f>
        <v>75</v>
      </c>
      <c r="F91" s="252">
        <v>25</v>
      </c>
      <c r="G91" s="254"/>
    </row>
    <row r="92" spans="1:7" s="61" customFormat="1" ht="20.25" customHeight="1">
      <c r="A92" s="305" t="s">
        <v>227</v>
      </c>
      <c r="B92" s="250"/>
      <c r="C92" s="283" t="s">
        <v>6</v>
      </c>
      <c r="D92" s="253"/>
      <c r="E92" s="253">
        <f>ต.ค.55!F92+พ.ย.55!F92+ธ.ค.55!F92</f>
        <v>0</v>
      </c>
      <c r="F92" s="252">
        <v>0</v>
      </c>
      <c r="G92" s="254"/>
    </row>
    <row r="93" spans="1:7" s="60" customFormat="1" ht="22.5" customHeight="1">
      <c r="A93" s="307" t="s">
        <v>228</v>
      </c>
      <c r="B93" s="278"/>
      <c r="C93" s="308" t="s">
        <v>6</v>
      </c>
      <c r="D93" s="281"/>
      <c r="E93" s="281">
        <f>ต.ค.55!F93+พ.ย.55!F93+ธ.ค.55!F93</f>
        <v>25</v>
      </c>
      <c r="F93" s="280">
        <v>10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1028</v>
      </c>
      <c r="F94" s="295"/>
      <c r="G94" s="296">
        <f>E94*100/D94</f>
        <v>20.56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169</v>
      </c>
      <c r="F95" s="309"/>
      <c r="G95" s="300">
        <f>E95*100/D95</f>
        <v>21.125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3">
        <f>ต.ค.55!F96+พ.ย.55!F96+ธ.ค.55!F96</f>
        <v>1028</v>
      </c>
      <c r="F96" s="284">
        <v>512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3">
        <f>ต.ค.55!F97+พ.ย.55!F97+ธ.ค.55!F97</f>
        <v>1028</v>
      </c>
      <c r="F97" s="252">
        <v>512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3">
        <f>ต.ค.55!F98+พ.ย.55!F98+ธ.ค.55!F98</f>
        <v>0</v>
      </c>
      <c r="F98" s="252">
        <f>G98</f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3">
        <f>ต.ค.55!F99+พ.ย.55!F99+ธ.ค.55!F99</f>
        <v>169</v>
      </c>
      <c r="F99" s="250">
        <v>86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3">
        <f>ต.ค.55!F100+พ.ย.55!F100+ธ.ค.55!F100</f>
        <v>169</v>
      </c>
      <c r="F100" s="252">
        <v>86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3">
        <f>ต.ค.55!F101+พ.ย.55!F101+ธ.ค.55!F101</f>
        <v>0</v>
      </c>
      <c r="F101" s="258">
        <f>G101</f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>
        <v>0</v>
      </c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357</v>
      </c>
      <c r="B104" s="330"/>
      <c r="C104" s="331" t="s">
        <v>5</v>
      </c>
      <c r="D104" s="252"/>
      <c r="E104" s="253">
        <f>ต.ค.55!F104+พ.ย.55!F104+ธ.ค.55!F104</f>
        <v>0</v>
      </c>
      <c r="F104" s="252">
        <v>0</v>
      </c>
      <c r="G104" s="332"/>
    </row>
    <row r="105" spans="1:7" ht="22.5" customHeight="1">
      <c r="A105" s="333" t="s">
        <v>358</v>
      </c>
      <c r="B105" s="278"/>
      <c r="C105" s="279" t="s">
        <v>6</v>
      </c>
      <c r="D105" s="280"/>
      <c r="E105" s="253">
        <f>ต.ค.55!F105+พ.ย.55!F105+ธ.ค.55!F105</f>
        <v>2</v>
      </c>
      <c r="F105" s="280">
        <v>2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57"/>
      <c r="F106" s="357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62"/>
      <c r="F107" s="362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319">
        <f>F108</f>
        <v>0</v>
      </c>
      <c r="F108" s="320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4292</v>
      </c>
      <c r="F109" s="289"/>
      <c r="G109" s="296">
        <f>E109*100/D109</f>
        <v>53.65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E116</f>
        <v>4731</v>
      </c>
      <c r="F110" s="298"/>
      <c r="G110" s="300">
        <f>E110*100/D110</f>
        <v>59.137500000000003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3">
        <f>ต.ค.55!F111+พ.ย.55!F111+ธ.ค.55!F111</f>
        <v>4292</v>
      </c>
      <c r="F111" s="284">
        <v>1255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3">
        <f>ต.ค.55!F112+พ.ย.55!F112+ธ.ค.55!F112</f>
        <v>3904</v>
      </c>
      <c r="F112" s="252">
        <v>1255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3">
        <f>ต.ค.55!F113+พ.ย.55!F113+ธ.ค.55!F113</f>
        <v>499</v>
      </c>
      <c r="F113" s="252">
        <v>82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3">
        <f>ต.ค.55!F114+พ.ย.55!F114+ธ.ค.55!F114</f>
        <v>3405</v>
      </c>
      <c r="F114" s="252">
        <v>1173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3">
        <f>ต.ค.55!F115+พ.ย.55!F115+ธ.ค.55!F115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3">
        <f>ต.ค.55!F116+พ.ย.55!F116+ธ.ค.55!F116</f>
        <v>4731</v>
      </c>
      <c r="F116" s="250">
        <v>1366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3">
        <f>ต.ค.55!F117+พ.ย.55!F117+ธ.ค.55!F117</f>
        <v>4293</v>
      </c>
      <c r="F117" s="252">
        <v>1366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3">
        <f>ต.ค.55!F118+พ.ย.55!F118+ธ.ค.55!F118</f>
        <v>512</v>
      </c>
      <c r="F118" s="252">
        <v>85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3">
        <f>ต.ค.55!F119+พ.ย.55!F119+ธ.ค.55!F119</f>
        <v>3781</v>
      </c>
      <c r="F119" s="252">
        <v>1281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3">
        <f>ต.ค.55!F120+พ.ย.55!F120+ธ.ค.55!F120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839</v>
      </c>
      <c r="F121" s="289"/>
      <c r="G121" s="296">
        <f>E121*100/D121</f>
        <v>20.975000000000001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93</v>
      </c>
      <c r="F122" s="298"/>
      <c r="G122" s="300">
        <f>E122*100/D122</f>
        <v>23.25</v>
      </c>
    </row>
    <row r="123" spans="1:7" s="60" customFormat="1" ht="22.5" customHeight="1">
      <c r="A123" s="396" t="s">
        <v>259</v>
      </c>
      <c r="B123" s="397"/>
      <c r="C123" s="398" t="s">
        <v>5</v>
      </c>
      <c r="D123" s="397">
        <v>4000</v>
      </c>
      <c r="E123" s="399">
        <f>ต.ค.55!F123+พ.ย.55!F123+ธ.ค.55!F123</f>
        <v>839</v>
      </c>
      <c r="F123" s="397">
        <v>431</v>
      </c>
      <c r="G123" s="400"/>
    </row>
    <row r="124" spans="1:7" s="60" customFormat="1" ht="22.5" customHeight="1">
      <c r="A124" s="306" t="s">
        <v>322</v>
      </c>
      <c r="B124" s="250"/>
      <c r="C124" s="312" t="s">
        <v>7</v>
      </c>
      <c r="D124" s="252"/>
      <c r="E124" s="253">
        <f>ต.ค.55!F124+พ.ย.55!F124+ธ.ค.55!F124</f>
        <v>0</v>
      </c>
      <c r="F124" s="252">
        <v>0</v>
      </c>
      <c r="G124" s="254"/>
    </row>
    <row r="125" spans="1:7" s="60" customFormat="1" ht="22.5" customHeight="1">
      <c r="A125" s="306" t="s">
        <v>323</v>
      </c>
      <c r="B125" s="250"/>
      <c r="C125" s="312" t="s">
        <v>5</v>
      </c>
      <c r="D125" s="252"/>
      <c r="E125" s="253">
        <f>ต.ค.55!F125+พ.ย.55!F125+ธ.ค.55!F125</f>
        <v>839</v>
      </c>
      <c r="F125" s="252">
        <v>431</v>
      </c>
      <c r="G125" s="254"/>
    </row>
    <row r="126" spans="1:7" s="60" customFormat="1" ht="22.5" customHeight="1">
      <c r="A126" s="305" t="s">
        <v>326</v>
      </c>
      <c r="B126" s="250"/>
      <c r="C126" s="313" t="s">
        <v>7</v>
      </c>
      <c r="D126" s="250">
        <v>400</v>
      </c>
      <c r="E126" s="253">
        <f>ต.ค.55!F126+พ.ย.55!F126+ธ.ค.55!F126</f>
        <v>93</v>
      </c>
      <c r="F126" s="250">
        <v>44</v>
      </c>
      <c r="G126" s="254"/>
    </row>
    <row r="127" spans="1:7" s="60" customFormat="1" ht="22.5" customHeight="1">
      <c r="A127" s="306" t="s">
        <v>324</v>
      </c>
      <c r="B127" s="330"/>
      <c r="C127" s="331" t="s">
        <v>5</v>
      </c>
      <c r="D127" s="252"/>
      <c r="E127" s="253">
        <f>ต.ค.55!F127+พ.ย.55!F127+ธ.ค.55!F127</f>
        <v>0</v>
      </c>
      <c r="F127" s="252">
        <v>0</v>
      </c>
      <c r="G127" s="332"/>
    </row>
    <row r="128" spans="1:7">
      <c r="A128" s="306" t="s">
        <v>325</v>
      </c>
      <c r="B128" s="250"/>
      <c r="C128" s="251" t="s">
        <v>6</v>
      </c>
      <c r="D128" s="252"/>
      <c r="E128" s="253">
        <f>ต.ค.55!F128+พ.ย.55!F128+ธ.ค.55!F128</f>
        <v>93</v>
      </c>
      <c r="F128" s="252">
        <v>44</v>
      </c>
      <c r="G128" s="254"/>
    </row>
    <row r="129" spans="1:7">
      <c r="A129" s="395" t="s">
        <v>343</v>
      </c>
      <c r="B129" s="391"/>
      <c r="C129" s="393" t="s">
        <v>7</v>
      </c>
      <c r="D129" s="392"/>
      <c r="E129" s="393"/>
      <c r="F129" s="390">
        <v>0</v>
      </c>
      <c r="G129" s="394"/>
    </row>
    <row r="130" spans="1:7">
      <c r="A130" s="395" t="s">
        <v>344</v>
      </c>
      <c r="B130" s="391"/>
      <c r="C130" s="390"/>
      <c r="D130" s="392"/>
      <c r="E130" s="393"/>
      <c r="F130" s="390"/>
      <c r="G130" s="394"/>
    </row>
    <row r="131" spans="1:7">
      <c r="A131" s="306" t="s">
        <v>345</v>
      </c>
      <c r="B131" s="330"/>
      <c r="C131" s="331" t="s">
        <v>5</v>
      </c>
      <c r="D131" s="252"/>
      <c r="E131" s="253">
        <f>ต.ค.55!F131+พ.ย.55!F131+ธ.ค.55!F131</f>
        <v>0</v>
      </c>
      <c r="F131" s="252">
        <v>0</v>
      </c>
      <c r="G131" s="332"/>
    </row>
    <row r="132" spans="1:7">
      <c r="A132" s="333" t="s">
        <v>346</v>
      </c>
      <c r="B132" s="278"/>
      <c r="C132" s="279" t="s">
        <v>6</v>
      </c>
      <c r="D132" s="280"/>
      <c r="E132" s="253">
        <f>ต.ค.55!F132+พ.ย.55!F132+ธ.ค.55!F132</f>
        <v>5</v>
      </c>
      <c r="F132" s="280">
        <v>2</v>
      </c>
      <c r="G132" s="282"/>
    </row>
    <row r="133" spans="1:7">
      <c r="A133" s="364"/>
      <c r="B133" s="365"/>
      <c r="C133" s="364"/>
      <c r="D133" s="366"/>
      <c r="E133" s="367"/>
      <c r="F133" s="364"/>
      <c r="G133" s="36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honeticPr fontId="35" type="noConversion"/>
  <pageMargins left="0.44" right="0.15748031496062992" top="0.62" bottom="0.45" header="0.35433070866141736" footer="0.42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3"/>
  <sheetViews>
    <sheetView view="pageBreakPreview" zoomScaleSheetLayoutView="100" workbookViewId="0">
      <selection activeCell="E21" sqref="E21"/>
    </sheetView>
  </sheetViews>
  <sheetFormatPr defaultRowHeight="24.75"/>
  <cols>
    <col min="1" max="1" width="70.875" style="53" customWidth="1"/>
    <col min="2" max="2" width="10.25" style="58" customWidth="1"/>
    <col min="3" max="3" width="6.875" style="53" customWidth="1"/>
    <col min="4" max="4" width="8.375" style="59" customWidth="1"/>
    <col min="5" max="5" width="8.75" style="372" customWidth="1"/>
    <col min="6" max="6" width="7.875" style="373" customWidth="1"/>
    <col min="7" max="7" width="6.75" style="125" bestFit="1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4" customHeight="1">
      <c r="A3" s="463" t="s">
        <v>330</v>
      </c>
      <c r="B3" s="463"/>
      <c r="C3" s="463"/>
      <c r="D3" s="463"/>
      <c r="E3" s="463"/>
      <c r="F3" s="463"/>
      <c r="G3" s="463"/>
    </row>
    <row r="4" spans="1:7" ht="6" customHeight="1">
      <c r="A4" s="54"/>
      <c r="B4" s="55"/>
      <c r="C4" s="56"/>
      <c r="D4" s="57"/>
    </row>
    <row r="5" spans="1:7" ht="23.2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9">
        <v>239601</v>
      </c>
      <c r="G5" s="478" t="s">
        <v>258</v>
      </c>
    </row>
    <row r="6" spans="1:7" ht="23.25" customHeight="1">
      <c r="A6" s="464"/>
      <c r="B6" s="465"/>
      <c r="C6" s="474"/>
      <c r="D6" s="475"/>
      <c r="E6" s="388" t="s">
        <v>332</v>
      </c>
      <c r="F6" s="480"/>
      <c r="G6" s="478"/>
    </row>
    <row r="7" spans="1:7" ht="20.25" customHeight="1">
      <c r="A7" s="334" t="s">
        <v>3</v>
      </c>
      <c r="B7" s="335">
        <v>2974370</v>
      </c>
      <c r="C7" s="336"/>
      <c r="D7" s="337"/>
      <c r="E7" s="374"/>
      <c r="F7" s="374"/>
      <c r="G7" s="338"/>
    </row>
    <row r="8" spans="1:7" ht="20.25" customHeight="1">
      <c r="A8" s="339" t="s">
        <v>16</v>
      </c>
      <c r="B8" s="245">
        <v>57000</v>
      </c>
      <c r="C8" s="340"/>
      <c r="D8" s="341"/>
      <c r="E8" s="375"/>
      <c r="F8" s="375"/>
      <c r="G8" s="342"/>
    </row>
    <row r="9" spans="1:7" ht="20.25" customHeight="1">
      <c r="A9" s="246" t="s">
        <v>45</v>
      </c>
      <c r="B9" s="245">
        <v>57000</v>
      </c>
      <c r="C9" s="340"/>
      <c r="D9" s="247"/>
      <c r="E9" s="376"/>
      <c r="F9" s="376"/>
      <c r="G9" s="248"/>
    </row>
    <row r="10" spans="1:7" ht="20.25" customHeight="1">
      <c r="A10" s="246" t="s">
        <v>199</v>
      </c>
      <c r="B10" s="245">
        <v>57000</v>
      </c>
      <c r="C10" s="340"/>
      <c r="D10" s="247"/>
      <c r="E10" s="376"/>
      <c r="F10" s="376"/>
      <c r="G10" s="248"/>
    </row>
    <row r="11" spans="1:7" ht="21" customHeight="1">
      <c r="A11" s="432" t="s">
        <v>370</v>
      </c>
      <c r="B11" s="431">
        <v>65000</v>
      </c>
      <c r="C11" s="433" t="s">
        <v>5</v>
      </c>
      <c r="D11" s="430">
        <v>250</v>
      </c>
      <c r="E11" s="434">
        <v>0</v>
      </c>
      <c r="F11" s="434">
        <v>0</v>
      </c>
      <c r="G11" s="254">
        <f>E11*100/D11</f>
        <v>0</v>
      </c>
    </row>
    <row r="12" spans="1:7" ht="20.25" customHeight="1">
      <c r="A12" s="167" t="s">
        <v>371</v>
      </c>
      <c r="B12" s="250">
        <v>52500</v>
      </c>
      <c r="C12" s="251" t="s">
        <v>20</v>
      </c>
      <c r="D12" s="252">
        <v>1</v>
      </c>
      <c r="E12" s="252">
        <f>ต.ค.55!F12+พ.ย.55!F12+ธ.ค.55!F12+ม.ค.56!F12</f>
        <v>0</v>
      </c>
      <c r="F12" s="252">
        <v>0</v>
      </c>
      <c r="G12" s="254">
        <f>E12*100/D12</f>
        <v>0</v>
      </c>
    </row>
    <row r="13" spans="1:7" ht="20.25" customHeight="1">
      <c r="A13" s="167"/>
      <c r="B13" s="250"/>
      <c r="C13" s="251" t="s">
        <v>5</v>
      </c>
      <c r="D13" s="252">
        <v>25</v>
      </c>
      <c r="E13" s="252">
        <f>ต.ค.55!F13+พ.ย.55!F13+ธ.ค.55!F13+ม.ค.56!F13</f>
        <v>0</v>
      </c>
      <c r="F13" s="252">
        <v>0</v>
      </c>
      <c r="G13" s="254">
        <f>E13*100/D13</f>
        <v>0</v>
      </c>
    </row>
    <row r="14" spans="1:7" ht="21" customHeight="1">
      <c r="A14" s="255" t="s">
        <v>372</v>
      </c>
      <c r="B14" s="256">
        <v>4500</v>
      </c>
      <c r="C14" s="257" t="s">
        <v>5</v>
      </c>
      <c r="D14" s="258">
        <v>19</v>
      </c>
      <c r="E14" s="252">
        <f>ต.ค.55!F14+พ.ย.55!F14+ธ.ค.55!F14+ม.ค.56!F14</f>
        <v>10</v>
      </c>
      <c r="F14" s="258">
        <v>4</v>
      </c>
      <c r="G14" s="260">
        <f>E14*100/D14</f>
        <v>52.631578947368418</v>
      </c>
    </row>
    <row r="15" spans="1:7" ht="21" customHeight="1">
      <c r="A15" s="339" t="s">
        <v>22</v>
      </c>
      <c r="B15" s="245">
        <v>2917370</v>
      </c>
      <c r="C15" s="340"/>
      <c r="D15" s="343"/>
      <c r="E15" s="375"/>
      <c r="F15" s="375"/>
      <c r="G15" s="342"/>
    </row>
    <row r="16" spans="1:7" ht="21" customHeight="1">
      <c r="A16" s="246" t="s">
        <v>47</v>
      </c>
      <c r="B16" s="245">
        <v>2578000</v>
      </c>
      <c r="C16" s="340"/>
      <c r="D16" s="341"/>
      <c r="E16" s="375"/>
      <c r="F16" s="375"/>
      <c r="G16" s="344"/>
    </row>
    <row r="17" spans="1:7" ht="21" customHeight="1">
      <c r="A17" s="246" t="s">
        <v>200</v>
      </c>
      <c r="B17" s="245">
        <v>1252600</v>
      </c>
      <c r="C17" s="249"/>
      <c r="D17" s="247"/>
      <c r="E17" s="376"/>
      <c r="F17" s="376"/>
      <c r="G17" s="248"/>
    </row>
    <row r="18" spans="1:7" ht="21.75" customHeight="1">
      <c r="A18" s="339" t="s">
        <v>198</v>
      </c>
      <c r="B18" s="245">
        <v>619400</v>
      </c>
      <c r="C18" s="249"/>
      <c r="D18" s="247"/>
      <c r="E18" s="376"/>
      <c r="F18" s="376"/>
      <c r="G18" s="248"/>
    </row>
    <row r="19" spans="1:7" ht="21" customHeight="1">
      <c r="A19" s="261" t="s">
        <v>86</v>
      </c>
      <c r="B19" s="262"/>
      <c r="C19" s="263"/>
      <c r="D19" s="264"/>
      <c r="E19" s="377"/>
      <c r="F19" s="377"/>
      <c r="G19" s="266"/>
    </row>
    <row r="20" spans="1:7" ht="20.25" customHeight="1">
      <c r="A20" s="267" t="s">
        <v>57</v>
      </c>
      <c r="B20" s="250"/>
      <c r="C20" s="268" t="s">
        <v>5</v>
      </c>
      <c r="D20" s="250">
        <v>900</v>
      </c>
      <c r="E20" s="252">
        <f>ต.ค.55!F20+พ.ย.55!F20+ธ.ค.55!F20+ม.ค.56!F20</f>
        <v>286</v>
      </c>
      <c r="F20" s="250">
        <v>110</v>
      </c>
      <c r="G20" s="270">
        <f>E20*100/D20</f>
        <v>31.777777777777779</v>
      </c>
    </row>
    <row r="21" spans="1:7" ht="20.25" customHeight="1">
      <c r="A21" s="167" t="s">
        <v>327</v>
      </c>
      <c r="B21" s="250"/>
      <c r="C21" s="251" t="s">
        <v>5</v>
      </c>
      <c r="D21" s="252"/>
      <c r="E21" s="252">
        <f>ต.ค.55!F21+พ.ย.55!F21+ธ.ค.55!F21+ม.ค.56!F21</f>
        <v>359</v>
      </c>
      <c r="F21" s="252">
        <v>30</v>
      </c>
      <c r="G21" s="254"/>
    </row>
    <row r="22" spans="1:7" ht="20.25" customHeight="1">
      <c r="A22" s="167" t="s">
        <v>206</v>
      </c>
      <c r="B22" s="250"/>
      <c r="C22" s="251" t="s">
        <v>269</v>
      </c>
      <c r="D22" s="252"/>
      <c r="E22" s="252">
        <f>ต.ค.55!F22+พ.ย.55!F22+ธ.ค.55!F22+ม.ค.56!F22</f>
        <v>781</v>
      </c>
      <c r="F22" s="252">
        <v>314</v>
      </c>
      <c r="G22" s="254"/>
    </row>
    <row r="23" spans="1:7" ht="20.25" customHeight="1">
      <c r="A23" s="167" t="s">
        <v>207</v>
      </c>
      <c r="B23" s="250"/>
      <c r="C23" s="251" t="s">
        <v>5</v>
      </c>
      <c r="D23" s="252"/>
      <c r="E23" s="252">
        <f>ต.ค.55!F23+พ.ย.55!F23+ธ.ค.55!F23+ม.ค.56!F23</f>
        <v>585</v>
      </c>
      <c r="F23" s="252">
        <v>381</v>
      </c>
      <c r="G23" s="254"/>
    </row>
    <row r="24" spans="1:7" ht="20.25" customHeight="1">
      <c r="A24" s="167" t="s">
        <v>208</v>
      </c>
      <c r="B24" s="250"/>
      <c r="C24" s="251" t="s">
        <v>5</v>
      </c>
      <c r="D24" s="252"/>
      <c r="E24" s="252">
        <f>ต.ค.55!F24+พ.ย.55!F24+ธ.ค.55!F24+ม.ค.56!F24</f>
        <v>2365</v>
      </c>
      <c r="F24" s="252">
        <v>507</v>
      </c>
      <c r="G24" s="254"/>
    </row>
    <row r="25" spans="1:7" ht="20.25" customHeight="1">
      <c r="A25" s="167" t="s">
        <v>209</v>
      </c>
      <c r="B25" s="250"/>
      <c r="C25" s="251" t="s">
        <v>5</v>
      </c>
      <c r="D25" s="252"/>
      <c r="E25" s="252">
        <f>ต.ค.55!F25+พ.ย.55!F25+ธ.ค.55!F25+ม.ค.56!F25</f>
        <v>1323</v>
      </c>
      <c r="F25" s="252">
        <v>467</v>
      </c>
      <c r="G25" s="254"/>
    </row>
    <row r="26" spans="1:7" ht="20.25" customHeight="1">
      <c r="A26" s="267" t="s">
        <v>58</v>
      </c>
      <c r="B26" s="250">
        <v>217800</v>
      </c>
      <c r="C26" s="268" t="s">
        <v>5</v>
      </c>
      <c r="D26" s="250">
        <v>800</v>
      </c>
      <c r="E26" s="252">
        <f>E27</f>
        <v>464</v>
      </c>
      <c r="F26" s="250"/>
      <c r="G26" s="270">
        <f>E26*100/D26</f>
        <v>58</v>
      </c>
    </row>
    <row r="27" spans="1:7" ht="20.25" customHeight="1">
      <c r="A27" s="167" t="s">
        <v>210</v>
      </c>
      <c r="B27" s="250"/>
      <c r="C27" s="251" t="s">
        <v>5</v>
      </c>
      <c r="D27" s="252"/>
      <c r="E27" s="252">
        <f>ต.ค.55!F27+พ.ย.55!F27+ธ.ค.55!F27+ม.ค.56!F27</f>
        <v>464</v>
      </c>
      <c r="F27" s="252">
        <v>111</v>
      </c>
      <c r="G27" s="254"/>
    </row>
    <row r="28" spans="1:7" ht="20.25" customHeight="1">
      <c r="A28" s="167" t="s">
        <v>211</v>
      </c>
      <c r="B28" s="250"/>
      <c r="C28" s="251" t="s">
        <v>5</v>
      </c>
      <c r="D28" s="252"/>
      <c r="E28" s="252">
        <f>ต.ค.55!F28+พ.ย.55!F28+ธ.ค.55!F28+ม.ค.56!F28</f>
        <v>232</v>
      </c>
      <c r="F28" s="252">
        <v>78</v>
      </c>
      <c r="G28" s="270">
        <f>E28*100/E26</f>
        <v>50</v>
      </c>
    </row>
    <row r="29" spans="1:7" ht="20.25" customHeight="1">
      <c r="A29" s="167" t="s">
        <v>285</v>
      </c>
      <c r="B29" s="250"/>
      <c r="C29" s="251" t="s">
        <v>5</v>
      </c>
      <c r="D29" s="252"/>
      <c r="E29" s="252">
        <f>ต.ค.55!F29+พ.ย.55!F29+ธ.ค.55!F29+ม.ค.56!F29</f>
        <v>215</v>
      </c>
      <c r="F29" s="252">
        <v>75</v>
      </c>
      <c r="G29" s="254"/>
    </row>
    <row r="30" spans="1:7" ht="20.25" customHeight="1">
      <c r="A30" s="167" t="s">
        <v>286</v>
      </c>
      <c r="B30" s="250"/>
      <c r="C30" s="251" t="s">
        <v>5</v>
      </c>
      <c r="D30" s="252"/>
      <c r="E30" s="252">
        <f>ต.ค.55!F30+พ.ย.55!F30+ธ.ค.55!F30+ม.ค.56!F30</f>
        <v>17</v>
      </c>
      <c r="F30" s="252">
        <v>3</v>
      </c>
      <c r="G30" s="254"/>
    </row>
    <row r="31" spans="1:7" ht="20.25" customHeight="1">
      <c r="A31" s="167" t="s">
        <v>212</v>
      </c>
      <c r="B31" s="250"/>
      <c r="C31" s="251" t="s">
        <v>5</v>
      </c>
      <c r="D31" s="252"/>
      <c r="E31" s="252">
        <f>ต.ค.55!F31+พ.ย.55!F31+ธ.ค.55!F31+ม.ค.56!F31</f>
        <v>0</v>
      </c>
      <c r="F31" s="252">
        <v>0</v>
      </c>
      <c r="G31" s="254"/>
    </row>
    <row r="32" spans="1:7" ht="20.25" customHeight="1">
      <c r="A32" s="167" t="s">
        <v>287</v>
      </c>
      <c r="B32" s="250"/>
      <c r="C32" s="251" t="s">
        <v>5</v>
      </c>
      <c r="D32" s="252"/>
      <c r="E32" s="252">
        <f>ต.ค.55!F32+พ.ย.55!F32+ธ.ค.55!F32+ม.ค.56!F32</f>
        <v>0</v>
      </c>
      <c r="F32" s="252">
        <v>0</v>
      </c>
      <c r="G32" s="254"/>
    </row>
    <row r="33" spans="1:7" ht="20.25" customHeight="1">
      <c r="A33" s="167" t="s">
        <v>288</v>
      </c>
      <c r="B33" s="250"/>
      <c r="C33" s="251" t="s">
        <v>5</v>
      </c>
      <c r="D33" s="252"/>
      <c r="E33" s="252">
        <f>ต.ค.55!F33+พ.ย.55!F33+ธ.ค.55!F33+ม.ค.56!F33</f>
        <v>0</v>
      </c>
      <c r="F33" s="252">
        <v>0</v>
      </c>
      <c r="G33" s="254"/>
    </row>
    <row r="34" spans="1:7" ht="20.25" customHeight="1">
      <c r="A34" s="167" t="s">
        <v>213</v>
      </c>
      <c r="B34" s="250"/>
      <c r="C34" s="251" t="s">
        <v>5</v>
      </c>
      <c r="D34" s="252"/>
      <c r="E34" s="252">
        <f>ต.ค.55!F34+พ.ย.55!F34+ธ.ค.55!F34+ม.ค.56!F34</f>
        <v>263</v>
      </c>
      <c r="F34" s="252">
        <v>65</v>
      </c>
      <c r="G34" s="254"/>
    </row>
    <row r="35" spans="1:7" ht="20.25" customHeight="1">
      <c r="A35" s="167" t="s">
        <v>214</v>
      </c>
      <c r="B35" s="250"/>
      <c r="C35" s="251" t="s">
        <v>5</v>
      </c>
      <c r="D35" s="252"/>
      <c r="E35" s="252">
        <f>ต.ค.55!F35+พ.ย.55!F35+ธ.ค.55!F35+ม.ค.56!F35</f>
        <v>201</v>
      </c>
      <c r="F35" s="252">
        <v>46</v>
      </c>
      <c r="G35" s="254"/>
    </row>
    <row r="36" spans="1:7" ht="20.25" customHeight="1">
      <c r="A36" s="271" t="s">
        <v>60</v>
      </c>
      <c r="B36" s="272"/>
      <c r="C36" s="273"/>
      <c r="D36" s="274"/>
      <c r="E36" s="378"/>
      <c r="F36" s="378"/>
      <c r="G36" s="276"/>
    </row>
    <row r="37" spans="1:7" ht="20.25" customHeight="1">
      <c r="A37" s="167" t="s">
        <v>278</v>
      </c>
      <c r="B37" s="250">
        <v>71000</v>
      </c>
      <c r="C37" s="251" t="s">
        <v>5</v>
      </c>
      <c r="D37" s="252">
        <v>840</v>
      </c>
      <c r="E37" s="252">
        <f>ต.ค.55!F37+พ.ย.55!F37+ธ.ค.55!F37+ม.ค.56!F37</f>
        <v>419</v>
      </c>
      <c r="F37" s="252">
        <v>241</v>
      </c>
      <c r="G37" s="254">
        <f>E37*100/D37</f>
        <v>49.88095238095238</v>
      </c>
    </row>
    <row r="38" spans="1:7" ht="20.25" customHeight="1">
      <c r="A38" s="167" t="s">
        <v>279</v>
      </c>
      <c r="B38" s="250">
        <v>103200</v>
      </c>
      <c r="C38" s="251" t="s">
        <v>5</v>
      </c>
      <c r="D38" s="252">
        <v>360</v>
      </c>
      <c r="E38" s="252">
        <f>ต.ค.55!F38+พ.ย.55!F38+ธ.ค.55!F38+ม.ค.56!F38</f>
        <v>105</v>
      </c>
      <c r="F38" s="252">
        <v>35</v>
      </c>
      <c r="G38" s="254">
        <f>E38*100/D38</f>
        <v>29.166666666666668</v>
      </c>
    </row>
    <row r="39" spans="1:7" ht="20.25" customHeight="1">
      <c r="A39" s="167" t="s">
        <v>280</v>
      </c>
      <c r="B39" s="250"/>
      <c r="C39" s="251" t="s">
        <v>5</v>
      </c>
      <c r="D39" s="252"/>
      <c r="E39" s="252">
        <f>ต.ค.55!F39+พ.ย.55!F39+ธ.ค.55!F39+ม.ค.56!F39</f>
        <v>3</v>
      </c>
      <c r="F39" s="252">
        <v>3</v>
      </c>
      <c r="G39" s="254"/>
    </row>
    <row r="40" spans="1:7" ht="20.25" customHeight="1">
      <c r="A40" s="167" t="s">
        <v>281</v>
      </c>
      <c r="B40" s="250"/>
      <c r="C40" s="251" t="s">
        <v>245</v>
      </c>
      <c r="D40" s="252"/>
      <c r="E40" s="252">
        <f>ต.ค.55!F40+พ.ย.55!F40+ธ.ค.55!F40+ม.ค.56!F40</f>
        <v>0</v>
      </c>
      <c r="F40" s="252">
        <v>0</v>
      </c>
      <c r="G40" s="254"/>
    </row>
    <row r="41" spans="1:7" ht="20.25" customHeight="1">
      <c r="A41" s="271" t="s">
        <v>282</v>
      </c>
      <c r="B41" s="272"/>
      <c r="C41" s="273"/>
      <c r="D41" s="274"/>
      <c r="E41" s="378"/>
      <c r="F41" s="378"/>
      <c r="G41" s="276"/>
    </row>
    <row r="42" spans="1:7" ht="20.25" customHeight="1">
      <c r="A42" s="167" t="s">
        <v>283</v>
      </c>
      <c r="B42" s="250">
        <v>95280</v>
      </c>
      <c r="C42" s="251" t="s">
        <v>5</v>
      </c>
      <c r="D42" s="252">
        <v>1</v>
      </c>
      <c r="E42" s="252">
        <f>ต.ค.55!F42+พ.ย.55!F42+ธ.ค.55!F42+ม.ค.56!F42</f>
        <v>1</v>
      </c>
      <c r="F42" s="252">
        <v>0</v>
      </c>
      <c r="G42" s="370">
        <f>E42*100/D42</f>
        <v>100</v>
      </c>
    </row>
    <row r="43" spans="1:7" ht="21.75" customHeight="1">
      <c r="A43" s="167" t="s">
        <v>284</v>
      </c>
      <c r="B43" s="250">
        <v>17000</v>
      </c>
      <c r="C43" s="251" t="s">
        <v>5</v>
      </c>
      <c r="D43" s="252">
        <v>100</v>
      </c>
      <c r="E43" s="252">
        <f>ต.ค.55!F43+พ.ย.55!F43+ธ.ค.55!F43+ม.ค.56!F43</f>
        <v>105</v>
      </c>
      <c r="F43" s="252">
        <v>105</v>
      </c>
      <c r="G43" s="254">
        <f>E43*100/D43</f>
        <v>105</v>
      </c>
    </row>
    <row r="44" spans="1:7" ht="20.25" customHeight="1">
      <c r="A44" s="267" t="s">
        <v>289</v>
      </c>
      <c r="B44" s="250"/>
      <c r="C44" s="251"/>
      <c r="D44" s="288"/>
      <c r="E44" s="252"/>
      <c r="F44" s="252"/>
      <c r="G44" s="254"/>
    </row>
    <row r="45" spans="1:7" ht="20.25" customHeight="1">
      <c r="A45" s="167" t="s">
        <v>290</v>
      </c>
      <c r="B45" s="250">
        <v>1500</v>
      </c>
      <c r="C45" s="251" t="s">
        <v>5</v>
      </c>
      <c r="D45" s="252">
        <v>30</v>
      </c>
      <c r="E45" s="252">
        <f>ต.ค.55!F45+พ.ย.55!F45+ธ.ค.55!F45+ม.ค.56!F45</f>
        <v>0</v>
      </c>
      <c r="F45" s="252">
        <v>0</v>
      </c>
      <c r="G45" s="254">
        <f>E45*100/D45</f>
        <v>0</v>
      </c>
    </row>
    <row r="46" spans="1:7" ht="20.25" customHeight="1">
      <c r="A46" s="167" t="s">
        <v>291</v>
      </c>
      <c r="B46" s="250">
        <v>14300</v>
      </c>
      <c r="C46" s="251" t="s">
        <v>5</v>
      </c>
      <c r="D46" s="252">
        <v>150</v>
      </c>
      <c r="E46" s="252">
        <f>ต.ค.55!F46+พ.ย.55!F46+ธ.ค.55!F46+ม.ค.56!F46</f>
        <v>0</v>
      </c>
      <c r="F46" s="252">
        <v>0</v>
      </c>
      <c r="G46" s="254">
        <f>E46*100/D46</f>
        <v>0</v>
      </c>
    </row>
    <row r="47" spans="1:7" ht="20.25" customHeight="1">
      <c r="A47" s="167" t="s">
        <v>292</v>
      </c>
      <c r="B47" s="250">
        <v>17840</v>
      </c>
      <c r="C47" s="251" t="s">
        <v>5</v>
      </c>
      <c r="D47" s="252">
        <v>38</v>
      </c>
      <c r="E47" s="252">
        <f>ต.ค.55!F47+พ.ย.55!F47+ธ.ค.55!F47+ม.ค.56!F47</f>
        <v>11</v>
      </c>
      <c r="F47" s="252">
        <v>5</v>
      </c>
      <c r="G47" s="254">
        <f>E47*100/D47</f>
        <v>28.94736842105263</v>
      </c>
    </row>
    <row r="48" spans="1:7" ht="24.75" customHeight="1">
      <c r="A48" s="277" t="s">
        <v>293</v>
      </c>
      <c r="B48" s="278">
        <v>95280</v>
      </c>
      <c r="C48" s="279" t="s">
        <v>5</v>
      </c>
      <c r="D48" s="280">
        <v>1</v>
      </c>
      <c r="E48" s="280">
        <f>ต.ค.55!F48+พ.ย.55!F48+ธ.ค.55!F48+ม.ค.56!F48</f>
        <v>1</v>
      </c>
      <c r="F48" s="280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376"/>
      <c r="F49" s="376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2">
        <f>ต.ค.55!F50+พ.ย.55!F50+ธ.ค.55!F50+ม.ค.56!F50</f>
        <v>13</v>
      </c>
      <c r="F50" s="252">
        <v>5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2">
        <f>ต.ค.55!F51+พ.ย.55!F51+ธ.ค.55!F51+ม.ค.56!F51</f>
        <v>1</v>
      </c>
      <c r="F51" s="252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247"/>
      <c r="E52" s="376"/>
      <c r="F52" s="376"/>
      <c r="G52" s="248"/>
    </row>
    <row r="53" spans="1:7" ht="20.25" customHeight="1">
      <c r="A53" s="244" t="s">
        <v>90</v>
      </c>
      <c r="B53" s="284" t="s">
        <v>197</v>
      </c>
      <c r="C53" s="285" t="s">
        <v>5</v>
      </c>
      <c r="D53" s="284">
        <v>5000</v>
      </c>
      <c r="E53" s="252">
        <f>ต.ค.55!F53+พ.ย.55!F53+ธ.ค.55!F53+ม.ค.56!F53</f>
        <v>2170</v>
      </c>
      <c r="F53" s="284">
        <v>809</v>
      </c>
      <c r="G53" s="287">
        <f t="shared" ref="G53:G70" si="0">E53*100/D53</f>
        <v>43.4</v>
      </c>
    </row>
    <row r="54" spans="1:7" ht="20.25" customHeight="1">
      <c r="A54" s="167" t="s">
        <v>91</v>
      </c>
      <c r="B54" s="250"/>
      <c r="C54" s="251"/>
      <c r="D54" s="288"/>
      <c r="E54" s="252"/>
      <c r="F54" s="252"/>
      <c r="G54" s="254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2">
        <f>ต.ค.55!F55+พ.ย.55!F55+ธ.ค.55!F55+ม.ค.56!F55</f>
        <v>580</v>
      </c>
      <c r="F55" s="252">
        <v>580</v>
      </c>
      <c r="G55" s="254">
        <f t="shared" si="0"/>
        <v>72.5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2">
        <f>ต.ค.55!F56+พ.ย.55!F56+ธ.ค.55!F56+ม.ค.56!F56</f>
        <v>1361</v>
      </c>
      <c r="F56" s="252">
        <v>482</v>
      </c>
      <c r="G56" s="254">
        <f t="shared" si="0"/>
        <v>34.897435897435898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2">
        <f>ต.ค.55!F57+พ.ย.55!F57+ธ.ค.55!F57+ม.ค.56!F57</f>
        <v>0</v>
      </c>
      <c r="F57" s="252">
        <v>0</v>
      </c>
      <c r="G57" s="254">
        <f t="shared" si="0"/>
        <v>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2">
        <f>ต.ค.55!F58+พ.ย.55!F58+ธ.ค.55!F58+ม.ค.56!F58</f>
        <v>0</v>
      </c>
      <c r="F58" s="252">
        <v>0</v>
      </c>
      <c r="G58" s="254">
        <f t="shared" si="0"/>
        <v>0</v>
      </c>
    </row>
    <row r="59" spans="1:7" ht="19.5" customHeight="1">
      <c r="A59" s="167" t="s">
        <v>297</v>
      </c>
      <c r="B59" s="250">
        <v>32000</v>
      </c>
      <c r="C59" s="251" t="s">
        <v>20</v>
      </c>
      <c r="D59" s="252">
        <v>1</v>
      </c>
      <c r="E59" s="252">
        <f>ต.ค.55!F59+พ.ย.55!F59+ธ.ค.55!F59+ม.ค.56!F59</f>
        <v>0</v>
      </c>
      <c r="F59" s="252">
        <v>0</v>
      </c>
      <c r="G59" s="254">
        <f t="shared" si="0"/>
        <v>0</v>
      </c>
    </row>
    <row r="60" spans="1:7" ht="20.25" customHeight="1">
      <c r="A60" s="167"/>
      <c r="B60" s="250"/>
      <c r="C60" s="251" t="s">
        <v>5</v>
      </c>
      <c r="D60" s="252">
        <v>20</v>
      </c>
      <c r="E60" s="252">
        <f>ต.ค.55!F60+พ.ย.55!F60+ธ.ค.55!F60+ม.ค.56!F60</f>
        <v>0</v>
      </c>
      <c r="F60" s="252">
        <v>0</v>
      </c>
      <c r="G60" s="254">
        <f t="shared" si="0"/>
        <v>0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252">
        <v>1</v>
      </c>
      <c r="E61" s="252">
        <f>ต.ค.55!F61+พ.ย.55!F61+ธ.ค.55!F61+ม.ค.56!F61</f>
        <v>0</v>
      </c>
      <c r="F61" s="252">
        <v>0</v>
      </c>
      <c r="G61" s="254">
        <f t="shared" si="0"/>
        <v>0</v>
      </c>
    </row>
    <row r="62" spans="1:7" ht="20.25" customHeight="1">
      <c r="A62" s="167"/>
      <c r="B62" s="250"/>
      <c r="C62" s="251" t="s">
        <v>5</v>
      </c>
      <c r="D62" s="252">
        <v>12</v>
      </c>
      <c r="E62" s="252">
        <f>ต.ค.55!F62+พ.ย.55!F62+ธ.ค.55!F62+ม.ค.56!F62</f>
        <v>0</v>
      </c>
      <c r="F62" s="252">
        <v>0</v>
      </c>
      <c r="G62" s="254">
        <f t="shared" si="0"/>
        <v>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252">
        <v>2</v>
      </c>
      <c r="E63" s="252">
        <f>ต.ค.55!F63+พ.ย.55!F63+ธ.ค.55!F63+ม.ค.56!F63</f>
        <v>0</v>
      </c>
      <c r="F63" s="252">
        <v>0</v>
      </c>
      <c r="G63" s="254">
        <f t="shared" si="0"/>
        <v>0</v>
      </c>
    </row>
    <row r="64" spans="1:7" ht="20.25" customHeight="1">
      <c r="A64" s="167"/>
      <c r="B64" s="250"/>
      <c r="C64" s="251" t="s">
        <v>5</v>
      </c>
      <c r="D64" s="252">
        <v>20</v>
      </c>
      <c r="E64" s="252">
        <f>ต.ค.55!F64+พ.ย.55!F64+ธ.ค.55!F64+ม.ค.56!F64</f>
        <v>0</v>
      </c>
      <c r="F64" s="252">
        <v>0</v>
      </c>
      <c r="G64" s="254">
        <f t="shared" si="0"/>
        <v>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252">
        <v>1</v>
      </c>
      <c r="E65" s="252">
        <f>ต.ค.55!F65+พ.ย.55!F65+ธ.ค.55!F65+ม.ค.56!F65</f>
        <v>1</v>
      </c>
      <c r="F65" s="252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79"/>
      <c r="F66" s="379"/>
      <c r="G66" s="347"/>
    </row>
    <row r="67" spans="1:7" ht="22.5" customHeight="1">
      <c r="A67" s="297" t="s">
        <v>51</v>
      </c>
      <c r="B67" s="298"/>
      <c r="C67" s="348"/>
      <c r="D67" s="349"/>
      <c r="E67" s="380"/>
      <c r="F67" s="38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91">
        <v>4100</v>
      </c>
      <c r="E68" s="252">
        <f>ต.ค.55!F68+พ.ย.55!F68+ธ.ค.55!F68+ม.ค.56!F68</f>
        <v>1383</v>
      </c>
      <c r="F68" s="291">
        <v>550</v>
      </c>
      <c r="G68" s="293">
        <f t="shared" si="0"/>
        <v>33.731707317073173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2">
        <v>300</v>
      </c>
      <c r="E69" s="252">
        <f>ต.ค.55!F69+พ.ย.55!F69+ธ.ค.55!F69+ม.ค.56!F69</f>
        <v>0</v>
      </c>
      <c r="F69" s="252">
        <v>0</v>
      </c>
      <c r="G69" s="254">
        <f t="shared" si="0"/>
        <v>0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8">
        <v>80</v>
      </c>
      <c r="E70" s="252">
        <f>ต.ค.55!F70+พ.ย.55!F70+ธ.ค.55!F70+ม.ค.56!F70</f>
        <v>0</v>
      </c>
      <c r="F70" s="258">
        <v>0</v>
      </c>
      <c r="G70" s="260">
        <f t="shared" si="0"/>
        <v>0</v>
      </c>
    </row>
    <row r="71" spans="1:7" ht="20.25" customHeight="1">
      <c r="A71" s="128" t="s">
        <v>28</v>
      </c>
      <c r="B71" s="289">
        <v>651600</v>
      </c>
      <c r="C71" s="345"/>
      <c r="D71" s="346"/>
      <c r="E71" s="379"/>
      <c r="F71" s="379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81"/>
      <c r="F72" s="381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91">
        <v>40000</v>
      </c>
      <c r="E73" s="252">
        <f>ต.ค.55!F73+พ.ย.55!F73+ธ.ค.55!F73+ม.ค.56!F73</f>
        <v>26596</v>
      </c>
      <c r="F73" s="291">
        <v>9005</v>
      </c>
      <c r="G73" s="293">
        <f>E73*100/D73</f>
        <v>66.489999999999995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2">
        <v>2500</v>
      </c>
      <c r="E74" s="252">
        <f>ต.ค.55!F74+พ.ย.55!F74+ธ.ค.55!F74+ม.ค.56!F74</f>
        <v>0</v>
      </c>
      <c r="F74" s="252">
        <v>0</v>
      </c>
      <c r="G74" s="254">
        <f>E74*100/D74</f>
        <v>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2">
        <v>200</v>
      </c>
      <c r="E75" s="252">
        <f>ต.ค.55!F75+พ.ย.55!F75+ธ.ค.55!F75+ม.ค.56!F75</f>
        <v>237</v>
      </c>
      <c r="F75" s="252">
        <v>237</v>
      </c>
      <c r="G75" s="254">
        <f>E75*100/D75</f>
        <v>118.5</v>
      </c>
    </row>
    <row r="76" spans="1:7" s="60" customFormat="1" ht="23.25" customHeight="1">
      <c r="A76" s="246" t="s">
        <v>30</v>
      </c>
      <c r="B76" s="355"/>
      <c r="C76" s="249"/>
      <c r="D76" s="356"/>
      <c r="E76" s="376"/>
      <c r="F76" s="37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261</v>
      </c>
      <c r="F77" s="382"/>
      <c r="G77" s="296">
        <f>E77*100/D77</f>
        <v>38.382352941176471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263</v>
      </c>
      <c r="F78" s="383"/>
      <c r="G78" s="300">
        <f>E78*100/D78</f>
        <v>38.676470588235297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4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2">
        <f>ต.ค.55!F80+พ.ย.55!F80+ธ.ค.55!F80+ม.ค.56!F80</f>
        <v>261</v>
      </c>
      <c r="F80" s="250">
        <v>64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>ต.ค.55!F81+พ.ย.55!F81+ธ.ค.55!F81+ม.ค.56!F81</f>
        <v>231</v>
      </c>
      <c r="F81" s="252">
        <v>59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>ต.ค.55!F82+พ.ย.55!F82+ธ.ค.55!F82+ม.ค.56!F82</f>
        <v>31</v>
      </c>
      <c r="F82" s="252">
        <v>9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>ต.ค.55!F83+พ.ย.55!F83+ธ.ค.55!F83+ม.ค.56!F83</f>
        <v>92</v>
      </c>
      <c r="F83" s="252">
        <v>17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>ต.ค.55!F84+พ.ย.55!F84+ธ.ค.55!F84+ม.ค.56!F84</f>
        <v>108</v>
      </c>
      <c r="F84" s="252">
        <v>33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2">
        <f>ต.ค.55!F85+พ.ย.55!F85+ธ.ค.55!F85+ม.ค.56!F85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>ต.ค.55!F86+พ.ย.55!F86+ธ.ค.55!F86+ม.ค.56!F86</f>
        <v>30</v>
      </c>
      <c r="F86" s="252">
        <v>5</v>
      </c>
      <c r="G86" s="254"/>
    </row>
    <row r="87" spans="1:7" s="61" customFormat="1" ht="20.25" customHeight="1">
      <c r="A87" s="303" t="s">
        <v>225</v>
      </c>
      <c r="B87" s="250"/>
      <c r="C87" s="304" t="s">
        <v>6</v>
      </c>
      <c r="D87" s="269">
        <v>680</v>
      </c>
      <c r="E87" s="252">
        <f>ต.ค.55!F87+พ.ย.55!F87+ธ.ค.55!F87+ม.ค.56!F87</f>
        <v>263</v>
      </c>
      <c r="F87" s="250">
        <v>64</v>
      </c>
      <c r="G87" s="270"/>
    </row>
    <row r="88" spans="1:7" s="61" customFormat="1" ht="22.5" customHeight="1">
      <c r="A88" s="305" t="s">
        <v>226</v>
      </c>
      <c r="B88" s="250"/>
      <c r="C88" s="283" t="s">
        <v>6</v>
      </c>
      <c r="D88" s="253"/>
      <c r="E88" s="252">
        <f>ต.ค.55!F88+พ.ย.55!F88+ธ.ค.55!F88+ม.ค.56!F88</f>
        <v>233</v>
      </c>
      <c r="F88" s="252">
        <v>59</v>
      </c>
      <c r="G88" s="254"/>
    </row>
    <row r="89" spans="1:7" s="61" customFormat="1" ht="22.5" customHeight="1">
      <c r="A89" s="306" t="s">
        <v>313</v>
      </c>
      <c r="B89" s="250"/>
      <c r="C89" s="283" t="s">
        <v>6</v>
      </c>
      <c r="D89" s="253"/>
      <c r="E89" s="252">
        <f>ต.ค.55!F89+พ.ย.55!F89+ธ.ค.55!F89+ม.ค.56!F89</f>
        <v>33</v>
      </c>
      <c r="F89" s="252">
        <v>9</v>
      </c>
      <c r="G89" s="254"/>
    </row>
    <row r="90" spans="1:7" s="61" customFormat="1" ht="22.5" customHeight="1">
      <c r="A90" s="306" t="s">
        <v>311</v>
      </c>
      <c r="B90" s="250"/>
      <c r="C90" s="283" t="s">
        <v>6</v>
      </c>
      <c r="D90" s="253"/>
      <c r="E90" s="252">
        <f>ต.ค.55!F90+พ.ย.55!F90+ธ.ค.55!F90+ม.ค.56!F90</f>
        <v>92.25</v>
      </c>
      <c r="F90" s="252">
        <v>17</v>
      </c>
      <c r="G90" s="254"/>
    </row>
    <row r="91" spans="1:7" s="61" customFormat="1" ht="20.25" customHeight="1">
      <c r="A91" s="306" t="s">
        <v>312</v>
      </c>
      <c r="B91" s="250"/>
      <c r="C91" s="283" t="s">
        <v>6</v>
      </c>
      <c r="D91" s="253"/>
      <c r="E91" s="252">
        <f>ต.ค.55!F91+พ.ย.55!F91+ธ.ค.55!F91+ม.ค.56!F91</f>
        <v>108</v>
      </c>
      <c r="F91" s="252">
        <v>33</v>
      </c>
      <c r="G91" s="254"/>
    </row>
    <row r="92" spans="1:7" s="61" customFormat="1" ht="20.25" customHeight="1">
      <c r="A92" s="305" t="s">
        <v>227</v>
      </c>
      <c r="B92" s="250"/>
      <c r="C92" s="283" t="s">
        <v>6</v>
      </c>
      <c r="D92" s="253"/>
      <c r="E92" s="252">
        <f>ต.ค.55!F92+พ.ย.55!F92+ธ.ค.55!F92+ม.ค.56!F92</f>
        <v>0</v>
      </c>
      <c r="F92" s="252">
        <v>0</v>
      </c>
      <c r="G92" s="254"/>
    </row>
    <row r="93" spans="1:7" s="60" customFormat="1" ht="22.5" customHeight="1">
      <c r="A93" s="307" t="s">
        <v>228</v>
      </c>
      <c r="B93" s="278"/>
      <c r="C93" s="308" t="s">
        <v>6</v>
      </c>
      <c r="D93" s="281"/>
      <c r="E93" s="280">
        <f>ต.ค.55!F93+พ.ย.55!F93+ธ.ค.55!F93+ม.ค.56!F93</f>
        <v>30</v>
      </c>
      <c r="F93" s="280">
        <v>5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1489</v>
      </c>
      <c r="F94" s="289"/>
      <c r="G94" s="296">
        <f>E94*100/D94</f>
        <v>29.78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243</v>
      </c>
      <c r="F95" s="298"/>
      <c r="G95" s="300">
        <f>E95*100/D95</f>
        <v>30.375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2">
        <f>ต.ค.55!F96+พ.ย.55!F96+ธ.ค.55!F96+ม.ค.56!F96</f>
        <v>1489</v>
      </c>
      <c r="F96" s="284">
        <v>461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>ต.ค.55!F97+พ.ย.55!F97+ธ.ค.55!F97+ม.ค.56!F97</f>
        <v>1489</v>
      </c>
      <c r="F97" s="252">
        <v>461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>ต.ค.55!F98+พ.ย.55!F98+ธ.ค.55!F98+ม.ค.56!F98</f>
        <v>0</v>
      </c>
      <c r="F98" s="252">
        <f>G98</f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2">
        <f>ต.ค.55!F99+พ.ย.55!F99+ธ.ค.55!F99+ม.ค.56!F99</f>
        <v>243</v>
      </c>
      <c r="F99" s="250">
        <v>74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>ต.ค.55!F100+พ.ย.55!F100+ธ.ค.55!F100+ม.ค.56!F100</f>
        <v>243</v>
      </c>
      <c r="F100" s="252">
        <v>74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2">
        <f>ต.ค.55!F101+พ.ย.55!F101+ธ.ค.55!F101+ม.ค.56!F101</f>
        <v>0</v>
      </c>
      <c r="F101" s="258">
        <f>G101</f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/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357</v>
      </c>
      <c r="B104" s="330"/>
      <c r="C104" s="331" t="s">
        <v>5</v>
      </c>
      <c r="D104" s="252"/>
      <c r="E104" s="252">
        <f>ต.ค.55!F104+พ.ย.55!F104+ธ.ค.55!F104+ม.ค.56!F104</f>
        <v>0</v>
      </c>
      <c r="F104" s="252">
        <v>0</v>
      </c>
      <c r="G104" s="332"/>
    </row>
    <row r="105" spans="1:7" ht="22.5" customHeight="1">
      <c r="A105" s="333" t="s">
        <v>358</v>
      </c>
      <c r="B105" s="278"/>
      <c r="C105" s="279" t="s">
        <v>6</v>
      </c>
      <c r="D105" s="280"/>
      <c r="E105" s="252">
        <f>ต.ค.55!F105+พ.ย.55!F105+ธ.ค.55!F105+ม.ค.56!F105</f>
        <v>2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79"/>
      <c r="F106" s="379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84"/>
      <c r="F107" s="384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319">
        <f>F108</f>
        <v>0</v>
      </c>
      <c r="F108" s="385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5454</v>
      </c>
      <c r="F109" s="289"/>
      <c r="G109" s="296">
        <f>E109*100/D109</f>
        <v>68.174999999999997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E116</f>
        <v>6005</v>
      </c>
      <c r="F110" s="298"/>
      <c r="G110" s="300">
        <f>E110*100/D110</f>
        <v>75.0625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2">
        <f>ต.ค.55!F111+พ.ย.55!F111+ธ.ค.55!F111+ม.ค.56!F111</f>
        <v>5454</v>
      </c>
      <c r="F111" s="284">
        <v>1162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>ต.ค.55!F112+พ.ย.55!F112+ธ.ค.55!F112+ม.ค.56!F112</f>
        <v>5066</v>
      </c>
      <c r="F112" s="252">
        <v>1162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>ต.ค.55!F113+พ.ย.55!F113+ธ.ค.55!F113+ม.ค.56!F113</f>
        <v>523</v>
      </c>
      <c r="F113" s="252">
        <v>24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>ต.ค.55!F114+พ.ย.55!F114+ธ.ค.55!F114+ม.ค.56!F114</f>
        <v>4543</v>
      </c>
      <c r="F114" s="252">
        <v>1138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2">
        <f>ต.ค.55!F115+พ.ย.55!F115+ธ.ค.55!F115+ม.ค.56!F115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2">
        <f>ต.ค.55!F116+พ.ย.55!F116+ธ.ค.55!F116+ม.ค.56!F116</f>
        <v>6005</v>
      </c>
      <c r="F116" s="250">
        <v>1274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>ต.ค.55!F117+พ.ย.55!F117+ธ.ค.55!F117+ม.ค.56!F117</f>
        <v>5567</v>
      </c>
      <c r="F117" s="252">
        <v>1274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>ต.ค.55!F118+พ.ย.55!F118+ธ.ค.55!F118+ม.ค.56!F118</f>
        <v>538</v>
      </c>
      <c r="F118" s="252">
        <v>26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>ต.ค.55!F119+พ.ย.55!F119+ธ.ค.55!F119+ม.ค.56!F119</f>
        <v>5029</v>
      </c>
      <c r="F119" s="252">
        <v>1248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2">
        <f>ต.ค.55!F120+พ.ย.55!F120+ธ.ค.55!F120+ม.ค.56!F120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1223</v>
      </c>
      <c r="F121" s="289"/>
      <c r="G121" s="296">
        <f>E121*100/D121</f>
        <v>30.574999999999999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131</v>
      </c>
      <c r="F122" s="298"/>
      <c r="G122" s="300">
        <f>E122*100/D122</f>
        <v>32.75</v>
      </c>
    </row>
    <row r="123" spans="1:7" s="60" customFormat="1" ht="22.5" customHeight="1">
      <c r="A123" s="396" t="s">
        <v>259</v>
      </c>
      <c r="B123" s="397"/>
      <c r="C123" s="398" t="s">
        <v>5</v>
      </c>
      <c r="D123" s="397">
        <v>4000</v>
      </c>
      <c r="E123" s="401">
        <f>ต.ค.55!F123+พ.ย.55!F123+ธ.ค.55!F123+ม.ค.56!F123</f>
        <v>1223</v>
      </c>
      <c r="F123" s="397">
        <v>384</v>
      </c>
      <c r="G123" s="400"/>
    </row>
    <row r="124" spans="1:7" s="60" customFormat="1" ht="22.5" customHeight="1">
      <c r="A124" s="306" t="s">
        <v>322</v>
      </c>
      <c r="B124" s="250"/>
      <c r="C124" s="312" t="s">
        <v>7</v>
      </c>
      <c r="D124" s="252"/>
      <c r="E124" s="252">
        <f>ต.ค.55!F124+พ.ย.55!F124+ธ.ค.55!F124+ม.ค.56!F124</f>
        <v>0</v>
      </c>
      <c r="F124" s="252">
        <v>0</v>
      </c>
      <c r="G124" s="254"/>
    </row>
    <row r="125" spans="1:7" s="60" customFormat="1" ht="22.5" customHeight="1">
      <c r="A125" s="306" t="s">
        <v>323</v>
      </c>
      <c r="B125" s="250"/>
      <c r="C125" s="312" t="s">
        <v>5</v>
      </c>
      <c r="D125" s="252"/>
      <c r="E125" s="252">
        <f>ต.ค.55!F125+พ.ย.55!F125+ธ.ค.55!F125+ม.ค.56!F125</f>
        <v>1223</v>
      </c>
      <c r="F125" s="252">
        <v>384</v>
      </c>
      <c r="G125" s="254"/>
    </row>
    <row r="126" spans="1:7" s="60" customFormat="1" ht="22.5" customHeight="1">
      <c r="A126" s="305" t="s">
        <v>326</v>
      </c>
      <c r="B126" s="250"/>
      <c r="C126" s="313" t="s">
        <v>7</v>
      </c>
      <c r="D126" s="250">
        <v>400</v>
      </c>
      <c r="E126" s="252">
        <f>ต.ค.55!F126+พ.ย.55!F126+ธ.ค.55!F126+ม.ค.56!F126</f>
        <v>131</v>
      </c>
      <c r="F126" s="250">
        <v>38</v>
      </c>
      <c r="G126" s="254"/>
    </row>
    <row r="127" spans="1:7" s="60" customFormat="1" ht="22.5" customHeight="1">
      <c r="A127" s="306" t="s">
        <v>324</v>
      </c>
      <c r="B127" s="330"/>
      <c r="C127" s="331" t="s">
        <v>5</v>
      </c>
      <c r="D127" s="252"/>
      <c r="E127" s="252">
        <f>ต.ค.55!F127+พ.ย.55!F127+ธ.ค.55!F127+ม.ค.56!F127</f>
        <v>0</v>
      </c>
      <c r="F127" s="252">
        <v>0</v>
      </c>
      <c r="G127" s="332"/>
    </row>
    <row r="128" spans="1:7">
      <c r="A128" s="306" t="s">
        <v>325</v>
      </c>
      <c r="B128" s="250"/>
      <c r="C128" s="251" t="s">
        <v>6</v>
      </c>
      <c r="D128" s="252"/>
      <c r="E128" s="252">
        <f>ต.ค.55!F128+พ.ย.55!F128+ธ.ค.55!F128+ม.ค.56!F128</f>
        <v>131</v>
      </c>
      <c r="F128" s="252">
        <v>38</v>
      </c>
      <c r="G128" s="254"/>
    </row>
    <row r="129" spans="1:7">
      <c r="A129" s="395" t="s">
        <v>343</v>
      </c>
      <c r="B129" s="391"/>
      <c r="C129" s="393" t="s">
        <v>7</v>
      </c>
      <c r="D129" s="392"/>
      <c r="E129" s="393"/>
      <c r="F129" s="390"/>
      <c r="G129" s="394"/>
    </row>
    <row r="130" spans="1:7">
      <c r="A130" s="395" t="s">
        <v>344</v>
      </c>
      <c r="B130" s="391"/>
      <c r="C130" s="390"/>
      <c r="D130" s="392"/>
      <c r="E130" s="393"/>
      <c r="F130" s="390"/>
      <c r="G130" s="394"/>
    </row>
    <row r="131" spans="1:7">
      <c r="A131" s="306" t="s">
        <v>345</v>
      </c>
      <c r="B131" s="330"/>
      <c r="C131" s="331" t="s">
        <v>5</v>
      </c>
      <c r="D131" s="252"/>
      <c r="E131" s="252">
        <f>ต.ค.55!F131+พ.ย.55!F131+ธ.ค.55!F131+ม.ค.56!F131</f>
        <v>0</v>
      </c>
      <c r="F131" s="252">
        <v>0</v>
      </c>
      <c r="G131" s="332"/>
    </row>
    <row r="132" spans="1:7">
      <c r="A132" s="333" t="s">
        <v>346</v>
      </c>
      <c r="B132" s="278"/>
      <c r="C132" s="279" t="s">
        <v>6</v>
      </c>
      <c r="D132" s="280"/>
      <c r="E132" s="252">
        <f>ต.ค.55!F132+พ.ย.55!F132+ธ.ค.55!F132+ม.ค.56!F132</f>
        <v>5</v>
      </c>
      <c r="F132" s="280">
        <v>0</v>
      </c>
      <c r="G132" s="282"/>
    </row>
    <row r="133" spans="1:7">
      <c r="A133" s="364"/>
      <c r="B133" s="365"/>
      <c r="C133" s="364"/>
      <c r="D133" s="366"/>
      <c r="E133" s="386"/>
      <c r="F133" s="387"/>
      <c r="G133" s="36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honeticPr fontId="35" type="noConversion"/>
  <pageMargins left="0.44" right="0.15748031496062992" top="0.62" bottom="0.45" header="0.35433070866141736" footer="0.42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3"/>
  <sheetViews>
    <sheetView view="pageBreakPreview" topLeftCell="A7" zoomScaleSheetLayoutView="100" workbookViewId="0">
      <selection activeCell="E20" sqref="E20"/>
    </sheetView>
  </sheetViews>
  <sheetFormatPr defaultRowHeight="24.75"/>
  <cols>
    <col min="1" max="1" width="70.875" style="53" customWidth="1"/>
    <col min="2" max="2" width="10.25" style="58" customWidth="1"/>
    <col min="3" max="3" width="6.875" style="53" customWidth="1"/>
    <col min="4" max="4" width="8.375" style="59" customWidth="1"/>
    <col min="5" max="5" width="8.625" style="372" customWidth="1"/>
    <col min="6" max="6" width="7.875" style="373" customWidth="1"/>
    <col min="7" max="7" width="6.75" style="125" bestFit="1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4" customHeight="1">
      <c r="A3" s="463" t="s">
        <v>331</v>
      </c>
      <c r="B3" s="463"/>
      <c r="C3" s="463"/>
      <c r="D3" s="463"/>
      <c r="E3" s="463"/>
      <c r="F3" s="463"/>
      <c r="G3" s="463"/>
    </row>
    <row r="4" spans="1:7" ht="6" customHeight="1">
      <c r="A4" s="54"/>
      <c r="B4" s="55"/>
      <c r="C4" s="56"/>
      <c r="D4" s="57"/>
    </row>
    <row r="5" spans="1:7" ht="23.2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5" t="s">
        <v>333</v>
      </c>
      <c r="G5" s="478" t="s">
        <v>258</v>
      </c>
    </row>
    <row r="6" spans="1:7" ht="23.25" customHeight="1">
      <c r="A6" s="464"/>
      <c r="B6" s="465"/>
      <c r="C6" s="474"/>
      <c r="D6" s="475"/>
      <c r="E6" s="388" t="s">
        <v>336</v>
      </c>
      <c r="F6" s="475"/>
      <c r="G6" s="478"/>
    </row>
    <row r="7" spans="1:7" ht="20.25" customHeight="1">
      <c r="A7" s="334" t="s">
        <v>3</v>
      </c>
      <c r="B7" s="335">
        <v>2974370</v>
      </c>
      <c r="C7" s="336"/>
      <c r="D7" s="337"/>
      <c r="E7" s="374"/>
      <c r="F7" s="374"/>
      <c r="G7" s="338"/>
    </row>
    <row r="8" spans="1:7" ht="20.25" customHeight="1">
      <c r="A8" s="339" t="s">
        <v>16</v>
      </c>
      <c r="B8" s="245">
        <v>57000</v>
      </c>
      <c r="C8" s="340"/>
      <c r="D8" s="341"/>
      <c r="E8" s="375"/>
      <c r="F8" s="375"/>
      <c r="G8" s="342"/>
    </row>
    <row r="9" spans="1:7" ht="20.25" customHeight="1">
      <c r="A9" s="246" t="s">
        <v>45</v>
      </c>
      <c r="B9" s="245">
        <v>57000</v>
      </c>
      <c r="C9" s="340"/>
      <c r="D9" s="247"/>
      <c r="E9" s="376"/>
      <c r="F9" s="376"/>
      <c r="G9" s="248"/>
    </row>
    <row r="10" spans="1:7" ht="20.25" customHeight="1">
      <c r="A10" s="246" t="s">
        <v>199</v>
      </c>
      <c r="B10" s="245">
        <v>57000</v>
      </c>
      <c r="C10" s="340"/>
      <c r="D10" s="247"/>
      <c r="E10" s="376"/>
      <c r="F10" s="376"/>
      <c r="G10" s="248"/>
    </row>
    <row r="11" spans="1:7" ht="21" customHeight="1">
      <c r="A11" s="432" t="s">
        <v>370</v>
      </c>
      <c r="B11" s="431">
        <v>65000</v>
      </c>
      <c r="C11" s="433" t="s">
        <v>5</v>
      </c>
      <c r="D11" s="430">
        <v>250</v>
      </c>
      <c r="E11" s="434">
        <v>0</v>
      </c>
      <c r="F11" s="434">
        <v>0</v>
      </c>
      <c r="G11" s="254">
        <f>E11*100/D11</f>
        <v>0</v>
      </c>
    </row>
    <row r="12" spans="1:7" ht="20.25" customHeight="1">
      <c r="A12" s="167" t="s">
        <v>371</v>
      </c>
      <c r="B12" s="250">
        <v>52500</v>
      </c>
      <c r="C12" s="251" t="s">
        <v>20</v>
      </c>
      <c r="D12" s="252">
        <v>1</v>
      </c>
      <c r="E12" s="252">
        <f>ต.ค.55!F12+พ.ย.55!F12+ธ.ค.55!F12+ม.ค.56!F12+ก.พ.56!F12</f>
        <v>0</v>
      </c>
      <c r="F12" s="252">
        <v>0</v>
      </c>
      <c r="G12" s="254">
        <f>E12*100/D12</f>
        <v>0</v>
      </c>
    </row>
    <row r="13" spans="1:7" ht="20.25" customHeight="1">
      <c r="A13" s="167"/>
      <c r="B13" s="250"/>
      <c r="C13" s="251" t="s">
        <v>5</v>
      </c>
      <c r="D13" s="252">
        <v>25</v>
      </c>
      <c r="E13" s="252">
        <f>ต.ค.55!F13+พ.ย.55!F13+ธ.ค.55!F13+ม.ค.56!F13+ก.พ.56!F13</f>
        <v>0</v>
      </c>
      <c r="F13" s="252">
        <v>0</v>
      </c>
      <c r="G13" s="254">
        <f>E13*100/D13</f>
        <v>0</v>
      </c>
    </row>
    <row r="14" spans="1:7" ht="21" customHeight="1">
      <c r="A14" s="255" t="s">
        <v>372</v>
      </c>
      <c r="B14" s="256">
        <v>4500</v>
      </c>
      <c r="C14" s="257" t="s">
        <v>5</v>
      </c>
      <c r="D14" s="258">
        <v>19</v>
      </c>
      <c r="E14" s="252">
        <f>ต.ค.55!F14+พ.ย.55!F14+ธ.ค.55!F14+ม.ค.56!F14+ก.พ.56!F14</f>
        <v>10</v>
      </c>
      <c r="F14" s="258">
        <v>0</v>
      </c>
      <c r="G14" s="260">
        <f>E14*100/D14</f>
        <v>52.631578947368418</v>
      </c>
    </row>
    <row r="15" spans="1:7" ht="21" customHeight="1">
      <c r="A15" s="339" t="s">
        <v>22</v>
      </c>
      <c r="B15" s="245">
        <v>2917370</v>
      </c>
      <c r="C15" s="340"/>
      <c r="D15" s="343"/>
      <c r="E15" s="375"/>
      <c r="F15" s="375"/>
      <c r="G15" s="342"/>
    </row>
    <row r="16" spans="1:7" ht="21" customHeight="1">
      <c r="A16" s="246" t="s">
        <v>47</v>
      </c>
      <c r="B16" s="245">
        <v>2578000</v>
      </c>
      <c r="C16" s="340"/>
      <c r="D16" s="341"/>
      <c r="E16" s="375"/>
      <c r="F16" s="375"/>
      <c r="G16" s="344"/>
    </row>
    <row r="17" spans="1:7" ht="21" customHeight="1">
      <c r="A17" s="246" t="s">
        <v>200</v>
      </c>
      <c r="B17" s="245">
        <v>1252600</v>
      </c>
      <c r="C17" s="249"/>
      <c r="D17" s="247"/>
      <c r="E17" s="376"/>
      <c r="F17" s="376"/>
      <c r="G17" s="248"/>
    </row>
    <row r="18" spans="1:7" ht="21.75" customHeight="1">
      <c r="A18" s="339" t="s">
        <v>198</v>
      </c>
      <c r="B18" s="245">
        <v>619400</v>
      </c>
      <c r="C18" s="249"/>
      <c r="D18" s="247"/>
      <c r="E18" s="376"/>
      <c r="F18" s="376"/>
      <c r="G18" s="248"/>
    </row>
    <row r="19" spans="1:7" ht="21" customHeight="1">
      <c r="A19" s="261" t="s">
        <v>86</v>
      </c>
      <c r="B19" s="262"/>
      <c r="C19" s="263"/>
      <c r="D19" s="264"/>
      <c r="E19" s="377"/>
      <c r="F19" s="377"/>
      <c r="G19" s="266"/>
    </row>
    <row r="20" spans="1:7" ht="20.25" customHeight="1">
      <c r="A20" s="267" t="s">
        <v>57</v>
      </c>
      <c r="B20" s="250"/>
      <c r="C20" s="268" t="s">
        <v>5</v>
      </c>
      <c r="D20" s="250">
        <v>900</v>
      </c>
      <c r="E20" s="252">
        <f>ต.ค.55!F20+พ.ย.55!F20+ธ.ค.55!F20+ม.ค.56!F20+ก.พ.56!F20</f>
        <v>371</v>
      </c>
      <c r="F20" s="252">
        <v>85</v>
      </c>
      <c r="G20" s="270">
        <f>E20*100/D20</f>
        <v>41.222222222222221</v>
      </c>
    </row>
    <row r="21" spans="1:7" ht="20.25" customHeight="1">
      <c r="A21" s="167" t="s">
        <v>327</v>
      </c>
      <c r="B21" s="250"/>
      <c r="C21" s="251" t="s">
        <v>5</v>
      </c>
      <c r="D21" s="252"/>
      <c r="E21" s="252">
        <f>ต.ค.55!F21+พ.ย.55!F21+ธ.ค.55!F21+ม.ค.56!F21+ก.พ.56!F21</f>
        <v>370</v>
      </c>
      <c r="F21" s="252">
        <v>11</v>
      </c>
      <c r="G21" s="254"/>
    </row>
    <row r="22" spans="1:7" ht="20.25" customHeight="1">
      <c r="A22" s="167" t="s">
        <v>206</v>
      </c>
      <c r="B22" s="250"/>
      <c r="C22" s="251" t="s">
        <v>269</v>
      </c>
      <c r="D22" s="252"/>
      <c r="E22" s="252">
        <f>ต.ค.55!F22+พ.ย.55!F22+ธ.ค.55!F22+ม.ค.56!F22+ก.พ.56!F22</f>
        <v>1038</v>
      </c>
      <c r="F22" s="252">
        <v>257</v>
      </c>
      <c r="G22" s="254"/>
    </row>
    <row r="23" spans="1:7" ht="20.25" customHeight="1">
      <c r="A23" s="167" t="s">
        <v>207</v>
      </c>
      <c r="B23" s="250"/>
      <c r="C23" s="251" t="s">
        <v>5</v>
      </c>
      <c r="D23" s="252"/>
      <c r="E23" s="252">
        <f>ต.ค.55!F23+พ.ย.55!F23+ธ.ค.55!F23+ม.ค.56!F23+ก.พ.56!F23</f>
        <v>806</v>
      </c>
      <c r="F23" s="252">
        <v>221</v>
      </c>
      <c r="G23" s="254"/>
    </row>
    <row r="24" spans="1:7" ht="20.25" customHeight="1">
      <c r="A24" s="167" t="s">
        <v>208</v>
      </c>
      <c r="B24" s="250"/>
      <c r="C24" s="251" t="s">
        <v>5</v>
      </c>
      <c r="D24" s="252"/>
      <c r="E24" s="252">
        <f>ต.ค.55!F24+พ.ย.55!F24+ธ.ค.55!F24+ม.ค.56!F24+ก.พ.56!F24</f>
        <v>3012</v>
      </c>
      <c r="F24" s="252">
        <v>647</v>
      </c>
      <c r="G24" s="254"/>
    </row>
    <row r="25" spans="1:7" ht="20.25" customHeight="1">
      <c r="A25" s="167" t="s">
        <v>209</v>
      </c>
      <c r="B25" s="250"/>
      <c r="C25" s="251" t="s">
        <v>5</v>
      </c>
      <c r="D25" s="252"/>
      <c r="E25" s="252">
        <f>ต.ค.55!F25+พ.ย.55!F25+ธ.ค.55!F25+ม.ค.56!F25+ก.พ.56!F25</f>
        <v>1724</v>
      </c>
      <c r="F25" s="252">
        <v>401</v>
      </c>
      <c r="G25" s="254"/>
    </row>
    <row r="26" spans="1:7" ht="20.25" customHeight="1">
      <c r="A26" s="267" t="s">
        <v>58</v>
      </c>
      <c r="B26" s="250">
        <v>217800</v>
      </c>
      <c r="C26" s="268" t="s">
        <v>5</v>
      </c>
      <c r="D26" s="250">
        <v>800</v>
      </c>
      <c r="E26" s="252"/>
      <c r="F26" s="250"/>
      <c r="G26" s="270">
        <f>E27*100/D26</f>
        <v>72</v>
      </c>
    </row>
    <row r="27" spans="1:7" ht="20.25" customHeight="1">
      <c r="A27" s="167" t="s">
        <v>210</v>
      </c>
      <c r="B27" s="250"/>
      <c r="C27" s="251" t="s">
        <v>5</v>
      </c>
      <c r="D27" s="252"/>
      <c r="E27" s="252">
        <f>ต.ค.55!F27+พ.ย.55!F27+ธ.ค.55!F27+ม.ค.56!F27+ก.พ.56!F27</f>
        <v>576</v>
      </c>
      <c r="F27" s="252">
        <v>112</v>
      </c>
      <c r="G27" s="254"/>
    </row>
    <row r="28" spans="1:7" ht="20.25" customHeight="1">
      <c r="A28" s="167" t="s">
        <v>211</v>
      </c>
      <c r="B28" s="250"/>
      <c r="C28" s="251" t="s">
        <v>5</v>
      </c>
      <c r="D28" s="252"/>
      <c r="E28" s="252">
        <f>ต.ค.55!F28+พ.ย.55!F28+ธ.ค.55!F28+ม.ค.56!F28+ก.พ.56!F28</f>
        <v>305</v>
      </c>
      <c r="F28" s="252">
        <f>F29+F30</f>
        <v>73</v>
      </c>
      <c r="G28" s="270"/>
    </row>
    <row r="29" spans="1:7" ht="20.25" customHeight="1">
      <c r="A29" s="167" t="s">
        <v>285</v>
      </c>
      <c r="B29" s="250"/>
      <c r="C29" s="251" t="s">
        <v>5</v>
      </c>
      <c r="D29" s="252"/>
      <c r="E29" s="252">
        <f>ต.ค.55!F29+พ.ย.55!F29+ธ.ค.55!F29+ม.ค.56!F29+ก.พ.56!F29</f>
        <v>280</v>
      </c>
      <c r="F29" s="252">
        <v>65</v>
      </c>
      <c r="G29" s="254"/>
    </row>
    <row r="30" spans="1:7" ht="20.25" customHeight="1">
      <c r="A30" s="167" t="s">
        <v>286</v>
      </c>
      <c r="B30" s="250"/>
      <c r="C30" s="251" t="s">
        <v>5</v>
      </c>
      <c r="D30" s="252"/>
      <c r="E30" s="252">
        <f>ต.ค.55!F30+พ.ย.55!F30+ธ.ค.55!F30+ม.ค.56!F30+ก.พ.56!F30</f>
        <v>25</v>
      </c>
      <c r="F30" s="252">
        <v>8</v>
      </c>
      <c r="G30" s="254"/>
    </row>
    <row r="31" spans="1:7" ht="20.25" customHeight="1">
      <c r="A31" s="167" t="s">
        <v>212</v>
      </c>
      <c r="B31" s="250"/>
      <c r="C31" s="251" t="s">
        <v>5</v>
      </c>
      <c r="D31" s="252"/>
      <c r="E31" s="252">
        <f>ต.ค.55!F31+พ.ย.55!F31+ธ.ค.55!F31+ม.ค.56!F31+ก.พ.56!F31</f>
        <v>0</v>
      </c>
      <c r="F31" s="252">
        <v>0</v>
      </c>
      <c r="G31" s="254"/>
    </row>
    <row r="32" spans="1:7" ht="20.25" customHeight="1">
      <c r="A32" s="167" t="s">
        <v>287</v>
      </c>
      <c r="B32" s="250"/>
      <c r="C32" s="251" t="s">
        <v>5</v>
      </c>
      <c r="D32" s="252"/>
      <c r="E32" s="252">
        <f>ต.ค.55!F32+พ.ย.55!F32+ธ.ค.55!F32+ม.ค.56!F32+ก.พ.56!F32</f>
        <v>0</v>
      </c>
      <c r="F32" s="252">
        <v>0</v>
      </c>
      <c r="G32" s="254"/>
    </row>
    <row r="33" spans="1:7" ht="20.25" customHeight="1">
      <c r="A33" s="167" t="s">
        <v>288</v>
      </c>
      <c r="B33" s="250"/>
      <c r="C33" s="251" t="s">
        <v>5</v>
      </c>
      <c r="D33" s="252"/>
      <c r="E33" s="252">
        <f>ต.ค.55!F33+พ.ย.55!F33+ธ.ค.55!F33+ม.ค.56!F33+ก.พ.56!F33</f>
        <v>0</v>
      </c>
      <c r="F33" s="252">
        <v>0</v>
      </c>
      <c r="G33" s="254"/>
    </row>
    <row r="34" spans="1:7" ht="20.25" customHeight="1">
      <c r="A34" s="167" t="s">
        <v>213</v>
      </c>
      <c r="B34" s="250"/>
      <c r="C34" s="251" t="s">
        <v>5</v>
      </c>
      <c r="D34" s="252"/>
      <c r="E34" s="252">
        <f>ต.ค.55!F34+พ.ย.55!F34+ธ.ค.55!F34+ม.ค.56!F34+ก.พ.56!F34</f>
        <v>323</v>
      </c>
      <c r="F34" s="252">
        <v>60</v>
      </c>
      <c r="G34" s="254"/>
    </row>
    <row r="35" spans="1:7" ht="20.25" customHeight="1">
      <c r="A35" s="167" t="s">
        <v>214</v>
      </c>
      <c r="B35" s="250"/>
      <c r="C35" s="251" t="s">
        <v>5</v>
      </c>
      <c r="D35" s="252"/>
      <c r="E35" s="252">
        <f>ต.ค.55!F35+พ.ย.55!F35+ธ.ค.55!F35+ม.ค.56!F35+ก.พ.56!F35</f>
        <v>253</v>
      </c>
      <c r="F35" s="252">
        <v>52</v>
      </c>
      <c r="G35" s="254"/>
    </row>
    <row r="36" spans="1:7" ht="20.25" customHeight="1">
      <c r="A36" s="271" t="s">
        <v>60</v>
      </c>
      <c r="B36" s="272"/>
      <c r="C36" s="273"/>
      <c r="D36" s="274"/>
      <c r="E36" s="378"/>
      <c r="F36" s="378"/>
      <c r="G36" s="276"/>
    </row>
    <row r="37" spans="1:7" ht="20.25" customHeight="1">
      <c r="A37" s="167" t="s">
        <v>278</v>
      </c>
      <c r="B37" s="250">
        <v>71000</v>
      </c>
      <c r="C37" s="251" t="s">
        <v>5</v>
      </c>
      <c r="D37" s="252">
        <v>840</v>
      </c>
      <c r="E37" s="252">
        <f>ต.ค.55!F37+พ.ย.55!F37+ธ.ค.55!F37+ม.ค.56!F37+ก.พ.56!F37</f>
        <v>490</v>
      </c>
      <c r="F37" s="252">
        <v>71</v>
      </c>
      <c r="G37" s="254">
        <f>E37*100/D37</f>
        <v>58.333333333333336</v>
      </c>
    </row>
    <row r="38" spans="1:7" ht="20.25" customHeight="1">
      <c r="A38" s="167" t="s">
        <v>279</v>
      </c>
      <c r="B38" s="250">
        <v>103200</v>
      </c>
      <c r="C38" s="251" t="s">
        <v>5</v>
      </c>
      <c r="D38" s="252">
        <v>360</v>
      </c>
      <c r="E38" s="252">
        <f>ต.ค.55!F38+พ.ย.55!F38+ธ.ค.55!F38+ม.ค.56!F38+ก.พ.56!F38</f>
        <v>145</v>
      </c>
      <c r="F38" s="252">
        <v>40</v>
      </c>
      <c r="G38" s="254">
        <f>E38*100/D38</f>
        <v>40.277777777777779</v>
      </c>
    </row>
    <row r="39" spans="1:7" ht="20.25" customHeight="1">
      <c r="A39" s="167" t="s">
        <v>280</v>
      </c>
      <c r="B39" s="250"/>
      <c r="C39" s="251" t="s">
        <v>5</v>
      </c>
      <c r="D39" s="252"/>
      <c r="E39" s="252">
        <f>ต.ค.55!F39+พ.ย.55!F39+ธ.ค.55!F39+ม.ค.56!F39+ก.พ.56!F39</f>
        <v>12</v>
      </c>
      <c r="F39" s="252">
        <v>9</v>
      </c>
      <c r="G39" s="254"/>
    </row>
    <row r="40" spans="1:7" ht="20.25" customHeight="1">
      <c r="A40" s="167" t="s">
        <v>281</v>
      </c>
      <c r="B40" s="250"/>
      <c r="C40" s="251" t="s">
        <v>245</v>
      </c>
      <c r="D40" s="252"/>
      <c r="E40" s="252">
        <f>ต.ค.55!F40+พ.ย.55!F40+ธ.ค.55!F40+ม.ค.56!F40+ก.พ.56!F40</f>
        <v>4</v>
      </c>
      <c r="F40" s="252">
        <v>4</v>
      </c>
      <c r="G40" s="254"/>
    </row>
    <row r="41" spans="1:7" ht="20.25" customHeight="1">
      <c r="A41" s="271" t="s">
        <v>282</v>
      </c>
      <c r="B41" s="272"/>
      <c r="C41" s="273"/>
      <c r="D41" s="274"/>
      <c r="E41" s="378"/>
      <c r="F41" s="378"/>
      <c r="G41" s="276"/>
    </row>
    <row r="42" spans="1:7" ht="20.25" customHeight="1">
      <c r="A42" s="167" t="s">
        <v>283</v>
      </c>
      <c r="B42" s="250">
        <v>95280</v>
      </c>
      <c r="C42" s="251" t="s">
        <v>5</v>
      </c>
      <c r="D42" s="252">
        <v>1</v>
      </c>
      <c r="E42" s="252">
        <f>ต.ค.55!F42+พ.ย.55!F42+ธ.ค.55!F42+ม.ค.56!F42+ก.พ.56!F42</f>
        <v>1</v>
      </c>
      <c r="F42" s="252">
        <v>0</v>
      </c>
      <c r="G42" s="370">
        <f>E42*100/D42</f>
        <v>100</v>
      </c>
    </row>
    <row r="43" spans="1:7" ht="21.75" customHeight="1">
      <c r="A43" s="167" t="s">
        <v>284</v>
      </c>
      <c r="B43" s="250">
        <v>17000</v>
      </c>
      <c r="C43" s="251" t="s">
        <v>5</v>
      </c>
      <c r="D43" s="252">
        <v>100</v>
      </c>
      <c r="E43" s="252">
        <f>ต.ค.55!F43+พ.ย.55!F43+ธ.ค.55!F43+ม.ค.56!F43+ก.พ.56!F43</f>
        <v>105</v>
      </c>
      <c r="F43" s="252">
        <v>0</v>
      </c>
      <c r="G43" s="254">
        <f>E43*100/D43</f>
        <v>105</v>
      </c>
    </row>
    <row r="44" spans="1:7" ht="20.25" customHeight="1">
      <c r="A44" s="267" t="s">
        <v>289</v>
      </c>
      <c r="B44" s="250"/>
      <c r="C44" s="251"/>
      <c r="D44" s="288"/>
      <c r="E44" s="252"/>
      <c r="F44" s="252"/>
      <c r="G44" s="254"/>
    </row>
    <row r="45" spans="1:7" ht="20.25" customHeight="1">
      <c r="A45" s="167" t="s">
        <v>290</v>
      </c>
      <c r="B45" s="250">
        <v>1500</v>
      </c>
      <c r="C45" s="251" t="s">
        <v>5</v>
      </c>
      <c r="D45" s="252">
        <v>30</v>
      </c>
      <c r="E45" s="252">
        <f>ต.ค.55!F45+พ.ย.55!F45+ธ.ค.55!F45+ม.ค.56!F45+ก.พ.56!F45</f>
        <v>15</v>
      </c>
      <c r="F45" s="252">
        <v>15</v>
      </c>
      <c r="G45" s="254">
        <f>E45*100/D45</f>
        <v>50</v>
      </c>
    </row>
    <row r="46" spans="1:7" ht="20.25" customHeight="1">
      <c r="A46" s="167" t="s">
        <v>291</v>
      </c>
      <c r="B46" s="250">
        <v>14300</v>
      </c>
      <c r="C46" s="251" t="s">
        <v>5</v>
      </c>
      <c r="D46" s="252">
        <v>150</v>
      </c>
      <c r="E46" s="252">
        <f>ต.ค.55!F46+พ.ย.55!F46+ธ.ค.55!F46+ม.ค.56!F46+ก.พ.56!F46</f>
        <v>105</v>
      </c>
      <c r="F46" s="252">
        <v>105</v>
      </c>
      <c r="G46" s="254">
        <f>E46*100/D46</f>
        <v>70</v>
      </c>
    </row>
    <row r="47" spans="1:7" ht="20.25" customHeight="1">
      <c r="A47" s="167" t="s">
        <v>292</v>
      </c>
      <c r="B47" s="250">
        <v>17840</v>
      </c>
      <c r="C47" s="251" t="s">
        <v>5</v>
      </c>
      <c r="D47" s="252">
        <v>38</v>
      </c>
      <c r="E47" s="252">
        <f>ต.ค.55!F47+พ.ย.55!F47+ธ.ค.55!F47+ม.ค.56!F47+ก.พ.56!F47</f>
        <v>15</v>
      </c>
      <c r="F47" s="252">
        <v>4</v>
      </c>
      <c r="G47" s="254">
        <f>E47*100/D47</f>
        <v>39.473684210526315</v>
      </c>
    </row>
    <row r="48" spans="1:7" ht="24.75" customHeight="1">
      <c r="A48" s="277" t="s">
        <v>293</v>
      </c>
      <c r="B48" s="278">
        <v>95280</v>
      </c>
      <c r="C48" s="279" t="s">
        <v>5</v>
      </c>
      <c r="D48" s="280">
        <v>1</v>
      </c>
      <c r="E48" s="280">
        <f>ต.ค.55!F48+พ.ย.55!F48+ธ.ค.55!F48+ม.ค.56!F48+ก.พ.56!F48</f>
        <v>1</v>
      </c>
      <c r="F48" s="280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376"/>
      <c r="F49" s="376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2">
        <f>ต.ค.55!F50+พ.ย.55!F50+ธ.ค.55!F50+ม.ค.56!F50+ก.พ.56!F50</f>
        <v>16</v>
      </c>
      <c r="F50" s="252">
        <v>3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2">
        <f>ต.ค.55!F51+พ.ย.55!F51+ธ.ค.55!F51+ม.ค.56!F51+ก.พ.56!F51</f>
        <v>1</v>
      </c>
      <c r="F51" s="252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247"/>
      <c r="E52" s="376"/>
      <c r="F52" s="376"/>
      <c r="G52" s="248"/>
    </row>
    <row r="53" spans="1:7" ht="20.25" customHeight="1">
      <c r="A53" s="244" t="s">
        <v>90</v>
      </c>
      <c r="B53" s="284" t="s">
        <v>197</v>
      </c>
      <c r="C53" s="285" t="s">
        <v>5</v>
      </c>
      <c r="D53" s="284">
        <v>5000</v>
      </c>
      <c r="E53" s="252">
        <f>ต.ค.55!F53+พ.ย.55!F53+ธ.ค.55!F53+ม.ค.56!F53+ก.พ.56!F53</f>
        <v>3356</v>
      </c>
      <c r="F53" s="284">
        <v>1186</v>
      </c>
      <c r="G53" s="287">
        <f t="shared" ref="G53:G70" si="0">E53*100/D53</f>
        <v>67.12</v>
      </c>
    </row>
    <row r="54" spans="1:7" ht="20.25" customHeight="1">
      <c r="A54" s="167" t="s">
        <v>91</v>
      </c>
      <c r="B54" s="250"/>
      <c r="C54" s="251"/>
      <c r="D54" s="288"/>
      <c r="E54" s="252"/>
      <c r="F54" s="252"/>
      <c r="G54" s="254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2">
        <f>ต.ค.55!F55+พ.ย.55!F55+ธ.ค.55!F55+ม.ค.56!F55+ก.พ.56!F55</f>
        <v>880</v>
      </c>
      <c r="F55" s="252">
        <v>300</v>
      </c>
      <c r="G55" s="254">
        <f t="shared" si="0"/>
        <v>110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2">
        <f>ต.ค.55!F56+พ.ย.55!F56+ธ.ค.55!F56+ม.ค.56!F56+ก.พ.56!F56</f>
        <v>1807</v>
      </c>
      <c r="F56" s="252">
        <v>446</v>
      </c>
      <c r="G56" s="254">
        <f t="shared" si="0"/>
        <v>46.333333333333336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2">
        <f>ต.ค.55!F57+พ.ย.55!F57+ธ.ค.55!F57+ม.ค.56!F57+ก.พ.56!F57</f>
        <v>0</v>
      </c>
      <c r="F57" s="252">
        <v>0</v>
      </c>
      <c r="G57" s="254">
        <f t="shared" si="0"/>
        <v>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2">
        <f>ต.ค.55!F58+พ.ย.55!F58+ธ.ค.55!F58+ม.ค.56!F58+ก.พ.56!F58</f>
        <v>0</v>
      </c>
      <c r="F58" s="252">
        <v>0</v>
      </c>
      <c r="G58" s="254">
        <f t="shared" si="0"/>
        <v>0</v>
      </c>
    </row>
    <row r="59" spans="1:7" ht="19.5" customHeight="1">
      <c r="A59" s="167" t="s">
        <v>297</v>
      </c>
      <c r="B59" s="250">
        <v>32000</v>
      </c>
      <c r="C59" s="251" t="s">
        <v>20</v>
      </c>
      <c r="D59" s="252">
        <v>1</v>
      </c>
      <c r="E59" s="252">
        <f>ต.ค.55!F59+พ.ย.55!F59+ธ.ค.55!F59+ม.ค.56!F59+ก.พ.56!F59</f>
        <v>0</v>
      </c>
      <c r="F59" s="252">
        <v>0</v>
      </c>
      <c r="G59" s="254">
        <f t="shared" si="0"/>
        <v>0</v>
      </c>
    </row>
    <row r="60" spans="1:7" ht="20.25" customHeight="1">
      <c r="A60" s="167"/>
      <c r="B60" s="250"/>
      <c r="C60" s="251" t="s">
        <v>5</v>
      </c>
      <c r="D60" s="252">
        <v>20</v>
      </c>
      <c r="E60" s="252">
        <f>ต.ค.55!F60+พ.ย.55!F60+ธ.ค.55!F60+ม.ค.56!F60+ก.พ.56!F60</f>
        <v>0</v>
      </c>
      <c r="F60" s="252">
        <v>0</v>
      </c>
      <c r="G60" s="254">
        <f t="shared" si="0"/>
        <v>0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252">
        <v>1</v>
      </c>
      <c r="E61" s="252">
        <f>ต.ค.55!F61+พ.ย.55!F61+ธ.ค.55!F61+ม.ค.56!F61+ก.พ.56!F61</f>
        <v>0</v>
      </c>
      <c r="F61" s="252">
        <v>0</v>
      </c>
      <c r="G61" s="254">
        <f t="shared" si="0"/>
        <v>0</v>
      </c>
    </row>
    <row r="62" spans="1:7" ht="20.25" customHeight="1">
      <c r="A62" s="167"/>
      <c r="B62" s="250"/>
      <c r="C62" s="251" t="s">
        <v>5</v>
      </c>
      <c r="D62" s="252">
        <v>12</v>
      </c>
      <c r="E62" s="252">
        <f>ต.ค.55!F62+พ.ย.55!F62+ธ.ค.55!F62+ม.ค.56!F62+ก.พ.56!F62</f>
        <v>0</v>
      </c>
      <c r="F62" s="252">
        <v>0</v>
      </c>
      <c r="G62" s="254">
        <f t="shared" si="0"/>
        <v>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252">
        <v>2</v>
      </c>
      <c r="E63" s="252">
        <f>ต.ค.55!F63+พ.ย.55!F63+ธ.ค.55!F63+ม.ค.56!F63+ก.พ.56!F63</f>
        <v>1</v>
      </c>
      <c r="F63" s="252">
        <v>1</v>
      </c>
      <c r="G63" s="254">
        <f t="shared" si="0"/>
        <v>50</v>
      </c>
    </row>
    <row r="64" spans="1:7" ht="20.25" customHeight="1">
      <c r="A64" s="167"/>
      <c r="B64" s="250"/>
      <c r="C64" s="251" t="s">
        <v>5</v>
      </c>
      <c r="D64" s="252">
        <v>20</v>
      </c>
      <c r="E64" s="252">
        <f>ต.ค.55!F64+พ.ย.55!F64+ธ.ค.55!F64+ม.ค.56!F64+ก.พ.56!F64</f>
        <v>10</v>
      </c>
      <c r="F64" s="252">
        <v>10</v>
      </c>
      <c r="G64" s="254">
        <f t="shared" si="0"/>
        <v>50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252">
        <v>1</v>
      </c>
      <c r="E65" s="252">
        <f>ต.ค.55!F65+พ.ย.55!F65+ธ.ค.55!F65+ม.ค.56!F65+ก.พ.56!F65</f>
        <v>1</v>
      </c>
      <c r="F65" s="252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79"/>
      <c r="F66" s="379"/>
      <c r="G66" s="347"/>
    </row>
    <row r="67" spans="1:7" ht="22.5" customHeight="1">
      <c r="A67" s="297" t="s">
        <v>51</v>
      </c>
      <c r="B67" s="298"/>
      <c r="C67" s="348"/>
      <c r="D67" s="349"/>
      <c r="E67" s="380"/>
      <c r="F67" s="38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91">
        <v>4100</v>
      </c>
      <c r="E68" s="252">
        <f>ต.ค.55!F68+พ.ย.55!F68+ธ.ค.55!F68+ม.ค.56!F68+ก.พ.56!F68</f>
        <v>2128</v>
      </c>
      <c r="F68" s="291">
        <v>745</v>
      </c>
      <c r="G68" s="293">
        <f t="shared" si="0"/>
        <v>51.902439024390247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2">
        <v>300</v>
      </c>
      <c r="E69" s="252">
        <f>ต.ค.55!F69+พ.ย.55!F69+ธ.ค.55!F69+ม.ค.56!F69+ก.พ.56!F69</f>
        <v>0</v>
      </c>
      <c r="F69" s="252">
        <v>0</v>
      </c>
      <c r="G69" s="254">
        <f t="shared" si="0"/>
        <v>0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8">
        <v>80</v>
      </c>
      <c r="E70" s="252">
        <f>ต.ค.55!F70+พ.ย.55!F70+ธ.ค.55!F70+ม.ค.56!F70+ก.พ.56!F70</f>
        <v>0</v>
      </c>
      <c r="F70" s="258">
        <v>0</v>
      </c>
      <c r="G70" s="260">
        <f t="shared" si="0"/>
        <v>0</v>
      </c>
    </row>
    <row r="71" spans="1:7" ht="20.25" customHeight="1">
      <c r="A71" s="128" t="s">
        <v>28</v>
      </c>
      <c r="B71" s="289">
        <v>651600</v>
      </c>
      <c r="C71" s="345"/>
      <c r="D71" s="346"/>
      <c r="E71" s="379"/>
      <c r="F71" s="379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81"/>
      <c r="F72" s="381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91">
        <v>40000</v>
      </c>
      <c r="E73" s="252">
        <f>ต.ค.55!F73+พ.ย.55!F73+ธ.ค.55!F73+ม.ค.56!F73+ก.พ.56!F73</f>
        <v>33488</v>
      </c>
      <c r="F73" s="291">
        <v>6892</v>
      </c>
      <c r="G73" s="293">
        <f>E73*100/D73</f>
        <v>83.72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2">
        <v>2500</v>
      </c>
      <c r="E74" s="252">
        <f>ต.ค.55!F74+พ.ย.55!F74+ธ.ค.55!F74+ม.ค.56!F74+ก.พ.56!F74</f>
        <v>0</v>
      </c>
      <c r="F74" s="252">
        <v>0</v>
      </c>
      <c r="G74" s="254">
        <f>E74*100/D74</f>
        <v>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2">
        <v>200</v>
      </c>
      <c r="E75" s="252">
        <f>ต.ค.55!F75+พ.ย.55!F75+ธ.ค.55!F75+ม.ค.56!F75+ก.พ.56!F75</f>
        <v>237</v>
      </c>
      <c r="F75" s="252">
        <v>0</v>
      </c>
      <c r="G75" s="254">
        <f>E75*100/D75</f>
        <v>118.5</v>
      </c>
    </row>
    <row r="76" spans="1:7" s="60" customFormat="1" ht="23.25" customHeight="1">
      <c r="A76" s="246" t="s">
        <v>30</v>
      </c>
      <c r="B76" s="355"/>
      <c r="C76" s="249"/>
      <c r="D76" s="356"/>
      <c r="E76" s="376"/>
      <c r="F76" s="37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317</v>
      </c>
      <c r="F77" s="382"/>
      <c r="G77" s="296">
        <f>E77*100/D77</f>
        <v>46.617647058823529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319</v>
      </c>
      <c r="F78" s="383"/>
      <c r="G78" s="300">
        <f>E78*100/D78</f>
        <v>46.911764705882355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4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2">
        <f>ต.ค.55!F80+พ.ย.55!F80+ธ.ค.55!F80+ม.ค.56!F80+ก.พ.56!F80</f>
        <v>317</v>
      </c>
      <c r="F80" s="250">
        <v>56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>ต.ค.55!F81+พ.ย.55!F81+ธ.ค.55!F81+ม.ค.56!F81+ก.พ.56!F81</f>
        <v>287</v>
      </c>
      <c r="F81" s="252">
        <v>56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>ต.ค.55!F82+พ.ย.55!F82+ธ.ค.55!F82+ม.ค.56!F82+ก.พ.56!F82</f>
        <v>37</v>
      </c>
      <c r="F82" s="252">
        <v>6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>ต.ค.55!F83+พ.ย.55!F83+ธ.ค.55!F83+ม.ค.56!F83+ก.พ.56!F83</f>
        <v>102</v>
      </c>
      <c r="F83" s="252">
        <v>10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>ต.ค.55!F84+พ.ย.55!F84+ธ.ค.55!F84+ม.ค.56!F84+ก.พ.56!F84</f>
        <v>148</v>
      </c>
      <c r="F84" s="252">
        <v>40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2">
        <f>ต.ค.55!F85+พ.ย.55!F85+ธ.ค.55!F85+ม.ค.56!F85+ก.พ.56!F85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>ต.ค.55!F86+พ.ย.55!F86+ธ.ค.55!F86+ม.ค.56!F86+ก.พ.56!F86</f>
        <v>30</v>
      </c>
      <c r="F86" s="252">
        <v>0</v>
      </c>
      <c r="G86" s="254"/>
    </row>
    <row r="87" spans="1:7" s="61" customFormat="1" ht="20.25" customHeight="1">
      <c r="A87" s="303" t="s">
        <v>225</v>
      </c>
      <c r="B87" s="250"/>
      <c r="C87" s="304" t="s">
        <v>6</v>
      </c>
      <c r="D87" s="269">
        <v>680</v>
      </c>
      <c r="E87" s="252">
        <f>ต.ค.55!F87+พ.ย.55!F87+ธ.ค.55!F87+ม.ค.56!F87+ก.พ.56!F87</f>
        <v>319</v>
      </c>
      <c r="F87" s="250">
        <v>56</v>
      </c>
      <c r="G87" s="270"/>
    </row>
    <row r="88" spans="1:7" s="61" customFormat="1" ht="22.5" customHeight="1">
      <c r="A88" s="305" t="s">
        <v>226</v>
      </c>
      <c r="B88" s="250"/>
      <c r="C88" s="283" t="s">
        <v>6</v>
      </c>
      <c r="D88" s="253"/>
      <c r="E88" s="252">
        <f>ต.ค.55!F88+พ.ย.55!F88+ธ.ค.55!F88+ม.ค.56!F88+ก.พ.56!F88</f>
        <v>289</v>
      </c>
      <c r="F88" s="252">
        <v>56</v>
      </c>
      <c r="G88" s="254"/>
    </row>
    <row r="89" spans="1:7" s="61" customFormat="1" ht="22.5" customHeight="1">
      <c r="A89" s="306" t="s">
        <v>313</v>
      </c>
      <c r="B89" s="250"/>
      <c r="C89" s="283" t="s">
        <v>6</v>
      </c>
      <c r="D89" s="253"/>
      <c r="E89" s="252">
        <f>ต.ค.55!F89+พ.ย.55!F89+ธ.ค.55!F89+ม.ค.56!F89+ก.พ.56!F89</f>
        <v>39</v>
      </c>
      <c r="F89" s="252">
        <v>6</v>
      </c>
      <c r="G89" s="254"/>
    </row>
    <row r="90" spans="1:7" s="61" customFormat="1" ht="22.5" customHeight="1">
      <c r="A90" s="306" t="s">
        <v>311</v>
      </c>
      <c r="B90" s="250"/>
      <c r="C90" s="283" t="s">
        <v>6</v>
      </c>
      <c r="D90" s="253"/>
      <c r="E90" s="252">
        <f>ต.ค.55!F90+พ.ย.55!F90+ธ.ค.55!F90+ม.ค.56!F90+ก.พ.56!F90</f>
        <v>102.25</v>
      </c>
      <c r="F90" s="252">
        <v>10</v>
      </c>
      <c r="G90" s="254"/>
    </row>
    <row r="91" spans="1:7" s="61" customFormat="1" ht="20.25" customHeight="1">
      <c r="A91" s="306" t="s">
        <v>312</v>
      </c>
      <c r="B91" s="250"/>
      <c r="C91" s="283" t="s">
        <v>6</v>
      </c>
      <c r="D91" s="253"/>
      <c r="E91" s="252">
        <f>ต.ค.55!F91+พ.ย.55!F91+ธ.ค.55!F91+ม.ค.56!F91+ก.พ.56!F91</f>
        <v>148</v>
      </c>
      <c r="F91" s="252">
        <v>40</v>
      </c>
      <c r="G91" s="254"/>
    </row>
    <row r="92" spans="1:7" s="61" customFormat="1" ht="20.25" customHeight="1">
      <c r="A92" s="305" t="s">
        <v>227</v>
      </c>
      <c r="B92" s="250"/>
      <c r="C92" s="283" t="s">
        <v>6</v>
      </c>
      <c r="D92" s="253"/>
      <c r="E92" s="252">
        <f>ต.ค.55!F92+พ.ย.55!F92+ธ.ค.55!F92+ม.ค.56!F92+ก.พ.56!F92</f>
        <v>0</v>
      </c>
      <c r="F92" s="252">
        <v>0</v>
      </c>
      <c r="G92" s="254"/>
    </row>
    <row r="93" spans="1:7" s="60" customFormat="1" ht="22.5" customHeight="1">
      <c r="A93" s="307" t="s">
        <v>228</v>
      </c>
      <c r="B93" s="278"/>
      <c r="C93" s="308" t="s">
        <v>6</v>
      </c>
      <c r="D93" s="281"/>
      <c r="E93" s="280">
        <f>ต.ค.55!F93+พ.ย.55!F93+ธ.ค.55!F93+ม.ค.56!F93+ก.พ.56!F93</f>
        <v>30</v>
      </c>
      <c r="F93" s="280">
        <v>0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1981</v>
      </c>
      <c r="F94" s="289"/>
      <c r="G94" s="296">
        <f>E94*100/D94</f>
        <v>39.619999999999997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313</v>
      </c>
      <c r="F95" s="298"/>
      <c r="G95" s="300">
        <f>E95*100/D95</f>
        <v>39.125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2">
        <f>ต.ค.55!F96+พ.ย.55!F96+ธ.ค.55!F96+ม.ค.56!F96+ก.พ.56!F96</f>
        <v>1981</v>
      </c>
      <c r="F96" s="284">
        <v>492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>ต.ค.55!F97+พ.ย.55!F97+ธ.ค.55!F97+ม.ค.56!F97+ก.พ.56!F97</f>
        <v>1981</v>
      </c>
      <c r="F97" s="252">
        <v>492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>ต.ค.55!F98+พ.ย.55!F98+ธ.ค.55!F98+ม.ค.56!F98+ก.พ.56!F98</f>
        <v>0</v>
      </c>
      <c r="F98" s="252"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2">
        <f>ต.ค.55!F99+พ.ย.55!F99+ธ.ค.55!F99+ม.ค.56!F99+ก.พ.56!F99</f>
        <v>313</v>
      </c>
      <c r="F99" s="250">
        <v>70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>ต.ค.55!F100+พ.ย.55!F100+ธ.ค.55!F100+ม.ค.56!F100+ก.พ.56!F100</f>
        <v>313</v>
      </c>
      <c r="F100" s="252">
        <v>70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2">
        <f>ต.ค.55!F101+พ.ย.55!F101+ธ.ค.55!F101+ม.ค.56!F101+ก.พ.56!F101</f>
        <v>0</v>
      </c>
      <c r="F101" s="258">
        <f>G101</f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/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347</v>
      </c>
      <c r="B104" s="330"/>
      <c r="C104" s="331" t="s">
        <v>5</v>
      </c>
      <c r="D104" s="252"/>
      <c r="E104" s="252">
        <f>ต.ค.55!F104+พ.ย.55!F104+ธ.ค.55!F104+ม.ค.56!F104+ก.พ.56!F104</f>
        <v>0</v>
      </c>
      <c r="F104" s="252">
        <v>0</v>
      </c>
      <c r="G104" s="332"/>
    </row>
    <row r="105" spans="1:7" ht="22.5" customHeight="1">
      <c r="A105" s="333" t="s">
        <v>348</v>
      </c>
      <c r="B105" s="278"/>
      <c r="C105" s="279" t="s">
        <v>6</v>
      </c>
      <c r="D105" s="280"/>
      <c r="E105" s="252">
        <f>ต.ค.55!F105+พ.ย.55!F105+ธ.ค.55!F105+ม.ค.56!F105+ก.พ.56!F105</f>
        <v>2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79"/>
      <c r="F106" s="379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84"/>
      <c r="F107" s="384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319">
        <f>F108</f>
        <v>0</v>
      </c>
      <c r="F108" s="385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6693</v>
      </c>
      <c r="F109" s="289"/>
      <c r="G109" s="296">
        <f>E109*100/D109</f>
        <v>83.662499999999994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E116</f>
        <v>7367</v>
      </c>
      <c r="F110" s="298"/>
      <c r="G110" s="300">
        <f>E110*100/D110</f>
        <v>92.087500000000006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2">
        <f>ต.ค.55!F111+พ.ย.55!F111+ธ.ค.55!F111+ม.ค.56!F111+ก.พ.56!F111</f>
        <v>6693</v>
      </c>
      <c r="F111" s="284">
        <v>1239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>ต.ค.55!F112+พ.ย.55!F112+ธ.ค.55!F112+ม.ค.56!F112+ก.พ.56!F112</f>
        <v>6305</v>
      </c>
      <c r="F112" s="252">
        <v>1239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>ต.ค.55!F113+พ.ย.55!F113+ธ.ค.55!F113+ม.ค.56!F113+ก.พ.56!F113</f>
        <v>537</v>
      </c>
      <c r="F113" s="252">
        <v>14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>ต.ค.55!F114+พ.ย.55!F114+ธ.ค.55!F114+ม.ค.56!F114+ก.พ.56!F114</f>
        <v>5768</v>
      </c>
      <c r="F114" s="252">
        <v>1225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2">
        <f>ต.ค.55!F115+พ.ย.55!F115+ธ.ค.55!F115+ม.ค.56!F115+ก.พ.56!F115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2">
        <f>ต.ค.55!F116+พ.ย.55!F116+ธ.ค.55!F116+ม.ค.56!F116+ก.พ.56!F116</f>
        <v>7367</v>
      </c>
      <c r="F116" s="250">
        <v>1362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>ต.ค.55!F117+พ.ย.55!F117+ธ.ค.55!F117+ม.ค.56!F117+ก.พ.56!F117</f>
        <v>6929</v>
      </c>
      <c r="F117" s="252">
        <v>1362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>ต.ค.55!F118+พ.ย.55!F118+ธ.ค.55!F118+ม.ค.56!F118+ก.พ.56!F118</f>
        <v>562</v>
      </c>
      <c r="F118" s="252">
        <v>24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>ต.ค.55!F119+พ.ย.55!F119+ธ.ค.55!F119+ม.ค.56!F119+ก.พ.56!F119</f>
        <v>6367</v>
      </c>
      <c r="F119" s="252">
        <v>1338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2">
        <f>ต.ค.55!F120+พ.ย.55!F120+ธ.ค.55!F120+ม.ค.56!F120+ก.พ.56!F120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1635</v>
      </c>
      <c r="F121" s="289"/>
      <c r="G121" s="296">
        <f>E121*100/D121</f>
        <v>40.875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172</v>
      </c>
      <c r="F122" s="298"/>
      <c r="G122" s="300">
        <f>E122*100/D122</f>
        <v>43</v>
      </c>
    </row>
    <row r="123" spans="1:7" s="60" customFormat="1" ht="22.5" customHeight="1">
      <c r="A123" s="396" t="s">
        <v>259</v>
      </c>
      <c r="B123" s="397"/>
      <c r="C123" s="398" t="s">
        <v>5</v>
      </c>
      <c r="D123" s="397">
        <v>4000</v>
      </c>
      <c r="E123" s="401">
        <f>ต.ค.55!F123+พ.ย.55!F123+ธ.ค.55!F123+ม.ค.56!F123+ก.พ.56!F123</f>
        <v>1635</v>
      </c>
      <c r="F123" s="397">
        <v>412</v>
      </c>
      <c r="G123" s="400"/>
    </row>
    <row r="124" spans="1:7" s="60" customFormat="1" ht="22.5" customHeight="1">
      <c r="A124" s="306" t="s">
        <v>322</v>
      </c>
      <c r="B124" s="250"/>
      <c r="C124" s="312" t="s">
        <v>7</v>
      </c>
      <c r="D124" s="252"/>
      <c r="E124" s="252">
        <f>ต.ค.55!F124+พ.ย.55!F124+ธ.ค.55!F124+ม.ค.56!F124+ก.พ.56!F124</f>
        <v>0</v>
      </c>
      <c r="F124" s="252">
        <v>0</v>
      </c>
      <c r="G124" s="254"/>
    </row>
    <row r="125" spans="1:7" s="60" customFormat="1" ht="22.5" customHeight="1">
      <c r="A125" s="306" t="s">
        <v>323</v>
      </c>
      <c r="B125" s="250"/>
      <c r="C125" s="312" t="s">
        <v>5</v>
      </c>
      <c r="D125" s="252"/>
      <c r="E125" s="252">
        <f>ต.ค.55!F125+พ.ย.55!F125+ธ.ค.55!F125+ม.ค.56!F125+ก.พ.56!F125</f>
        <v>1635</v>
      </c>
      <c r="F125" s="252">
        <v>412</v>
      </c>
      <c r="G125" s="254"/>
    </row>
    <row r="126" spans="1:7" s="60" customFormat="1" ht="22.5" customHeight="1">
      <c r="A126" s="305" t="s">
        <v>326</v>
      </c>
      <c r="B126" s="250"/>
      <c r="C126" s="313" t="s">
        <v>7</v>
      </c>
      <c r="D126" s="250">
        <v>400</v>
      </c>
      <c r="E126" s="252">
        <f>ต.ค.55!F126+พ.ย.55!F126+ธ.ค.55!F126+ม.ค.56!F126+ก.พ.56!F126</f>
        <v>172</v>
      </c>
      <c r="F126" s="250">
        <v>41</v>
      </c>
      <c r="G126" s="254"/>
    </row>
    <row r="127" spans="1:7" s="60" customFormat="1" ht="22.5" customHeight="1">
      <c r="A127" s="306" t="s">
        <v>324</v>
      </c>
      <c r="B127" s="330"/>
      <c r="C127" s="331" t="s">
        <v>5</v>
      </c>
      <c r="D127" s="252"/>
      <c r="E127" s="252">
        <f>ต.ค.55!F127+พ.ย.55!F127+ธ.ค.55!F127+ม.ค.56!F127+ก.พ.56!F127</f>
        <v>0</v>
      </c>
      <c r="F127" s="252">
        <v>0</v>
      </c>
      <c r="G127" s="332"/>
    </row>
    <row r="128" spans="1:7">
      <c r="A128" s="306" t="s">
        <v>325</v>
      </c>
      <c r="B128" s="250"/>
      <c r="C128" s="251" t="s">
        <v>6</v>
      </c>
      <c r="D128" s="252"/>
      <c r="E128" s="252">
        <f>ต.ค.55!F128+พ.ย.55!F128+ธ.ค.55!F128+ม.ค.56!F128+ก.พ.56!F128</f>
        <v>172</v>
      </c>
      <c r="F128" s="252">
        <v>41</v>
      </c>
      <c r="G128" s="254"/>
    </row>
    <row r="129" spans="1:7">
      <c r="A129" s="395" t="s">
        <v>343</v>
      </c>
      <c r="B129" s="391"/>
      <c r="C129" s="393" t="s">
        <v>7</v>
      </c>
      <c r="D129" s="392"/>
      <c r="E129" s="393"/>
      <c r="F129" s="390">
        <v>1</v>
      </c>
      <c r="G129" s="394"/>
    </row>
    <row r="130" spans="1:7">
      <c r="A130" s="395" t="s">
        <v>344</v>
      </c>
      <c r="B130" s="391"/>
      <c r="C130" s="390"/>
      <c r="D130" s="392"/>
      <c r="E130" s="393"/>
      <c r="F130" s="390"/>
      <c r="G130" s="394"/>
    </row>
    <row r="131" spans="1:7">
      <c r="A131" s="306" t="s">
        <v>345</v>
      </c>
      <c r="B131" s="330"/>
      <c r="C131" s="331" t="s">
        <v>5</v>
      </c>
      <c r="D131" s="252"/>
      <c r="E131" s="252">
        <f>ต.ค.55!F131+พ.ย.55!F131+ธ.ค.55!F131+ม.ค.56!F131+ก.พ.56!F131</f>
        <v>0</v>
      </c>
      <c r="F131" s="252">
        <v>0</v>
      </c>
      <c r="G131" s="332"/>
    </row>
    <row r="132" spans="1:7">
      <c r="A132" s="333" t="s">
        <v>346</v>
      </c>
      <c r="B132" s="278"/>
      <c r="C132" s="279" t="s">
        <v>6</v>
      </c>
      <c r="D132" s="280"/>
      <c r="E132" s="252">
        <f>ต.ค.55!F132+พ.ย.55!F132+ธ.ค.55!F132+ม.ค.56!F132+ก.พ.56!F132</f>
        <v>15</v>
      </c>
      <c r="F132" s="280">
        <v>10</v>
      </c>
      <c r="G132" s="282"/>
    </row>
    <row r="133" spans="1:7">
      <c r="A133" s="364"/>
      <c r="B133" s="365"/>
      <c r="C133" s="364"/>
      <c r="D133" s="366"/>
      <c r="E133" s="386"/>
      <c r="F133" s="387"/>
      <c r="G133" s="36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honeticPr fontId="35" type="noConversion"/>
  <pageMargins left="0.44" right="0.15748031496062992" top="0.62" bottom="0.45" header="0.35433070866141736" footer="0.42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3"/>
  <sheetViews>
    <sheetView view="pageBreakPreview" zoomScaleSheetLayoutView="100" workbookViewId="0">
      <selection activeCell="E14" sqref="E14"/>
    </sheetView>
  </sheetViews>
  <sheetFormatPr defaultRowHeight="24.75"/>
  <cols>
    <col min="1" max="1" width="70.875" style="53" customWidth="1"/>
    <col min="2" max="2" width="10.25" style="58" customWidth="1"/>
    <col min="3" max="3" width="6.875" style="53" customWidth="1"/>
    <col min="4" max="4" width="8.375" style="59" customWidth="1"/>
    <col min="5" max="5" width="8.625" style="372" customWidth="1"/>
    <col min="6" max="6" width="7.875" style="373" customWidth="1"/>
    <col min="7" max="7" width="6.75" style="125" bestFit="1" customWidth="1"/>
    <col min="8" max="16384" width="9" style="53"/>
  </cols>
  <sheetData>
    <row r="1" spans="1:7" ht="24" customHeight="1">
      <c r="A1" s="463" t="s">
        <v>203</v>
      </c>
      <c r="B1" s="463"/>
      <c r="C1" s="463"/>
      <c r="D1" s="463"/>
      <c r="E1" s="463"/>
      <c r="F1" s="463"/>
      <c r="G1" s="463"/>
    </row>
    <row r="2" spans="1:7" ht="24" customHeight="1">
      <c r="A2" s="463" t="s">
        <v>1</v>
      </c>
      <c r="B2" s="463"/>
      <c r="C2" s="463"/>
      <c r="D2" s="463"/>
      <c r="E2" s="463"/>
      <c r="F2" s="463"/>
      <c r="G2" s="463"/>
    </row>
    <row r="3" spans="1:7" ht="24" customHeight="1">
      <c r="A3" s="463" t="s">
        <v>337</v>
      </c>
      <c r="B3" s="463"/>
      <c r="C3" s="463"/>
      <c r="D3" s="463"/>
      <c r="E3" s="463"/>
      <c r="F3" s="463"/>
      <c r="G3" s="463"/>
    </row>
    <row r="4" spans="1:7" ht="6" customHeight="1">
      <c r="A4" s="54"/>
      <c r="B4" s="55"/>
      <c r="C4" s="56"/>
      <c r="D4" s="57"/>
    </row>
    <row r="5" spans="1:7" ht="23.25" customHeight="1">
      <c r="A5" s="464" t="s">
        <v>2</v>
      </c>
      <c r="B5" s="465" t="s">
        <v>107</v>
      </c>
      <c r="C5" s="473" t="s">
        <v>4</v>
      </c>
      <c r="D5" s="475" t="s">
        <v>0</v>
      </c>
      <c r="E5" s="371" t="s">
        <v>196</v>
      </c>
      <c r="F5" s="475" t="s">
        <v>339</v>
      </c>
      <c r="G5" s="478" t="s">
        <v>258</v>
      </c>
    </row>
    <row r="6" spans="1:7" ht="23.25" customHeight="1">
      <c r="A6" s="464"/>
      <c r="B6" s="465"/>
      <c r="C6" s="474"/>
      <c r="D6" s="475"/>
      <c r="E6" s="388" t="s">
        <v>338</v>
      </c>
      <c r="F6" s="475"/>
      <c r="G6" s="478"/>
    </row>
    <row r="7" spans="1:7" ht="20.25" customHeight="1">
      <c r="A7" s="334" t="s">
        <v>3</v>
      </c>
      <c r="B7" s="335">
        <v>2974370</v>
      </c>
      <c r="C7" s="336"/>
      <c r="D7" s="337"/>
      <c r="E7" s="374"/>
      <c r="F7" s="374"/>
      <c r="G7" s="338"/>
    </row>
    <row r="8" spans="1:7" ht="20.25" customHeight="1">
      <c r="A8" s="339" t="s">
        <v>16</v>
      </c>
      <c r="B8" s="245">
        <v>57000</v>
      </c>
      <c r="C8" s="340"/>
      <c r="D8" s="341"/>
      <c r="E8" s="375"/>
      <c r="F8" s="375"/>
      <c r="G8" s="342"/>
    </row>
    <row r="9" spans="1:7" ht="20.25" customHeight="1">
      <c r="A9" s="246" t="s">
        <v>45</v>
      </c>
      <c r="B9" s="245">
        <v>57000</v>
      </c>
      <c r="C9" s="340"/>
      <c r="D9" s="247"/>
      <c r="E9" s="376"/>
      <c r="F9" s="376"/>
      <c r="G9" s="248"/>
    </row>
    <row r="10" spans="1:7" ht="20.25" customHeight="1">
      <c r="A10" s="246" t="s">
        <v>199</v>
      </c>
      <c r="B10" s="245">
        <v>57000</v>
      </c>
      <c r="C10" s="340"/>
      <c r="D10" s="247"/>
      <c r="E10" s="376"/>
      <c r="F10" s="376"/>
      <c r="G10" s="248"/>
    </row>
    <row r="11" spans="1:7" ht="21" customHeight="1">
      <c r="A11" s="432" t="s">
        <v>370</v>
      </c>
      <c r="B11" s="431">
        <v>65000</v>
      </c>
      <c r="C11" s="433" t="s">
        <v>5</v>
      </c>
      <c r="D11" s="430">
        <v>250</v>
      </c>
      <c r="E11" s="252">
        <f>ต.ค.55!F11+พ.ย.55!F11+ธ.ค.55!F11+ม.ค.56!F11+ก.พ.56!F11+มี.ค.56!F11</f>
        <v>274</v>
      </c>
      <c r="F11" s="434">
        <v>274</v>
      </c>
      <c r="G11" s="254">
        <f>E11*100/D11</f>
        <v>109.6</v>
      </c>
    </row>
    <row r="12" spans="1:7" ht="20.25" customHeight="1">
      <c r="A12" s="167" t="s">
        <v>371</v>
      </c>
      <c r="B12" s="250">
        <v>52500</v>
      </c>
      <c r="C12" s="251" t="s">
        <v>20</v>
      </c>
      <c r="D12" s="252">
        <v>1</v>
      </c>
      <c r="E12" s="252">
        <f>ต.ค.55!F12+พ.ย.55!F12+ธ.ค.55!F12+ม.ค.56!F12+ก.พ.56!F12+มี.ค.56!F12</f>
        <v>0</v>
      </c>
      <c r="F12" s="252">
        <v>0</v>
      </c>
      <c r="G12" s="254">
        <f>E12*100/D12</f>
        <v>0</v>
      </c>
    </row>
    <row r="13" spans="1:7" ht="20.25" customHeight="1">
      <c r="A13" s="167"/>
      <c r="B13" s="250"/>
      <c r="C13" s="251" t="s">
        <v>5</v>
      </c>
      <c r="D13" s="252">
        <v>25</v>
      </c>
      <c r="E13" s="252">
        <f>ต.ค.55!F13+พ.ย.55!F13+ธ.ค.55!F13+ม.ค.56!F13+ก.พ.56!F13+มี.ค.56!F13</f>
        <v>0</v>
      </c>
      <c r="F13" s="252">
        <v>0</v>
      </c>
      <c r="G13" s="254">
        <f>E13*100/D13</f>
        <v>0</v>
      </c>
    </row>
    <row r="14" spans="1:7" ht="21" customHeight="1">
      <c r="A14" s="255" t="s">
        <v>372</v>
      </c>
      <c r="B14" s="256">
        <v>4500</v>
      </c>
      <c r="C14" s="257" t="s">
        <v>5</v>
      </c>
      <c r="D14" s="258">
        <v>19</v>
      </c>
      <c r="E14" s="252">
        <f>ต.ค.55!F14+พ.ย.55!F14+ธ.ค.55!F14+ม.ค.56!F14+ก.พ.56!F14+มี.ค.56!F14</f>
        <v>11</v>
      </c>
      <c r="F14" s="258">
        <v>1</v>
      </c>
      <c r="G14" s="260">
        <f>E14*100/D14</f>
        <v>57.89473684210526</v>
      </c>
    </row>
    <row r="15" spans="1:7" ht="21" customHeight="1">
      <c r="A15" s="339" t="s">
        <v>22</v>
      </c>
      <c r="B15" s="245">
        <v>2917370</v>
      </c>
      <c r="C15" s="340"/>
      <c r="D15" s="343"/>
      <c r="E15" s="375"/>
      <c r="F15" s="375"/>
      <c r="G15" s="342"/>
    </row>
    <row r="16" spans="1:7" ht="21" customHeight="1">
      <c r="A16" s="246" t="s">
        <v>47</v>
      </c>
      <c r="B16" s="245">
        <v>2578000</v>
      </c>
      <c r="C16" s="340"/>
      <c r="D16" s="341"/>
      <c r="E16" s="375"/>
      <c r="F16" s="375"/>
      <c r="G16" s="344"/>
    </row>
    <row r="17" spans="1:7" ht="21" customHeight="1">
      <c r="A17" s="246" t="s">
        <v>200</v>
      </c>
      <c r="B17" s="245">
        <v>1252600</v>
      </c>
      <c r="C17" s="249"/>
      <c r="D17" s="247"/>
      <c r="E17" s="376"/>
      <c r="F17" s="376"/>
      <c r="G17" s="248"/>
    </row>
    <row r="18" spans="1:7" ht="21.75" customHeight="1">
      <c r="A18" s="339" t="s">
        <v>198</v>
      </c>
      <c r="B18" s="245">
        <v>619400</v>
      </c>
      <c r="C18" s="249"/>
      <c r="D18" s="247"/>
      <c r="E18" s="376"/>
      <c r="F18" s="376"/>
      <c r="G18" s="248"/>
    </row>
    <row r="19" spans="1:7" ht="21" customHeight="1">
      <c r="A19" s="261" t="s">
        <v>86</v>
      </c>
      <c r="B19" s="262"/>
      <c r="C19" s="263"/>
      <c r="D19" s="264">
        <v>1700</v>
      </c>
      <c r="E19" s="377">
        <f>E20+E27</f>
        <v>1185</v>
      </c>
      <c r="F19" s="377"/>
      <c r="G19" s="266"/>
    </row>
    <row r="20" spans="1:7" ht="20.25" customHeight="1">
      <c r="A20" s="267" t="s">
        <v>57</v>
      </c>
      <c r="B20" s="250"/>
      <c r="C20" s="268" t="s">
        <v>5</v>
      </c>
      <c r="D20" s="250">
        <v>900</v>
      </c>
      <c r="E20" s="252">
        <f>ต.ค.55!F20+พ.ย.55!F20+ธ.ค.55!F20+ม.ค.56!F20+ก.พ.56!F20+มี.ค.56!F20</f>
        <v>458</v>
      </c>
      <c r="F20" s="252">
        <v>87</v>
      </c>
      <c r="G20" s="270">
        <f>E20*100/D20</f>
        <v>50.888888888888886</v>
      </c>
    </row>
    <row r="21" spans="1:7" ht="20.25" customHeight="1">
      <c r="A21" s="167" t="s">
        <v>327</v>
      </c>
      <c r="B21" s="250"/>
      <c r="C21" s="251" t="s">
        <v>5</v>
      </c>
      <c r="D21" s="252"/>
      <c r="E21" s="252">
        <f>ต.ค.55!F21+พ.ย.55!F21+ธ.ค.55!F21+ม.ค.56!F21+ก.พ.56!F21+มี.ค.56!F21</f>
        <v>565</v>
      </c>
      <c r="F21" s="252">
        <v>195</v>
      </c>
      <c r="G21" s="254"/>
    </row>
    <row r="22" spans="1:7" ht="20.25" customHeight="1">
      <c r="A22" s="167" t="s">
        <v>206</v>
      </c>
      <c r="B22" s="250"/>
      <c r="C22" s="251" t="s">
        <v>269</v>
      </c>
      <c r="D22" s="252"/>
      <c r="E22" s="252">
        <f>ต.ค.55!F22+พ.ย.55!F22+ธ.ค.55!F22+ม.ค.56!F22+ก.พ.56!F22+มี.ค.56!F22</f>
        <v>1314</v>
      </c>
      <c r="F22" s="252">
        <v>276</v>
      </c>
      <c r="G22" s="254"/>
    </row>
    <row r="23" spans="1:7" ht="20.25" customHeight="1">
      <c r="A23" s="167" t="s">
        <v>207</v>
      </c>
      <c r="B23" s="250"/>
      <c r="C23" s="251" t="s">
        <v>5</v>
      </c>
      <c r="D23" s="252"/>
      <c r="E23" s="252">
        <f>ต.ค.55!F23+พ.ย.55!F23+ธ.ค.55!F23+ม.ค.56!F23+ก.พ.56!F23+มี.ค.56!F23</f>
        <v>1050</v>
      </c>
      <c r="F23" s="252">
        <v>244</v>
      </c>
      <c r="G23" s="254"/>
    </row>
    <row r="24" spans="1:7" ht="20.25" customHeight="1">
      <c r="A24" s="167" t="s">
        <v>208</v>
      </c>
      <c r="B24" s="250"/>
      <c r="C24" s="251" t="s">
        <v>5</v>
      </c>
      <c r="D24" s="252"/>
      <c r="E24" s="252">
        <f>ต.ค.55!F24+พ.ย.55!F24+ธ.ค.55!F24+ม.ค.56!F24+ก.พ.56!F24+มี.ค.56!F24</f>
        <v>3871</v>
      </c>
      <c r="F24" s="252">
        <v>859</v>
      </c>
      <c r="G24" s="254"/>
    </row>
    <row r="25" spans="1:7" ht="20.25" customHeight="1">
      <c r="A25" s="167" t="s">
        <v>209</v>
      </c>
      <c r="B25" s="250"/>
      <c r="C25" s="251" t="s">
        <v>5</v>
      </c>
      <c r="D25" s="252"/>
      <c r="E25" s="252">
        <f>ต.ค.55!F25+พ.ย.55!F25+ธ.ค.55!F25+ม.ค.56!F25+ก.พ.56!F25+มี.ค.56!F25</f>
        <v>2296</v>
      </c>
      <c r="F25" s="252">
        <v>572</v>
      </c>
      <c r="G25" s="254"/>
    </row>
    <row r="26" spans="1:7" ht="20.25" customHeight="1">
      <c r="A26" s="267" t="s">
        <v>58</v>
      </c>
      <c r="B26" s="250">
        <v>217800</v>
      </c>
      <c r="C26" s="268" t="s">
        <v>5</v>
      </c>
      <c r="D26" s="250">
        <v>800</v>
      </c>
      <c r="E26" s="252"/>
      <c r="F26" s="250"/>
      <c r="G26" s="270">
        <f>E27*100/D26</f>
        <v>90.875</v>
      </c>
    </row>
    <row r="27" spans="1:7" ht="20.25" customHeight="1">
      <c r="A27" s="167" t="s">
        <v>210</v>
      </c>
      <c r="B27" s="250"/>
      <c r="C27" s="251" t="s">
        <v>5</v>
      </c>
      <c r="D27" s="252"/>
      <c r="E27" s="252">
        <f>ต.ค.55!F27+พ.ย.55!F27+ธ.ค.55!F27+ม.ค.56!F27+ก.พ.56!F27+มี.ค.56!F27</f>
        <v>727</v>
      </c>
      <c r="F27" s="252">
        <v>151</v>
      </c>
      <c r="G27" s="254"/>
    </row>
    <row r="28" spans="1:7" ht="20.25" customHeight="1">
      <c r="A28" s="167" t="s">
        <v>211</v>
      </c>
      <c r="B28" s="250"/>
      <c r="C28" s="251" t="s">
        <v>5</v>
      </c>
      <c r="D28" s="252"/>
      <c r="E28" s="252">
        <f>ต.ค.55!F28+พ.ย.55!F28+ธ.ค.55!F28+ม.ค.56!F28+ก.พ.56!F28+มี.ค.56!F28</f>
        <v>388</v>
      </c>
      <c r="F28" s="252">
        <v>83</v>
      </c>
      <c r="G28" s="270"/>
    </row>
    <row r="29" spans="1:7" ht="20.25" customHeight="1">
      <c r="A29" s="167" t="s">
        <v>285</v>
      </c>
      <c r="B29" s="250"/>
      <c r="C29" s="251" t="s">
        <v>5</v>
      </c>
      <c r="D29" s="252"/>
      <c r="E29" s="252">
        <f>ต.ค.55!F29+พ.ย.55!F29+ธ.ค.55!F29+ม.ค.56!F29+ก.พ.56!F29+มี.ค.56!F29</f>
        <v>361</v>
      </c>
      <c r="F29" s="252">
        <v>81</v>
      </c>
      <c r="G29" s="254"/>
    </row>
    <row r="30" spans="1:7" ht="20.25" customHeight="1">
      <c r="A30" s="167" t="s">
        <v>286</v>
      </c>
      <c r="B30" s="250"/>
      <c r="C30" s="251" t="s">
        <v>5</v>
      </c>
      <c r="D30" s="252"/>
      <c r="E30" s="252">
        <f>ต.ค.55!F30+พ.ย.55!F30+ธ.ค.55!F30+ม.ค.56!F30+ก.พ.56!F30+มี.ค.56!F30</f>
        <v>27</v>
      </c>
      <c r="F30" s="252">
        <v>2</v>
      </c>
      <c r="G30" s="254"/>
    </row>
    <row r="31" spans="1:7" ht="20.25" customHeight="1">
      <c r="A31" s="167" t="s">
        <v>212</v>
      </c>
      <c r="B31" s="250"/>
      <c r="C31" s="251" t="s">
        <v>5</v>
      </c>
      <c r="D31" s="252"/>
      <c r="E31" s="252">
        <f>ต.ค.55!F31+พ.ย.55!F31+ธ.ค.55!F31+ม.ค.56!F31+ก.พ.56!F31+มี.ค.56!F31</f>
        <v>0</v>
      </c>
      <c r="F31" s="252">
        <v>0</v>
      </c>
      <c r="G31" s="254"/>
    </row>
    <row r="32" spans="1:7" ht="20.25" customHeight="1">
      <c r="A32" s="167" t="s">
        <v>287</v>
      </c>
      <c r="B32" s="250"/>
      <c r="C32" s="251" t="s">
        <v>5</v>
      </c>
      <c r="D32" s="252"/>
      <c r="E32" s="252">
        <f>ต.ค.55!F32+พ.ย.55!F32+ธ.ค.55!F32+ม.ค.56!F32+ก.พ.56!F32+มี.ค.56!F32</f>
        <v>0</v>
      </c>
      <c r="F32" s="252">
        <v>0</v>
      </c>
      <c r="G32" s="254"/>
    </row>
    <row r="33" spans="1:7" ht="20.25" customHeight="1">
      <c r="A33" s="167" t="s">
        <v>288</v>
      </c>
      <c r="B33" s="250"/>
      <c r="C33" s="251" t="s">
        <v>5</v>
      </c>
      <c r="D33" s="252"/>
      <c r="E33" s="252">
        <f>ต.ค.55!F33+พ.ย.55!F33+ธ.ค.55!F33+ม.ค.56!F33+ก.พ.56!F33+มี.ค.56!F33</f>
        <v>0</v>
      </c>
      <c r="F33" s="252">
        <v>0</v>
      </c>
      <c r="G33" s="254"/>
    </row>
    <row r="34" spans="1:7" ht="20.25" customHeight="1">
      <c r="A34" s="167" t="s">
        <v>213</v>
      </c>
      <c r="B34" s="250"/>
      <c r="C34" s="251" t="s">
        <v>5</v>
      </c>
      <c r="D34" s="252"/>
      <c r="E34" s="252">
        <f>ต.ค.55!F34+พ.ย.55!F34+ธ.ค.55!F34+ม.ค.56!F34+ก.พ.56!F34+มี.ค.56!F34</f>
        <v>410</v>
      </c>
      <c r="F34" s="252">
        <v>87</v>
      </c>
      <c r="G34" s="254"/>
    </row>
    <row r="35" spans="1:7" ht="20.25" customHeight="1">
      <c r="A35" s="167" t="s">
        <v>214</v>
      </c>
      <c r="B35" s="250"/>
      <c r="C35" s="251" t="s">
        <v>5</v>
      </c>
      <c r="D35" s="252"/>
      <c r="E35" s="252">
        <f>ต.ค.55!F35+พ.ย.55!F35+ธ.ค.55!F35+ม.ค.56!F35+ก.พ.56!F35+มี.ค.56!F35</f>
        <v>317</v>
      </c>
      <c r="F35" s="252">
        <v>64</v>
      </c>
      <c r="G35" s="254"/>
    </row>
    <row r="36" spans="1:7" ht="20.25" customHeight="1">
      <c r="A36" s="271" t="s">
        <v>60</v>
      </c>
      <c r="B36" s="272"/>
      <c r="C36" s="273"/>
      <c r="D36" s="274"/>
      <c r="E36" s="378"/>
      <c r="F36" s="378"/>
      <c r="G36" s="276"/>
    </row>
    <row r="37" spans="1:7" ht="20.25" customHeight="1">
      <c r="A37" s="167" t="s">
        <v>278</v>
      </c>
      <c r="B37" s="250">
        <v>71000</v>
      </c>
      <c r="C37" s="251" t="s">
        <v>5</v>
      </c>
      <c r="D37" s="252">
        <v>840</v>
      </c>
      <c r="E37" s="252">
        <f>ต.ค.55!F37+พ.ย.55!F37+ธ.ค.55!F37+ม.ค.56!F37+ก.พ.56!F37+มี.ค.56!F37</f>
        <v>490</v>
      </c>
      <c r="F37" s="252">
        <v>0</v>
      </c>
      <c r="G37" s="254">
        <f>E37*100/D37</f>
        <v>58.333333333333336</v>
      </c>
    </row>
    <row r="38" spans="1:7" ht="20.25" customHeight="1">
      <c r="A38" s="167" t="s">
        <v>279</v>
      </c>
      <c r="B38" s="250">
        <v>103200</v>
      </c>
      <c r="C38" s="251" t="s">
        <v>5</v>
      </c>
      <c r="D38" s="252">
        <v>360</v>
      </c>
      <c r="E38" s="252">
        <f>ต.ค.55!F38+พ.ย.55!F38+ธ.ค.55!F38+ม.ค.56!F38+ก.พ.56!F38+มี.ค.56!F38</f>
        <v>185</v>
      </c>
      <c r="F38" s="252">
        <v>40</v>
      </c>
      <c r="G38" s="254">
        <f>E38*100/D38</f>
        <v>51.388888888888886</v>
      </c>
    </row>
    <row r="39" spans="1:7" ht="20.25" customHeight="1">
      <c r="A39" s="167" t="s">
        <v>280</v>
      </c>
      <c r="B39" s="250"/>
      <c r="C39" s="251" t="s">
        <v>5</v>
      </c>
      <c r="D39" s="252"/>
      <c r="E39" s="252">
        <f>ต.ค.55!F39+พ.ย.55!F39+ธ.ค.55!F39+ม.ค.56!F39+ก.พ.56!F39+มี.ค.56!F39</f>
        <v>15</v>
      </c>
      <c r="F39" s="252">
        <v>3</v>
      </c>
      <c r="G39" s="254"/>
    </row>
    <row r="40" spans="1:7" ht="20.25" customHeight="1">
      <c r="A40" s="167" t="s">
        <v>281</v>
      </c>
      <c r="B40" s="250"/>
      <c r="C40" s="251" t="s">
        <v>245</v>
      </c>
      <c r="D40" s="252"/>
      <c r="E40" s="252">
        <f>ต.ค.55!F40+พ.ย.55!F40+ธ.ค.55!F40+ม.ค.56!F40+ก.พ.56!F40+มี.ค.56!F40</f>
        <v>4</v>
      </c>
      <c r="F40" s="252">
        <v>0</v>
      </c>
      <c r="G40" s="254"/>
    </row>
    <row r="41" spans="1:7" ht="20.25" customHeight="1">
      <c r="A41" s="271" t="s">
        <v>282</v>
      </c>
      <c r="B41" s="272"/>
      <c r="C41" s="273"/>
      <c r="D41" s="274"/>
      <c r="E41" s="378"/>
      <c r="F41" s="378"/>
      <c r="G41" s="276"/>
    </row>
    <row r="42" spans="1:7" ht="20.25" customHeight="1">
      <c r="A42" s="167" t="s">
        <v>283</v>
      </c>
      <c r="B42" s="250">
        <v>95280</v>
      </c>
      <c r="C42" s="251" t="s">
        <v>5</v>
      </c>
      <c r="D42" s="252">
        <v>1</v>
      </c>
      <c r="E42" s="252">
        <f>ต.ค.55!F42+พ.ย.55!F42+ธ.ค.55!F42+ม.ค.56!F42+ก.พ.56!F42+มี.ค.56!F42</f>
        <v>1</v>
      </c>
      <c r="F42" s="252">
        <v>0</v>
      </c>
      <c r="G42" s="370">
        <f>E42*100/D42</f>
        <v>100</v>
      </c>
    </row>
    <row r="43" spans="1:7" ht="21.75" customHeight="1">
      <c r="A43" s="167" t="s">
        <v>284</v>
      </c>
      <c r="B43" s="250">
        <v>17000</v>
      </c>
      <c r="C43" s="251" t="s">
        <v>5</v>
      </c>
      <c r="D43" s="252">
        <v>100</v>
      </c>
      <c r="E43" s="252">
        <f>ต.ค.55!F43+พ.ย.55!F43+ธ.ค.55!F43+ม.ค.56!F43+ก.พ.56!F43+มี.ค.56!F43</f>
        <v>105</v>
      </c>
      <c r="F43" s="252">
        <v>0</v>
      </c>
      <c r="G43" s="254">
        <f>E43*100/D43</f>
        <v>105</v>
      </c>
    </row>
    <row r="44" spans="1:7" ht="20.25" customHeight="1">
      <c r="A44" s="267" t="s">
        <v>289</v>
      </c>
      <c r="B44" s="250"/>
      <c r="C44" s="251"/>
      <c r="D44" s="288"/>
      <c r="E44" s="252"/>
      <c r="F44" s="252"/>
      <c r="G44" s="254"/>
    </row>
    <row r="45" spans="1:7" ht="20.25" customHeight="1">
      <c r="A45" s="167" t="s">
        <v>290</v>
      </c>
      <c r="B45" s="250">
        <v>1500</v>
      </c>
      <c r="C45" s="251" t="s">
        <v>5</v>
      </c>
      <c r="D45" s="252">
        <v>30</v>
      </c>
      <c r="E45" s="252">
        <f>ต.ค.55!F45+พ.ย.55!F45+ธ.ค.55!F45+ม.ค.56!F45+ก.พ.56!F45+มี.ค.56!F45</f>
        <v>15</v>
      </c>
      <c r="F45" s="252">
        <v>0</v>
      </c>
      <c r="G45" s="254">
        <f>E45*100/D45</f>
        <v>50</v>
      </c>
    </row>
    <row r="46" spans="1:7" ht="20.25" customHeight="1">
      <c r="A46" s="167" t="s">
        <v>291</v>
      </c>
      <c r="B46" s="250">
        <v>14300</v>
      </c>
      <c r="C46" s="251" t="s">
        <v>5</v>
      </c>
      <c r="D46" s="252">
        <v>150</v>
      </c>
      <c r="E46" s="252">
        <f>ต.ค.55!F46+พ.ย.55!F46+ธ.ค.55!F46+ม.ค.56!F46+ก.พ.56!F46+มี.ค.56!F46</f>
        <v>158</v>
      </c>
      <c r="F46" s="252">
        <v>53</v>
      </c>
      <c r="G46" s="254">
        <f>E46*100/D46</f>
        <v>105.33333333333333</v>
      </c>
    </row>
    <row r="47" spans="1:7" ht="20.25" customHeight="1">
      <c r="A47" s="167" t="s">
        <v>292</v>
      </c>
      <c r="B47" s="250">
        <v>17840</v>
      </c>
      <c r="C47" s="251" t="s">
        <v>5</v>
      </c>
      <c r="D47" s="252">
        <v>38</v>
      </c>
      <c r="E47" s="252">
        <f>ต.ค.55!F47+พ.ย.55!F47+ธ.ค.55!F47+ม.ค.56!F47+ก.พ.56!F47+มี.ค.56!F47</f>
        <v>19</v>
      </c>
      <c r="F47" s="252">
        <v>4</v>
      </c>
      <c r="G47" s="254">
        <f>E47*100/D47</f>
        <v>50</v>
      </c>
    </row>
    <row r="48" spans="1:7" ht="24.75" customHeight="1">
      <c r="A48" s="277" t="s">
        <v>293</v>
      </c>
      <c r="B48" s="278">
        <v>95280</v>
      </c>
      <c r="C48" s="279" t="s">
        <v>5</v>
      </c>
      <c r="D48" s="280">
        <v>1</v>
      </c>
      <c r="E48" s="252">
        <f>ต.ค.55!F48+พ.ย.55!F48+ธ.ค.55!F48+ม.ค.56!F48+ก.พ.56!F48+มี.ค.56!F48</f>
        <v>1</v>
      </c>
      <c r="F48" s="280">
        <v>0</v>
      </c>
      <c r="G48" s="369">
        <f>E48*100/D48</f>
        <v>100</v>
      </c>
    </row>
    <row r="49" spans="1:7" ht="21.75" customHeight="1">
      <c r="A49" s="246" t="s">
        <v>201</v>
      </c>
      <c r="B49" s="245"/>
      <c r="C49" s="249"/>
      <c r="D49" s="247"/>
      <c r="E49" s="376"/>
      <c r="F49" s="376"/>
      <c r="G49" s="248"/>
    </row>
    <row r="50" spans="1:7" ht="21.75" customHeight="1">
      <c r="A50" s="167" t="s">
        <v>294</v>
      </c>
      <c r="B50" s="250" t="s">
        <v>197</v>
      </c>
      <c r="C50" s="251" t="s">
        <v>5</v>
      </c>
      <c r="D50" s="252" t="s">
        <v>197</v>
      </c>
      <c r="E50" s="252">
        <f>ต.ค.55!F50+พ.ย.55!F50+ธ.ค.55!F50+ม.ค.56!F50+ก.พ.56!F50+มี.ค.56!F50</f>
        <v>20</v>
      </c>
      <c r="F50" s="252">
        <v>4</v>
      </c>
      <c r="G50" s="254" t="s">
        <v>197</v>
      </c>
    </row>
    <row r="51" spans="1:7" ht="21.75" customHeight="1">
      <c r="A51" s="167" t="s">
        <v>295</v>
      </c>
      <c r="B51" s="250" t="s">
        <v>197</v>
      </c>
      <c r="C51" s="283" t="s">
        <v>5</v>
      </c>
      <c r="D51" s="252" t="s">
        <v>197</v>
      </c>
      <c r="E51" s="252">
        <f>ต.ค.55!F51+พ.ย.55!F51+ธ.ค.55!F51+ม.ค.56!F51+ก.พ.56!F51+มี.ค.56!F51</f>
        <v>1</v>
      </c>
      <c r="F51" s="252">
        <v>0</v>
      </c>
      <c r="G51" s="254" t="s">
        <v>197</v>
      </c>
    </row>
    <row r="52" spans="1:7" ht="20.25" customHeight="1">
      <c r="A52" s="246" t="s">
        <v>202</v>
      </c>
      <c r="B52" s="245">
        <v>609700</v>
      </c>
      <c r="C52" s="249"/>
      <c r="D52" s="376">
        <f>มี.ค.56!D53+มี.ค.56!D55+มี.ค.56!D56+มี.ค.56!D57+มี.ค.56!D58+มี.ค.56!D60+มี.ค.56!D62+มี.ค.56!D64</f>
        <v>9812</v>
      </c>
      <c r="E52" s="376">
        <f>E53+E55+E56+E57+E64</f>
        <v>6760</v>
      </c>
      <c r="F52" s="376"/>
      <c r="G52" s="248"/>
    </row>
    <row r="53" spans="1:7" ht="20.25" customHeight="1">
      <c r="A53" s="244" t="s">
        <v>90</v>
      </c>
      <c r="B53" s="284" t="s">
        <v>197</v>
      </c>
      <c r="C53" s="285" t="s">
        <v>5</v>
      </c>
      <c r="D53" s="284">
        <v>5000</v>
      </c>
      <c r="E53" s="252">
        <f>ต.ค.55!F53+พ.ย.55!F53+ธ.ค.55!F53+ม.ค.56!F53+ก.พ.56!F53+มี.ค.56!F53</f>
        <v>3738</v>
      </c>
      <c r="F53" s="284">
        <v>382</v>
      </c>
      <c r="G53" s="287">
        <f t="shared" ref="G53:G70" si="0">E53*100/D53</f>
        <v>74.760000000000005</v>
      </c>
    </row>
    <row r="54" spans="1:7" ht="20.25" customHeight="1">
      <c r="A54" s="167" t="s">
        <v>91</v>
      </c>
      <c r="B54" s="250"/>
      <c r="C54" s="251"/>
      <c r="D54" s="288"/>
      <c r="E54" s="252"/>
      <c r="F54" s="252"/>
      <c r="G54" s="254"/>
    </row>
    <row r="55" spans="1:7" ht="20.25" customHeight="1">
      <c r="A55" s="167" t="s">
        <v>92</v>
      </c>
      <c r="B55" s="250">
        <v>229300</v>
      </c>
      <c r="C55" s="251" t="s">
        <v>5</v>
      </c>
      <c r="D55" s="252">
        <v>800</v>
      </c>
      <c r="E55" s="252">
        <f>ต.ค.55!F55+พ.ย.55!F55+ธ.ค.55!F55+ม.ค.56!F55+ก.พ.56!F55+มี.ค.56!F55</f>
        <v>880</v>
      </c>
      <c r="F55" s="252">
        <v>0</v>
      </c>
      <c r="G55" s="254">
        <f t="shared" si="0"/>
        <v>110</v>
      </c>
    </row>
    <row r="56" spans="1:7" ht="20.25" customHeight="1">
      <c r="A56" s="167" t="s">
        <v>93</v>
      </c>
      <c r="B56" s="250">
        <v>219700</v>
      </c>
      <c r="C56" s="251" t="s">
        <v>5</v>
      </c>
      <c r="D56" s="252">
        <v>3900</v>
      </c>
      <c r="E56" s="252">
        <f>ต.ค.55!F56+พ.ย.55!F56+ธ.ค.55!F56+ม.ค.56!F56+ก.พ.56!F56+มี.ค.56!F56</f>
        <v>2122</v>
      </c>
      <c r="F56" s="252">
        <v>315</v>
      </c>
      <c r="G56" s="254">
        <f t="shared" si="0"/>
        <v>54.410256410256409</v>
      </c>
    </row>
    <row r="57" spans="1:7" ht="20.25" customHeight="1">
      <c r="A57" s="167" t="s">
        <v>296</v>
      </c>
      <c r="B57" s="250">
        <v>33900</v>
      </c>
      <c r="C57" s="251" t="s">
        <v>5</v>
      </c>
      <c r="D57" s="252">
        <v>10</v>
      </c>
      <c r="E57" s="252">
        <f>ต.ค.55!F57+พ.ย.55!F57+ธ.ค.55!F57+ม.ค.56!F57+ก.พ.56!F57+มี.ค.56!F57</f>
        <v>10</v>
      </c>
      <c r="F57" s="252">
        <v>10</v>
      </c>
      <c r="G57" s="254">
        <f t="shared" si="0"/>
        <v>100</v>
      </c>
    </row>
    <row r="58" spans="1:7" ht="20.25" customHeight="1">
      <c r="A58" s="167" t="s">
        <v>350</v>
      </c>
      <c r="B58" s="250">
        <v>28800</v>
      </c>
      <c r="C58" s="251" t="s">
        <v>5</v>
      </c>
      <c r="D58" s="252">
        <v>50</v>
      </c>
      <c r="E58" s="252">
        <f>ต.ค.55!F58+พ.ย.55!F58+ธ.ค.55!F58+ม.ค.56!F58+ก.พ.56!F58+มี.ค.56!F58</f>
        <v>0</v>
      </c>
      <c r="F58" s="252">
        <v>0</v>
      </c>
      <c r="G58" s="254">
        <f t="shared" si="0"/>
        <v>0</v>
      </c>
    </row>
    <row r="59" spans="1:7" ht="19.5" customHeight="1">
      <c r="A59" s="167" t="s">
        <v>297</v>
      </c>
      <c r="B59" s="250">
        <v>32000</v>
      </c>
      <c r="C59" s="251" t="s">
        <v>20</v>
      </c>
      <c r="D59" s="252">
        <v>1</v>
      </c>
      <c r="E59" s="252">
        <f>ต.ค.55!F59+พ.ย.55!F59+ธ.ค.55!F59+ม.ค.56!F59+ก.พ.56!F59+มี.ค.56!F59</f>
        <v>0</v>
      </c>
      <c r="F59" s="252">
        <v>0</v>
      </c>
      <c r="G59" s="254">
        <f t="shared" si="0"/>
        <v>0</v>
      </c>
    </row>
    <row r="60" spans="1:7" ht="20.25" customHeight="1">
      <c r="A60" s="167"/>
      <c r="B60" s="250"/>
      <c r="C60" s="251" t="s">
        <v>5</v>
      </c>
      <c r="D60" s="252">
        <v>20</v>
      </c>
      <c r="E60" s="252">
        <f>ต.ค.55!F60+พ.ย.55!F60+ธ.ค.55!F60+ม.ค.56!F60+ก.พ.56!F60+มี.ค.56!F60</f>
        <v>0</v>
      </c>
      <c r="F60" s="252">
        <v>0</v>
      </c>
      <c r="G60" s="254">
        <f t="shared" si="0"/>
        <v>0</v>
      </c>
    </row>
    <row r="61" spans="1:7" ht="20.25" customHeight="1">
      <c r="A61" s="167" t="s">
        <v>298</v>
      </c>
      <c r="B61" s="250">
        <v>13000</v>
      </c>
      <c r="C61" s="251" t="s">
        <v>20</v>
      </c>
      <c r="D61" s="252">
        <v>1</v>
      </c>
      <c r="E61" s="252">
        <f>ต.ค.55!F61+พ.ย.55!F61+ธ.ค.55!F61+ม.ค.56!F61+ก.พ.56!F61+มี.ค.56!F61</f>
        <v>0</v>
      </c>
      <c r="F61" s="252">
        <v>0</v>
      </c>
      <c r="G61" s="254">
        <f t="shared" si="0"/>
        <v>0</v>
      </c>
    </row>
    <row r="62" spans="1:7" ht="20.25" customHeight="1">
      <c r="A62" s="167"/>
      <c r="B62" s="250"/>
      <c r="C62" s="251" t="s">
        <v>5</v>
      </c>
      <c r="D62" s="252">
        <v>12</v>
      </c>
      <c r="E62" s="252">
        <f>ต.ค.55!F62+พ.ย.55!F62+ธ.ค.55!F62+ม.ค.56!F62+ก.พ.56!F62+มี.ค.56!F62</f>
        <v>0</v>
      </c>
      <c r="F62" s="252">
        <v>0</v>
      </c>
      <c r="G62" s="254">
        <f t="shared" si="0"/>
        <v>0</v>
      </c>
    </row>
    <row r="63" spans="1:7" ht="20.25" customHeight="1">
      <c r="A63" s="167" t="s">
        <v>299</v>
      </c>
      <c r="B63" s="250">
        <v>48000</v>
      </c>
      <c r="C63" s="251" t="s">
        <v>20</v>
      </c>
      <c r="D63" s="252">
        <v>2</v>
      </c>
      <c r="E63" s="252">
        <f>ต.ค.55!F63+พ.ย.55!F63+ธ.ค.55!F63+ม.ค.56!F63+ก.พ.56!F63+มี.ค.56!F63</f>
        <v>1</v>
      </c>
      <c r="F63" s="252">
        <v>0</v>
      </c>
      <c r="G63" s="254">
        <f t="shared" si="0"/>
        <v>50</v>
      </c>
    </row>
    <row r="64" spans="1:7" ht="20.25" customHeight="1">
      <c r="A64" s="167"/>
      <c r="B64" s="250"/>
      <c r="C64" s="251" t="s">
        <v>5</v>
      </c>
      <c r="D64" s="252">
        <v>20</v>
      </c>
      <c r="E64" s="252">
        <f>ต.ค.55!F64+พ.ย.55!F64+ธ.ค.55!F64+ม.ค.56!F64+ก.พ.56!F64+มี.ค.56!F64</f>
        <v>10</v>
      </c>
      <c r="F64" s="252">
        <v>0</v>
      </c>
      <c r="G64" s="254">
        <f t="shared" si="0"/>
        <v>50</v>
      </c>
    </row>
    <row r="65" spans="1:7" ht="21" customHeight="1">
      <c r="A65" s="167" t="s">
        <v>300</v>
      </c>
      <c r="B65" s="250">
        <v>5000</v>
      </c>
      <c r="C65" s="251" t="s">
        <v>9</v>
      </c>
      <c r="D65" s="252">
        <v>1</v>
      </c>
      <c r="E65" s="252">
        <f>ต.ค.55!F65+พ.ย.55!F65+ธ.ค.55!F65+ม.ค.56!F65+ก.พ.56!F65+มี.ค.56!F65</f>
        <v>1</v>
      </c>
      <c r="F65" s="252">
        <v>0</v>
      </c>
      <c r="G65" s="370">
        <f t="shared" si="0"/>
        <v>100</v>
      </c>
    </row>
    <row r="66" spans="1:7" ht="21" customHeight="1">
      <c r="A66" s="128" t="s">
        <v>50</v>
      </c>
      <c r="B66" s="289">
        <v>64100</v>
      </c>
      <c r="C66" s="345"/>
      <c r="D66" s="346"/>
      <c r="E66" s="379"/>
      <c r="F66" s="379"/>
      <c r="G66" s="347"/>
    </row>
    <row r="67" spans="1:7" ht="22.5" customHeight="1">
      <c r="A67" s="297" t="s">
        <v>51</v>
      </c>
      <c r="B67" s="298"/>
      <c r="C67" s="348"/>
      <c r="D67" s="349"/>
      <c r="E67" s="380"/>
      <c r="F67" s="380"/>
      <c r="G67" s="351"/>
    </row>
    <row r="68" spans="1:7" ht="22.5" customHeight="1">
      <c r="A68" s="244" t="s">
        <v>40</v>
      </c>
      <c r="B68" s="284">
        <v>12200</v>
      </c>
      <c r="C68" s="290" t="s">
        <v>5</v>
      </c>
      <c r="D68" s="291">
        <v>4100</v>
      </c>
      <c r="E68" s="252">
        <f>ต.ค.55!F68+พ.ย.55!F68+ธ.ค.55!F68+ม.ค.56!F68+ก.พ.56!F68+มี.ค.56!F68</f>
        <v>2423</v>
      </c>
      <c r="F68" s="291">
        <v>295</v>
      </c>
      <c r="G68" s="293">
        <f t="shared" si="0"/>
        <v>59.097560975609753</v>
      </c>
    </row>
    <row r="69" spans="1:7" ht="22.5" customHeight="1">
      <c r="A69" s="167" t="s">
        <v>301</v>
      </c>
      <c r="B69" s="250">
        <v>21900</v>
      </c>
      <c r="C69" s="251" t="s">
        <v>5</v>
      </c>
      <c r="D69" s="252">
        <v>300</v>
      </c>
      <c r="E69" s="252">
        <f>ต.ค.55!F69+พ.ย.55!F69+ธ.ค.55!F69+ม.ค.56!F69+ก.พ.56!F69+มี.ค.56!F69</f>
        <v>135</v>
      </c>
      <c r="F69" s="252">
        <v>135</v>
      </c>
      <c r="G69" s="254">
        <f t="shared" si="0"/>
        <v>45</v>
      </c>
    </row>
    <row r="70" spans="1:7" ht="20.25" customHeight="1">
      <c r="A70" s="255" t="s">
        <v>302</v>
      </c>
      <c r="B70" s="256">
        <v>30000</v>
      </c>
      <c r="C70" s="257" t="s">
        <v>5</v>
      </c>
      <c r="D70" s="258">
        <v>80</v>
      </c>
      <c r="E70" s="252">
        <f>ต.ค.55!F70+พ.ย.55!F70+ธ.ค.55!F70+ม.ค.56!F70+ก.พ.56!F70+มี.ค.56!F70</f>
        <v>0</v>
      </c>
      <c r="F70" s="258">
        <v>0</v>
      </c>
      <c r="G70" s="260">
        <f t="shared" si="0"/>
        <v>0</v>
      </c>
    </row>
    <row r="71" spans="1:7" ht="20.25" customHeight="1">
      <c r="A71" s="128" t="s">
        <v>28</v>
      </c>
      <c r="B71" s="289">
        <v>651600</v>
      </c>
      <c r="C71" s="345"/>
      <c r="D71" s="346"/>
      <c r="E71" s="379"/>
      <c r="F71" s="379"/>
      <c r="G71" s="347"/>
    </row>
    <row r="72" spans="1:7" ht="20.25" customHeight="1">
      <c r="A72" s="297" t="s">
        <v>198</v>
      </c>
      <c r="B72" s="298">
        <v>649100</v>
      </c>
      <c r="C72" s="352"/>
      <c r="D72" s="353"/>
      <c r="E72" s="381"/>
      <c r="F72" s="381"/>
      <c r="G72" s="354"/>
    </row>
    <row r="73" spans="1:7" ht="20.25" customHeight="1">
      <c r="A73" s="244" t="s">
        <v>29</v>
      </c>
      <c r="B73" s="284" t="s">
        <v>197</v>
      </c>
      <c r="C73" s="290" t="s">
        <v>5</v>
      </c>
      <c r="D73" s="291">
        <v>40000</v>
      </c>
      <c r="E73" s="252">
        <f>ต.ค.55!F73+พ.ย.55!F73+ธ.ค.55!F73+ม.ค.56!F73+ก.พ.56!F73+มี.ค.56!F73</f>
        <v>40244</v>
      </c>
      <c r="F73" s="291">
        <v>6756</v>
      </c>
      <c r="G73" s="293">
        <f>E73*100/D73</f>
        <v>100.61</v>
      </c>
    </row>
    <row r="74" spans="1:7" ht="20.25" customHeight="1">
      <c r="A74" s="167" t="s">
        <v>303</v>
      </c>
      <c r="B74" s="250">
        <v>2500</v>
      </c>
      <c r="C74" s="251" t="s">
        <v>5</v>
      </c>
      <c r="D74" s="252">
        <v>2500</v>
      </c>
      <c r="E74" s="252">
        <f>ต.ค.55!F74+พ.ย.55!F74+ธ.ค.55!F74+ม.ค.56!F74+ก.พ.56!F74+มี.ค.56!F74</f>
        <v>0</v>
      </c>
      <c r="F74" s="252">
        <v>0</v>
      </c>
      <c r="G74" s="254">
        <f>E74*100/D74</f>
        <v>0</v>
      </c>
    </row>
    <row r="75" spans="1:7" ht="23.25" customHeight="1">
      <c r="A75" s="167" t="s">
        <v>304</v>
      </c>
      <c r="B75" s="250" t="s">
        <v>197</v>
      </c>
      <c r="C75" s="251" t="s">
        <v>5</v>
      </c>
      <c r="D75" s="252">
        <v>200</v>
      </c>
      <c r="E75" s="252">
        <f>ต.ค.55!F75+พ.ย.55!F75+ธ.ค.55!F75+ม.ค.56!F75+ก.พ.56!F75+มี.ค.56!F75</f>
        <v>237</v>
      </c>
      <c r="F75" s="252">
        <v>0</v>
      </c>
      <c r="G75" s="254">
        <f>E75*100/D75</f>
        <v>118.5</v>
      </c>
    </row>
    <row r="76" spans="1:7" s="60" customFormat="1" ht="23.25" customHeight="1">
      <c r="A76" s="246" t="s">
        <v>30</v>
      </c>
      <c r="B76" s="355"/>
      <c r="C76" s="249"/>
      <c r="D76" s="356"/>
      <c r="E76" s="376"/>
      <c r="F76" s="376"/>
      <c r="G76" s="248"/>
    </row>
    <row r="77" spans="1:7" s="60" customFormat="1" ht="23.25" customHeight="1">
      <c r="A77" s="128" t="s">
        <v>305</v>
      </c>
      <c r="B77" s="289">
        <v>4170</v>
      </c>
      <c r="C77" s="294" t="s">
        <v>5</v>
      </c>
      <c r="D77" s="295">
        <v>680</v>
      </c>
      <c r="E77" s="289">
        <f>E80</f>
        <v>375</v>
      </c>
      <c r="F77" s="382"/>
      <c r="G77" s="296">
        <f>E77*100/D77</f>
        <v>55.147058823529413</v>
      </c>
    </row>
    <row r="78" spans="1:7" s="60" customFormat="1" ht="20.25" customHeight="1">
      <c r="A78" s="297" t="s">
        <v>306</v>
      </c>
      <c r="B78" s="298"/>
      <c r="C78" s="299" t="s">
        <v>6</v>
      </c>
      <c r="D78" s="298">
        <v>680</v>
      </c>
      <c r="E78" s="298">
        <f>E87</f>
        <v>378</v>
      </c>
      <c r="F78" s="383"/>
      <c r="G78" s="300">
        <f>E78*100/D78</f>
        <v>55.588235294117645</v>
      </c>
    </row>
    <row r="79" spans="1:7" s="60" customFormat="1" ht="20.25" customHeight="1">
      <c r="A79" s="301" t="s">
        <v>217</v>
      </c>
      <c r="B79" s="284"/>
      <c r="C79" s="302"/>
      <c r="D79" s="286"/>
      <c r="E79" s="284"/>
      <c r="F79" s="284"/>
      <c r="G79" s="287"/>
    </row>
    <row r="80" spans="1:7" s="60" customFormat="1" ht="20.25" customHeight="1">
      <c r="A80" s="303" t="s">
        <v>218</v>
      </c>
      <c r="B80" s="250"/>
      <c r="C80" s="304" t="s">
        <v>5</v>
      </c>
      <c r="D80" s="269">
        <v>680</v>
      </c>
      <c r="E80" s="252">
        <f>ต.ค.55!F80+พ.ย.55!F80+ธ.ค.55!F80+ม.ค.56!F80+ก.พ.56!F80+มี.ค.56!F80</f>
        <v>375</v>
      </c>
      <c r="F80" s="250">
        <v>58</v>
      </c>
      <c r="G80" s="270"/>
    </row>
    <row r="81" spans="1:7" s="60" customFormat="1" ht="20.25" customHeight="1">
      <c r="A81" s="305" t="s">
        <v>219</v>
      </c>
      <c r="B81" s="250"/>
      <c r="C81" s="283" t="s">
        <v>5</v>
      </c>
      <c r="D81" s="253"/>
      <c r="E81" s="252">
        <f>ต.ค.55!F81+พ.ย.55!F81+ธ.ค.55!F81+ม.ค.56!F81+ก.พ.56!F81+มี.ค.56!F81</f>
        <v>345</v>
      </c>
      <c r="F81" s="252">
        <v>58</v>
      </c>
      <c r="G81" s="254"/>
    </row>
    <row r="82" spans="1:7" s="60" customFormat="1" ht="20.25" customHeight="1">
      <c r="A82" s="306" t="s">
        <v>310</v>
      </c>
      <c r="B82" s="250"/>
      <c r="C82" s="283" t="s">
        <v>5</v>
      </c>
      <c r="D82" s="253"/>
      <c r="E82" s="252">
        <f>ต.ค.55!F82+พ.ย.55!F82+ธ.ค.55!F82+ม.ค.56!F82+ก.พ.56!F82+มี.ค.56!F82</f>
        <v>45</v>
      </c>
      <c r="F82" s="252">
        <v>8</v>
      </c>
      <c r="G82" s="254"/>
    </row>
    <row r="83" spans="1:7" s="60" customFormat="1" ht="20.25" customHeight="1">
      <c r="A83" s="306" t="s">
        <v>311</v>
      </c>
      <c r="B83" s="250"/>
      <c r="C83" s="283" t="s">
        <v>5</v>
      </c>
      <c r="D83" s="253"/>
      <c r="E83" s="252">
        <f>ต.ค.55!F83+พ.ย.55!F83+ธ.ค.55!F83+ม.ค.56!F83+ก.พ.56!F83+มี.ค.56!F83</f>
        <v>127</v>
      </c>
      <c r="F83" s="252">
        <v>25</v>
      </c>
      <c r="G83" s="254"/>
    </row>
    <row r="84" spans="1:7" s="60" customFormat="1" ht="20.25" customHeight="1">
      <c r="A84" s="306" t="s">
        <v>312</v>
      </c>
      <c r="B84" s="250"/>
      <c r="C84" s="283" t="s">
        <v>5</v>
      </c>
      <c r="D84" s="253"/>
      <c r="E84" s="252">
        <f>ต.ค.55!F84+พ.ย.55!F84+ธ.ค.55!F84+ม.ค.56!F84+ก.พ.56!F84+มี.ค.56!F84</f>
        <v>173</v>
      </c>
      <c r="F84" s="252">
        <v>25</v>
      </c>
      <c r="G84" s="254"/>
    </row>
    <row r="85" spans="1:7" s="61" customFormat="1" ht="20.25" customHeight="1">
      <c r="A85" s="305" t="s">
        <v>223</v>
      </c>
      <c r="B85" s="250"/>
      <c r="C85" s="283" t="s">
        <v>5</v>
      </c>
      <c r="D85" s="253"/>
      <c r="E85" s="252">
        <f>ต.ค.55!F85+พ.ย.55!F85+ธ.ค.55!F85+ม.ค.56!F85+ก.พ.56!F85+มี.ค.56!F85</f>
        <v>0</v>
      </c>
      <c r="F85" s="252">
        <v>0</v>
      </c>
      <c r="G85" s="254"/>
    </row>
    <row r="86" spans="1:7" s="61" customFormat="1" ht="20.25" customHeight="1">
      <c r="A86" s="305" t="s">
        <v>224</v>
      </c>
      <c r="B86" s="250"/>
      <c r="C86" s="283" t="s">
        <v>5</v>
      </c>
      <c r="D86" s="253"/>
      <c r="E86" s="252">
        <f>ต.ค.55!F86+พ.ย.55!F86+ธ.ค.55!F86+ม.ค.56!F86+ก.พ.56!F86+มี.ค.56!F86</f>
        <v>30</v>
      </c>
      <c r="F86" s="252">
        <v>0</v>
      </c>
      <c r="G86" s="254"/>
    </row>
    <row r="87" spans="1:7" s="61" customFormat="1" ht="20.25" customHeight="1">
      <c r="A87" s="303" t="s">
        <v>225</v>
      </c>
      <c r="B87" s="250"/>
      <c r="C87" s="304" t="s">
        <v>6</v>
      </c>
      <c r="D87" s="269">
        <v>680</v>
      </c>
      <c r="E87" s="252">
        <f>ต.ค.55!F87+พ.ย.55!F87+ธ.ค.55!F87+ม.ค.56!F87+ก.พ.56!F87+มี.ค.56!F87</f>
        <v>378</v>
      </c>
      <c r="F87" s="250">
        <v>59</v>
      </c>
      <c r="G87" s="270"/>
    </row>
    <row r="88" spans="1:7" s="61" customFormat="1" ht="22.5" customHeight="1">
      <c r="A88" s="305" t="s">
        <v>226</v>
      </c>
      <c r="B88" s="250"/>
      <c r="C88" s="283" t="s">
        <v>6</v>
      </c>
      <c r="D88" s="253"/>
      <c r="E88" s="252">
        <f>ต.ค.55!F88+พ.ย.55!F88+ธ.ค.55!F88+ม.ค.56!F88+ก.พ.56!F88+มี.ค.56!F88</f>
        <v>348</v>
      </c>
      <c r="F88" s="252">
        <v>59</v>
      </c>
      <c r="G88" s="254"/>
    </row>
    <row r="89" spans="1:7" s="61" customFormat="1" ht="22.5" customHeight="1">
      <c r="A89" s="306" t="s">
        <v>313</v>
      </c>
      <c r="B89" s="250"/>
      <c r="C89" s="283" t="s">
        <v>6</v>
      </c>
      <c r="D89" s="253"/>
      <c r="E89" s="252">
        <f>ต.ค.55!F89+พ.ย.55!F89+ธ.ค.55!F89+ม.ค.56!F89+ก.พ.56!F89+มี.ค.56!F89</f>
        <v>48</v>
      </c>
      <c r="F89" s="252">
        <v>9</v>
      </c>
      <c r="G89" s="254"/>
    </row>
    <row r="90" spans="1:7" s="61" customFormat="1" ht="22.5" customHeight="1">
      <c r="A90" s="306" t="s">
        <v>311</v>
      </c>
      <c r="B90" s="250"/>
      <c r="C90" s="283" t="s">
        <v>6</v>
      </c>
      <c r="D90" s="253"/>
      <c r="E90" s="252">
        <f>ต.ค.55!F90+พ.ย.55!F90+ธ.ค.55!F90+ม.ค.56!F90+ก.พ.56!F90+มี.ค.56!F90</f>
        <v>127.25</v>
      </c>
      <c r="F90" s="252">
        <v>25</v>
      </c>
      <c r="G90" s="254"/>
    </row>
    <row r="91" spans="1:7" s="61" customFormat="1" ht="20.25" customHeight="1">
      <c r="A91" s="306" t="s">
        <v>312</v>
      </c>
      <c r="B91" s="250"/>
      <c r="C91" s="283" t="s">
        <v>6</v>
      </c>
      <c r="D91" s="253"/>
      <c r="E91" s="252">
        <f>ต.ค.55!F91+พ.ย.55!F91+ธ.ค.55!F91+ม.ค.56!F91+ก.พ.56!F91+มี.ค.56!F91</f>
        <v>173</v>
      </c>
      <c r="F91" s="252">
        <v>25</v>
      </c>
      <c r="G91" s="254"/>
    </row>
    <row r="92" spans="1:7" s="61" customFormat="1" ht="20.25" customHeight="1">
      <c r="A92" s="305" t="s">
        <v>227</v>
      </c>
      <c r="B92" s="250"/>
      <c r="C92" s="283" t="s">
        <v>6</v>
      </c>
      <c r="D92" s="253"/>
      <c r="E92" s="252">
        <f>ต.ค.55!F92+พ.ย.55!F92+ธ.ค.55!F92+ม.ค.56!F92+ก.พ.56!F92+มี.ค.56!F92</f>
        <v>0</v>
      </c>
      <c r="F92" s="252">
        <v>0</v>
      </c>
      <c r="G92" s="254"/>
    </row>
    <row r="93" spans="1:7" s="60" customFormat="1" ht="22.5" customHeight="1">
      <c r="A93" s="307" t="s">
        <v>228</v>
      </c>
      <c r="B93" s="278"/>
      <c r="C93" s="308" t="s">
        <v>6</v>
      </c>
      <c r="D93" s="281"/>
      <c r="E93" s="252">
        <f>ต.ค.55!F93+พ.ย.55!F93+ธ.ค.55!F93+ม.ค.56!F93+ก.พ.56!F93+มี.ค.56!F93</f>
        <v>30</v>
      </c>
      <c r="F93" s="280">
        <v>0</v>
      </c>
      <c r="G93" s="282"/>
    </row>
    <row r="94" spans="1:7" s="60" customFormat="1" ht="22.5" customHeight="1">
      <c r="A94" s="128" t="s">
        <v>32</v>
      </c>
      <c r="B94" s="289">
        <v>20000</v>
      </c>
      <c r="C94" s="294" t="s">
        <v>5</v>
      </c>
      <c r="D94" s="289">
        <v>5000</v>
      </c>
      <c r="E94" s="289">
        <f>E96</f>
        <v>2455</v>
      </c>
      <c r="F94" s="289">
        <v>474</v>
      </c>
      <c r="G94" s="296">
        <f>E94*100/D94</f>
        <v>49.1</v>
      </c>
    </row>
    <row r="95" spans="1:7" s="60" customFormat="1" ht="22.5" customHeight="1">
      <c r="A95" s="309"/>
      <c r="B95" s="309"/>
      <c r="C95" s="310" t="s">
        <v>7</v>
      </c>
      <c r="D95" s="298">
        <v>800</v>
      </c>
      <c r="E95" s="298">
        <f>E99</f>
        <v>394</v>
      </c>
      <c r="F95" s="298">
        <v>81</v>
      </c>
      <c r="G95" s="300">
        <f>E95*100/D95</f>
        <v>49.25</v>
      </c>
    </row>
    <row r="96" spans="1:7" s="60" customFormat="1" ht="22.5" customHeight="1">
      <c r="A96" s="301" t="s">
        <v>263</v>
      </c>
      <c r="B96" s="284"/>
      <c r="C96" s="311" t="s">
        <v>5</v>
      </c>
      <c r="D96" s="284">
        <v>5000</v>
      </c>
      <c r="E96" s="252">
        <f>ต.ค.55!F96+พ.ย.55!F96+ธ.ค.55!F96+ม.ค.56!F96+ก.พ.56!F96+มี.ค.56!F96</f>
        <v>2455</v>
      </c>
      <c r="F96" s="284">
        <v>474</v>
      </c>
      <c r="G96" s="287"/>
    </row>
    <row r="97" spans="1:7" s="60" customFormat="1" ht="22.5" customHeight="1">
      <c r="A97" s="306" t="s">
        <v>266</v>
      </c>
      <c r="B97" s="250"/>
      <c r="C97" s="312" t="s">
        <v>7</v>
      </c>
      <c r="D97" s="252"/>
      <c r="E97" s="252">
        <f>ต.ค.55!F97+พ.ย.55!F97+ธ.ค.55!F97+ม.ค.56!F97+ก.พ.56!F97+มี.ค.56!F97</f>
        <v>2455</v>
      </c>
      <c r="F97" s="252">
        <v>474</v>
      </c>
      <c r="G97" s="254"/>
    </row>
    <row r="98" spans="1:7" s="60" customFormat="1" ht="22.5" customHeight="1">
      <c r="A98" s="306" t="s">
        <v>267</v>
      </c>
      <c r="B98" s="250"/>
      <c r="C98" s="312" t="s">
        <v>5</v>
      </c>
      <c r="D98" s="252"/>
      <c r="E98" s="252">
        <f>ต.ค.55!F98+พ.ย.55!F98+ธ.ค.55!F98+ม.ค.56!F98+ก.พ.56!F98+มี.ค.56!F98</f>
        <v>0</v>
      </c>
      <c r="F98" s="252">
        <v>0</v>
      </c>
      <c r="G98" s="254"/>
    </row>
    <row r="99" spans="1:7" s="60" customFormat="1" ht="22.5" customHeight="1">
      <c r="A99" s="305" t="s">
        <v>242</v>
      </c>
      <c r="B99" s="250"/>
      <c r="C99" s="313" t="s">
        <v>7</v>
      </c>
      <c r="D99" s="250">
        <v>800</v>
      </c>
      <c r="E99" s="252">
        <f>ต.ค.55!F99+พ.ย.55!F99+ธ.ค.55!F99+ม.ค.56!F99+ก.พ.56!F99+มี.ค.56!F99</f>
        <v>394</v>
      </c>
      <c r="F99" s="250">
        <v>81</v>
      </c>
      <c r="G99" s="270"/>
    </row>
    <row r="100" spans="1:7" s="60" customFormat="1" ht="22.5" customHeight="1">
      <c r="A100" s="306" t="s">
        <v>261</v>
      </c>
      <c r="B100" s="253"/>
      <c r="C100" s="314" t="s">
        <v>5</v>
      </c>
      <c r="D100" s="252"/>
      <c r="E100" s="252">
        <f>ต.ค.55!F100+พ.ย.55!F100+ธ.ค.55!F100+ม.ค.56!F100+ก.พ.56!F100+มี.ค.56!F100</f>
        <v>394</v>
      </c>
      <c r="F100" s="252">
        <v>81</v>
      </c>
      <c r="G100" s="254"/>
    </row>
    <row r="101" spans="1:7">
      <c r="A101" s="315" t="s">
        <v>262</v>
      </c>
      <c r="B101" s="256"/>
      <c r="C101" s="257" t="s">
        <v>6</v>
      </c>
      <c r="D101" s="258"/>
      <c r="E101" s="252">
        <f>ต.ค.55!F101+พ.ย.55!F101+ธ.ค.55!F101+ม.ค.56!F101+ก.พ.56!F101+มี.ค.56!F101</f>
        <v>0</v>
      </c>
      <c r="F101" s="258">
        <f>G101</f>
        <v>0</v>
      </c>
      <c r="G101" s="260"/>
    </row>
    <row r="102" spans="1:7">
      <c r="A102" s="395" t="s">
        <v>355</v>
      </c>
      <c r="B102" s="391"/>
      <c r="C102" s="393" t="s">
        <v>7</v>
      </c>
      <c r="D102" s="392"/>
      <c r="E102" s="393"/>
      <c r="F102" s="390"/>
      <c r="G102" s="394"/>
    </row>
    <row r="103" spans="1:7">
      <c r="A103" s="395" t="s">
        <v>356</v>
      </c>
      <c r="B103" s="391"/>
      <c r="C103" s="390"/>
      <c r="D103" s="392"/>
      <c r="E103" s="393"/>
      <c r="F103" s="390"/>
      <c r="G103" s="394"/>
    </row>
    <row r="104" spans="1:7">
      <c r="A104" s="306" t="s">
        <v>347</v>
      </c>
      <c r="B104" s="330"/>
      <c r="C104" s="331" t="s">
        <v>5</v>
      </c>
      <c r="D104" s="252"/>
      <c r="E104" s="252">
        <f>ต.ค.55!F104+พ.ย.55!F104+ธ.ค.55!F104+ม.ค.56!F104+ก.พ.56!F104+มี.ค.56!F104</f>
        <v>0</v>
      </c>
      <c r="F104" s="252">
        <v>0</v>
      </c>
      <c r="G104" s="332"/>
    </row>
    <row r="105" spans="1:7" ht="22.5" customHeight="1">
      <c r="A105" s="333" t="s">
        <v>348</v>
      </c>
      <c r="B105" s="278"/>
      <c r="C105" s="279" t="s">
        <v>6</v>
      </c>
      <c r="D105" s="280"/>
      <c r="E105" s="252">
        <f>ต.ค.55!F105+พ.ย.55!F105+ธ.ค.55!F105+ม.ค.56!F105+ก.พ.56!F105+มี.ค.56!F105</f>
        <v>2</v>
      </c>
      <c r="F105" s="280">
        <v>0</v>
      </c>
      <c r="G105" s="282"/>
    </row>
    <row r="106" spans="1:7" s="60" customFormat="1" ht="22.5" customHeight="1">
      <c r="A106" s="469" t="s">
        <v>230</v>
      </c>
      <c r="B106" s="470"/>
      <c r="C106" s="345"/>
      <c r="D106" s="357"/>
      <c r="E106" s="379"/>
      <c r="F106" s="379"/>
      <c r="G106" s="347"/>
    </row>
    <row r="107" spans="1:7" s="60" customFormat="1" ht="22.5" customHeight="1">
      <c r="A107" s="358" t="s">
        <v>229</v>
      </c>
      <c r="B107" s="359"/>
      <c r="C107" s="360"/>
      <c r="D107" s="361"/>
      <c r="E107" s="384"/>
      <c r="F107" s="384"/>
      <c r="G107" s="363"/>
    </row>
    <row r="108" spans="1:7" s="60" customFormat="1" ht="22.5" customHeight="1">
      <c r="A108" s="316" t="s">
        <v>232</v>
      </c>
      <c r="B108" s="317">
        <v>144600</v>
      </c>
      <c r="C108" s="318" t="s">
        <v>5</v>
      </c>
      <c r="D108" s="317">
        <v>400</v>
      </c>
      <c r="E108" s="319">
        <f>F108</f>
        <v>0</v>
      </c>
      <c r="F108" s="385"/>
      <c r="G108" s="321"/>
    </row>
    <row r="109" spans="1:7" s="60" customFormat="1" ht="22.5" customHeight="1">
      <c r="A109" s="322" t="s">
        <v>307</v>
      </c>
      <c r="B109" s="289"/>
      <c r="C109" s="323" t="s">
        <v>5</v>
      </c>
      <c r="D109" s="289">
        <v>8000</v>
      </c>
      <c r="E109" s="289">
        <f>E111</f>
        <v>8239</v>
      </c>
      <c r="F109" s="289">
        <v>1546</v>
      </c>
      <c r="G109" s="296">
        <f>E109*100/D109</f>
        <v>102.9875</v>
      </c>
    </row>
    <row r="110" spans="1:7" s="60" customFormat="1" ht="22.5" customHeight="1">
      <c r="A110" s="324" t="s">
        <v>308</v>
      </c>
      <c r="B110" s="298"/>
      <c r="C110" s="325" t="s">
        <v>6</v>
      </c>
      <c r="D110" s="298">
        <v>8000</v>
      </c>
      <c r="E110" s="298">
        <f>E116</f>
        <v>9037</v>
      </c>
      <c r="F110" s="298">
        <v>1670</v>
      </c>
      <c r="G110" s="300">
        <f>E110*100/D110</f>
        <v>112.96250000000001</v>
      </c>
    </row>
    <row r="111" spans="1:7" s="60" customFormat="1" ht="22.5" customHeight="1">
      <c r="A111" s="326" t="s">
        <v>233</v>
      </c>
      <c r="B111" s="284"/>
      <c r="C111" s="327" t="s">
        <v>5</v>
      </c>
      <c r="D111" s="284">
        <v>8000</v>
      </c>
      <c r="E111" s="252">
        <f>ต.ค.55!F111+พ.ย.55!F111+ธ.ค.55!F111+ม.ค.56!F111+ก.พ.56!F111+มี.ค.56!F111</f>
        <v>8239</v>
      </c>
      <c r="F111" s="284">
        <v>1546</v>
      </c>
      <c r="G111" s="293"/>
    </row>
    <row r="112" spans="1:7" s="60" customFormat="1" ht="22.5" customHeight="1">
      <c r="A112" s="305" t="s">
        <v>316</v>
      </c>
      <c r="B112" s="250"/>
      <c r="C112" s="283" t="s">
        <v>5</v>
      </c>
      <c r="D112" s="252"/>
      <c r="E112" s="252">
        <f>ต.ค.55!F112+พ.ย.55!F112+ธ.ค.55!F112+ม.ค.56!F112+ก.พ.56!F112+มี.ค.56!F112</f>
        <v>7851</v>
      </c>
      <c r="F112" s="252">
        <v>1546</v>
      </c>
      <c r="G112" s="254"/>
    </row>
    <row r="113" spans="1:7" s="60" customFormat="1" ht="22.5" customHeight="1">
      <c r="A113" s="306" t="s">
        <v>314</v>
      </c>
      <c r="B113" s="250"/>
      <c r="C113" s="283" t="s">
        <v>5</v>
      </c>
      <c r="D113" s="252"/>
      <c r="E113" s="252">
        <f>ต.ค.55!F113+พ.ย.55!F113+ธ.ค.55!F113+ม.ค.56!F113+ก.พ.56!F113+มี.ค.56!F113</f>
        <v>618</v>
      </c>
      <c r="F113" s="252">
        <v>81</v>
      </c>
      <c r="G113" s="254"/>
    </row>
    <row r="114" spans="1:7" s="60" customFormat="1" ht="22.5" customHeight="1">
      <c r="A114" s="306" t="s">
        <v>315</v>
      </c>
      <c r="B114" s="250"/>
      <c r="C114" s="283" t="s">
        <v>5</v>
      </c>
      <c r="D114" s="252"/>
      <c r="E114" s="252">
        <f>ต.ค.55!F114+พ.ย.55!F114+ธ.ค.55!F114+ม.ค.56!F114+ก.พ.56!F114+มี.ค.56!F114</f>
        <v>7233</v>
      </c>
      <c r="F114" s="252">
        <v>1465</v>
      </c>
      <c r="G114" s="254"/>
    </row>
    <row r="115" spans="1:7" s="61" customFormat="1" ht="22.5" customHeight="1">
      <c r="A115" s="305" t="s">
        <v>317</v>
      </c>
      <c r="B115" s="250"/>
      <c r="C115" s="283" t="s">
        <v>5</v>
      </c>
      <c r="D115" s="252"/>
      <c r="E115" s="252">
        <f>ต.ค.55!F115+พ.ย.55!F115+ธ.ค.55!F115+ม.ค.56!F115+ก.พ.56!F115+มี.ค.56!F115</f>
        <v>388</v>
      </c>
      <c r="F115" s="252">
        <v>0</v>
      </c>
      <c r="G115" s="254"/>
    </row>
    <row r="116" spans="1:7" s="61" customFormat="1" ht="22.5" customHeight="1">
      <c r="A116" s="303" t="s">
        <v>318</v>
      </c>
      <c r="B116" s="250"/>
      <c r="C116" s="304" t="s">
        <v>6</v>
      </c>
      <c r="D116" s="250">
        <v>8000</v>
      </c>
      <c r="E116" s="252">
        <f>ต.ค.55!F116+พ.ย.55!F116+ธ.ค.55!F116+ม.ค.56!F116+ก.พ.56!F116+มี.ค.56!F116</f>
        <v>9037</v>
      </c>
      <c r="F116" s="250">
        <v>1670</v>
      </c>
      <c r="G116" s="254"/>
    </row>
    <row r="117" spans="1:7" s="61" customFormat="1" ht="22.5" customHeight="1">
      <c r="A117" s="305" t="s">
        <v>319</v>
      </c>
      <c r="B117" s="250"/>
      <c r="C117" s="283" t="s">
        <v>6</v>
      </c>
      <c r="D117" s="252"/>
      <c r="E117" s="252">
        <f>ต.ค.55!F117+พ.ย.55!F117+ธ.ค.55!F117+ม.ค.56!F117+ก.พ.56!F117+มี.ค.56!F117</f>
        <v>8599</v>
      </c>
      <c r="F117" s="252">
        <v>1670</v>
      </c>
      <c r="G117" s="254"/>
    </row>
    <row r="118" spans="1:7" s="61" customFormat="1" ht="22.5" customHeight="1">
      <c r="A118" s="306" t="s">
        <v>320</v>
      </c>
      <c r="B118" s="250"/>
      <c r="C118" s="283" t="s">
        <v>6</v>
      </c>
      <c r="D118" s="252"/>
      <c r="E118" s="252">
        <f>ต.ค.55!F118+พ.ย.55!F118+ธ.ค.55!F118+ม.ค.56!F118+ก.พ.56!F118+มี.ค.56!F118</f>
        <v>643</v>
      </c>
      <c r="F118" s="252">
        <v>81</v>
      </c>
      <c r="G118" s="254"/>
    </row>
    <row r="119" spans="1:7" s="61" customFormat="1" ht="22.5" customHeight="1">
      <c r="A119" s="306" t="s">
        <v>321</v>
      </c>
      <c r="B119" s="250"/>
      <c r="C119" s="283" t="s">
        <v>6</v>
      </c>
      <c r="D119" s="252"/>
      <c r="E119" s="252">
        <f>ต.ค.55!F119+พ.ย.55!F119+ธ.ค.55!F119+ม.ค.56!F119+ก.พ.56!F119+มี.ค.56!F119</f>
        <v>7956</v>
      </c>
      <c r="F119" s="252">
        <v>1589</v>
      </c>
      <c r="G119" s="254"/>
    </row>
    <row r="120" spans="1:7" s="60" customFormat="1" ht="22.5" customHeight="1">
      <c r="A120" s="328" t="s">
        <v>241</v>
      </c>
      <c r="B120" s="256"/>
      <c r="C120" s="329" t="s">
        <v>6</v>
      </c>
      <c r="D120" s="258"/>
      <c r="E120" s="252">
        <f>ต.ค.55!F120+พ.ย.55!F120+ธ.ค.55!F120+ม.ค.56!F120+ก.พ.56!F120+มี.ค.56!F120</f>
        <v>438</v>
      </c>
      <c r="F120" s="258">
        <v>0</v>
      </c>
      <c r="G120" s="260"/>
    </row>
    <row r="121" spans="1:7" s="60" customFormat="1" ht="22.5" customHeight="1">
      <c r="A121" s="128" t="s">
        <v>309</v>
      </c>
      <c r="B121" s="289">
        <v>131625</v>
      </c>
      <c r="C121" s="294" t="s">
        <v>5</v>
      </c>
      <c r="D121" s="289">
        <v>4000</v>
      </c>
      <c r="E121" s="289">
        <f>E123</f>
        <v>2011</v>
      </c>
      <c r="F121" s="289">
        <v>376</v>
      </c>
      <c r="G121" s="296">
        <f>E121*100/D121</f>
        <v>50.274999999999999</v>
      </c>
    </row>
    <row r="122" spans="1:7" s="60" customFormat="1" ht="22.5" customHeight="1">
      <c r="A122" s="298"/>
      <c r="B122" s="298"/>
      <c r="C122" s="310" t="s">
        <v>7</v>
      </c>
      <c r="D122" s="298">
        <v>400</v>
      </c>
      <c r="E122" s="298">
        <f>E126</f>
        <v>207</v>
      </c>
      <c r="F122" s="298">
        <v>35</v>
      </c>
      <c r="G122" s="300">
        <f>E122*100/D122</f>
        <v>51.75</v>
      </c>
    </row>
    <row r="123" spans="1:7" s="60" customFormat="1" ht="22.5" customHeight="1">
      <c r="A123" s="396" t="s">
        <v>259</v>
      </c>
      <c r="B123" s="397"/>
      <c r="C123" s="398" t="s">
        <v>5</v>
      </c>
      <c r="D123" s="397">
        <v>4000</v>
      </c>
      <c r="E123" s="401">
        <f>ต.ค.55!F123+พ.ย.55!F123+ธ.ค.55!F123+ม.ค.56!F123+ก.พ.56!F123+มี.ค.56!F123</f>
        <v>2011</v>
      </c>
      <c r="F123" s="397">
        <v>376</v>
      </c>
      <c r="G123" s="400"/>
    </row>
    <row r="124" spans="1:7" s="60" customFormat="1" ht="22.5" customHeight="1">
      <c r="A124" s="306" t="s">
        <v>322</v>
      </c>
      <c r="B124" s="250"/>
      <c r="C124" s="312" t="s">
        <v>7</v>
      </c>
      <c r="D124" s="252"/>
      <c r="E124" s="252">
        <f>ต.ค.55!F124+พ.ย.55!F124+ธ.ค.55!F124+ม.ค.56!F124+ก.พ.56!F124+มี.ค.56!F124</f>
        <v>0</v>
      </c>
      <c r="F124" s="252">
        <v>0</v>
      </c>
      <c r="G124" s="254"/>
    </row>
    <row r="125" spans="1:7" s="60" customFormat="1" ht="22.5" customHeight="1">
      <c r="A125" s="306" t="s">
        <v>323</v>
      </c>
      <c r="B125" s="250"/>
      <c r="C125" s="312" t="s">
        <v>5</v>
      </c>
      <c r="D125" s="252"/>
      <c r="E125" s="252">
        <f>ต.ค.55!F125+พ.ย.55!F125+ธ.ค.55!F125+ม.ค.56!F125+ก.พ.56!F125+มี.ค.56!F125</f>
        <v>2011</v>
      </c>
      <c r="F125" s="252">
        <v>376</v>
      </c>
      <c r="G125" s="254"/>
    </row>
    <row r="126" spans="1:7" s="60" customFormat="1" ht="22.5" customHeight="1">
      <c r="A126" s="305" t="s">
        <v>326</v>
      </c>
      <c r="B126" s="250"/>
      <c r="C126" s="313" t="s">
        <v>7</v>
      </c>
      <c r="D126" s="250">
        <v>400</v>
      </c>
      <c r="E126" s="252">
        <f>ต.ค.55!F126+พ.ย.55!F126+ธ.ค.55!F126+ม.ค.56!F126+ก.พ.56!F126+มี.ค.56!F126</f>
        <v>207</v>
      </c>
      <c r="F126" s="250">
        <v>35</v>
      </c>
      <c r="G126" s="254"/>
    </row>
    <row r="127" spans="1:7" s="60" customFormat="1" ht="22.5" customHeight="1">
      <c r="A127" s="306" t="s">
        <v>324</v>
      </c>
      <c r="B127" s="330"/>
      <c r="C127" s="331" t="s">
        <v>5</v>
      </c>
      <c r="D127" s="252"/>
      <c r="E127" s="252">
        <f>ต.ค.55!F127+พ.ย.55!F127+ธ.ค.55!F127+ม.ค.56!F127+ก.พ.56!F127+มี.ค.56!F127</f>
        <v>0</v>
      </c>
      <c r="F127" s="252">
        <v>0</v>
      </c>
      <c r="G127" s="332"/>
    </row>
    <row r="128" spans="1:7">
      <c r="A128" s="306" t="s">
        <v>325</v>
      </c>
      <c r="B128" s="250"/>
      <c r="C128" s="251" t="s">
        <v>6</v>
      </c>
      <c r="D128" s="252"/>
      <c r="E128" s="252">
        <f>ต.ค.55!F128+พ.ย.55!F128+ธ.ค.55!F128+ม.ค.56!F128+ก.พ.56!F128+มี.ค.56!F128</f>
        <v>207</v>
      </c>
      <c r="F128" s="252">
        <v>35</v>
      </c>
      <c r="G128" s="254"/>
    </row>
    <row r="129" spans="1:7">
      <c r="A129" s="395" t="s">
        <v>343</v>
      </c>
      <c r="B129" s="391"/>
      <c r="C129" s="393" t="s">
        <v>7</v>
      </c>
      <c r="D129" s="392"/>
      <c r="E129" s="393"/>
      <c r="F129" s="390">
        <v>2</v>
      </c>
      <c r="G129" s="394"/>
    </row>
    <row r="130" spans="1:7">
      <c r="A130" s="395" t="s">
        <v>344</v>
      </c>
      <c r="B130" s="391"/>
      <c r="C130" s="390"/>
      <c r="D130" s="392"/>
      <c r="E130" s="393"/>
      <c r="F130" s="390"/>
      <c r="G130" s="394"/>
    </row>
    <row r="131" spans="1:7">
      <c r="A131" s="306" t="s">
        <v>345</v>
      </c>
      <c r="B131" s="330"/>
      <c r="C131" s="331" t="s">
        <v>5</v>
      </c>
      <c r="D131" s="252"/>
      <c r="E131" s="252">
        <f>ต.ค.55!F131+พ.ย.55!F131+ธ.ค.55!F131+ม.ค.56!F131+ก.พ.56!F131+มี.ค.56!F131</f>
        <v>0</v>
      </c>
      <c r="F131" s="252">
        <v>0</v>
      </c>
      <c r="G131" s="332"/>
    </row>
    <row r="132" spans="1:7">
      <c r="A132" s="333" t="s">
        <v>346</v>
      </c>
      <c r="B132" s="278"/>
      <c r="C132" s="279" t="s">
        <v>6</v>
      </c>
      <c r="D132" s="280"/>
      <c r="E132" s="252">
        <f>ต.ค.55!F132+พ.ย.55!F132+ธ.ค.55!F132+ม.ค.56!F132+ก.พ.56!F132+มี.ค.56!F132</f>
        <v>19</v>
      </c>
      <c r="F132" s="280">
        <v>4</v>
      </c>
      <c r="G132" s="282"/>
    </row>
    <row r="133" spans="1:7">
      <c r="A133" s="364"/>
      <c r="B133" s="365"/>
      <c r="C133" s="364"/>
      <c r="D133" s="366"/>
      <c r="E133" s="386"/>
      <c r="F133" s="387"/>
      <c r="G133" s="368"/>
    </row>
  </sheetData>
  <mergeCells count="10">
    <mergeCell ref="A106:B106"/>
    <mergeCell ref="A1:G1"/>
    <mergeCell ref="A2:G2"/>
    <mergeCell ref="A3:G3"/>
    <mergeCell ref="A5:A6"/>
    <mergeCell ref="B5:B6"/>
    <mergeCell ref="C5:C6"/>
    <mergeCell ref="D5:D6"/>
    <mergeCell ref="F5:F6"/>
    <mergeCell ref="G5:G6"/>
  </mergeCells>
  <phoneticPr fontId="35" type="noConversion"/>
  <pageMargins left="0.44" right="0.15748031496062992" top="0.62" bottom="0.45" header="0.35433070866141736" footer="0.42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26</vt:i4>
      </vt:variant>
    </vt:vector>
  </HeadingPairs>
  <TitlesOfParts>
    <vt:vector size="42" baseType="lpstr">
      <vt:lpstr>ชุมพร (66)</vt:lpstr>
      <vt:lpstr>ชุมพร</vt:lpstr>
      <vt:lpstr>ฟอร์มเดิม</vt:lpstr>
      <vt:lpstr>ต.ค.55</vt:lpstr>
      <vt:lpstr>พ.ย.55</vt:lpstr>
      <vt:lpstr>ธ.ค.55</vt:lpstr>
      <vt:lpstr>ม.ค.56</vt:lpstr>
      <vt:lpstr>ก.พ.56</vt:lpstr>
      <vt:lpstr>มี.ค.56</vt:lpstr>
      <vt:lpstr>เม.ย.56</vt:lpstr>
      <vt:lpstr>พ.ค.56</vt:lpstr>
      <vt:lpstr>มิ.ย.56</vt:lpstr>
      <vt:lpstr>ก.ค.56</vt:lpstr>
      <vt:lpstr>ส.ค.56</vt:lpstr>
      <vt:lpstr>ก.ย.56</vt:lpstr>
      <vt:lpstr>Sheet1</vt:lpstr>
      <vt:lpstr>ก.ค.56!Print_Area</vt:lpstr>
      <vt:lpstr>ก.พ.56!Print_Area</vt:lpstr>
      <vt:lpstr>ก.ย.56!Print_Area</vt:lpstr>
      <vt:lpstr>ธ.ค.55!Print_Area</vt:lpstr>
      <vt:lpstr>พ.ค.56!Print_Area</vt:lpstr>
      <vt:lpstr>พ.ย.55!Print_Area</vt:lpstr>
      <vt:lpstr>ม.ค.56!Print_Area</vt:lpstr>
      <vt:lpstr>มิ.ย.56!Print_Area</vt:lpstr>
      <vt:lpstr>มี.ค.56!Print_Area</vt:lpstr>
      <vt:lpstr>เม.ย.56!Print_Area</vt:lpstr>
      <vt:lpstr>ส.ค.56!Print_Area</vt:lpstr>
      <vt:lpstr>ก.ค.56!Print_Titles</vt:lpstr>
      <vt:lpstr>ก.พ.56!Print_Titles</vt:lpstr>
      <vt:lpstr>ก.ย.56!Print_Titles</vt:lpstr>
      <vt:lpstr>ชุมพร!Print_Titles</vt:lpstr>
      <vt:lpstr>'ชุมพร (66)'!Print_Titles</vt:lpstr>
      <vt:lpstr>ต.ค.55!Print_Titles</vt:lpstr>
      <vt:lpstr>ธ.ค.55!Print_Titles</vt:lpstr>
      <vt:lpstr>พ.ค.56!Print_Titles</vt:lpstr>
      <vt:lpstr>พ.ย.55!Print_Titles</vt:lpstr>
      <vt:lpstr>ฟอร์มเดิม!Print_Titles</vt:lpstr>
      <vt:lpstr>ม.ค.56!Print_Titles</vt:lpstr>
      <vt:lpstr>มิ.ย.56!Print_Titles</vt:lpstr>
      <vt:lpstr>มี.ค.56!Print_Titles</vt:lpstr>
      <vt:lpstr>เม.ย.56!Print_Titles</vt:lpstr>
      <vt:lpstr>ส.ค.56!Print_Titles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DOE_MASTER</cp:lastModifiedBy>
  <cp:lastPrinted>2013-09-26T06:29:48Z</cp:lastPrinted>
  <dcterms:created xsi:type="dcterms:W3CDTF">2008-07-03T09:46:08Z</dcterms:created>
  <dcterms:modified xsi:type="dcterms:W3CDTF">2013-10-02T08:41:04Z</dcterms:modified>
</cp:coreProperties>
</file>