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1785" yWindow="3720" windowWidth="11955" windowHeight="6240" tabRatio="796" firstSheet="2" activeTab="14"/>
  </bookViews>
  <sheets>
    <sheet name="สรุปผลงานสำคัญ-สะสมรายเดือน" sheetId="36" state="hidden" r:id="rId1"/>
    <sheet name="สรุปผลงานสำคัญ (รายเดือน)" sheetId="35" r:id="rId2"/>
    <sheet name="สรุปผลงานสำคัญ " sheetId="37" r:id="rId3"/>
    <sheet name="ต.ค.56" sheetId="5" r:id="rId4"/>
    <sheet name="พ.ย.56" sheetId="38" r:id="rId5"/>
    <sheet name="ธ.ค.56" sheetId="39" r:id="rId6"/>
    <sheet name="ม.ค.57" sheetId="40" r:id="rId7"/>
    <sheet name="ก.พ.57" sheetId="41" r:id="rId8"/>
    <sheet name="มี.ค.57" sheetId="42" r:id="rId9"/>
    <sheet name="เม.ย.57" sheetId="43" r:id="rId10"/>
    <sheet name="พ.ค.57" sheetId="44" r:id="rId11"/>
    <sheet name="มิ.ย.57" sheetId="46" r:id="rId12"/>
    <sheet name="ก.ค.57" sheetId="47" r:id="rId13"/>
    <sheet name="ส.ค.57" sheetId="48" r:id="rId14"/>
    <sheet name="ก.ย.57" sheetId="49" r:id="rId15"/>
    <sheet name="Sheet1" sheetId="45" r:id="rId16"/>
  </sheets>
  <definedNames>
    <definedName name="_xlnm.Print_Area" localSheetId="2">'สรุปผลงานสำคัญ '!$A$1:$Q$181</definedName>
    <definedName name="_xlnm.Print_Titles" localSheetId="12">ก.ค.57!$5:$6</definedName>
    <definedName name="_xlnm.Print_Titles" localSheetId="7">ก.พ.57!$5:$6</definedName>
    <definedName name="_xlnm.Print_Titles" localSheetId="14">ก.ย.57!$5:$6</definedName>
    <definedName name="_xlnm.Print_Titles" localSheetId="3">ต.ค.56!$5:$6</definedName>
    <definedName name="_xlnm.Print_Titles" localSheetId="5">ธ.ค.56!$5:$6</definedName>
    <definedName name="_xlnm.Print_Titles" localSheetId="10">พ.ค.57!$5:$6</definedName>
    <definedName name="_xlnm.Print_Titles" localSheetId="4">พ.ย.56!$5:$6</definedName>
    <definedName name="_xlnm.Print_Titles" localSheetId="6">ม.ค.57!$5:$6</definedName>
    <definedName name="_xlnm.Print_Titles" localSheetId="11">มิ.ย.57!$5:$6</definedName>
    <definedName name="_xlnm.Print_Titles" localSheetId="8">มี.ค.57!$5:$6</definedName>
    <definedName name="_xlnm.Print_Titles" localSheetId="9">เม.ย.57!$5:$6</definedName>
    <definedName name="_xlnm.Print_Titles" localSheetId="13">ส.ค.57!$5:$6</definedName>
    <definedName name="_xlnm.Print_Titles" localSheetId="2">'สรุปผลงานสำคัญ '!$1:$6</definedName>
    <definedName name="_xlnm.Print_Titles" localSheetId="1">'สรุปผลงานสำคัญ (รายเดือน)'!$4:$6</definedName>
    <definedName name="_xlnm.Print_Titles" localSheetId="0">'สรุปผลงานสำคัญ-สะสมรายเดือน'!$4:$6</definedName>
  </definedNames>
  <calcPr calcId="124519"/>
</workbook>
</file>

<file path=xl/calcChain.xml><?xml version="1.0" encoding="utf-8"?>
<calcChain xmlns="http://schemas.openxmlformats.org/spreadsheetml/2006/main">
  <c r="F62" i="49"/>
  <c r="E47"/>
  <c r="E48"/>
  <c r="E50"/>
  <c r="E51"/>
  <c r="E56"/>
  <c r="E57"/>
  <c r="E58"/>
  <c r="E59"/>
  <c r="E60"/>
  <c r="E61"/>
  <c r="E64"/>
  <c r="E65"/>
  <c r="E66"/>
  <c r="E67"/>
  <c r="E68"/>
  <c r="E69"/>
  <c r="E176"/>
  <c r="E175"/>
  <c r="E177"/>
  <c r="E173" s="1"/>
  <c r="E178"/>
  <c r="E179"/>
  <c r="E180"/>
  <c r="E181"/>
  <c r="E182"/>
  <c r="E183"/>
  <c r="E184"/>
  <c r="E167"/>
  <c r="E168"/>
  <c r="E169"/>
  <c r="E171"/>
  <c r="G171" s="1"/>
  <c r="E172"/>
  <c r="E174"/>
  <c r="E163"/>
  <c r="E160"/>
  <c r="E157"/>
  <c r="E152"/>
  <c r="E153"/>
  <c r="E151"/>
  <c r="E147"/>
  <c r="E148"/>
  <c r="E149"/>
  <c r="E146"/>
  <c r="E138"/>
  <c r="E139"/>
  <c r="E140"/>
  <c r="E141"/>
  <c r="E142"/>
  <c r="E143"/>
  <c r="E144"/>
  <c r="E137"/>
  <c r="E135"/>
  <c r="E133"/>
  <c r="E125"/>
  <c r="E126"/>
  <c r="E127"/>
  <c r="E128"/>
  <c r="E129"/>
  <c r="E130"/>
  <c r="E131"/>
  <c r="E124"/>
  <c r="E125" i="48"/>
  <c r="E126"/>
  <c r="E127"/>
  <c r="E128"/>
  <c r="E129"/>
  <c r="E130"/>
  <c r="E131"/>
  <c r="E124"/>
  <c r="E113" i="49"/>
  <c r="E114"/>
  <c r="E115"/>
  <c r="E116"/>
  <c r="E117"/>
  <c r="E118"/>
  <c r="E119"/>
  <c r="E120"/>
  <c r="E121"/>
  <c r="E108"/>
  <c r="E109"/>
  <c r="E110"/>
  <c r="E111"/>
  <c r="E112"/>
  <c r="E99"/>
  <c r="E100"/>
  <c r="G100" s="1"/>
  <c r="E101"/>
  <c r="E102"/>
  <c r="E103"/>
  <c r="G103" s="1"/>
  <c r="E104"/>
  <c r="E105"/>
  <c r="E106"/>
  <c r="E107"/>
  <c r="E98"/>
  <c r="G98" s="1"/>
  <c r="E83"/>
  <c r="E84"/>
  <c r="E85"/>
  <c r="E86"/>
  <c r="E87"/>
  <c r="E88"/>
  <c r="E89"/>
  <c r="E90"/>
  <c r="E91"/>
  <c r="E37"/>
  <c r="E38"/>
  <c r="E39"/>
  <c r="E40"/>
  <c r="E28"/>
  <c r="E29"/>
  <c r="E30"/>
  <c r="E31"/>
  <c r="E32"/>
  <c r="E33"/>
  <c r="E34"/>
  <c r="E35"/>
  <c r="E36"/>
  <c r="E26"/>
  <c r="E27"/>
  <c r="E25"/>
  <c r="E9"/>
  <c r="E10"/>
  <c r="E11"/>
  <c r="E12"/>
  <c r="E13"/>
  <c r="E82"/>
  <c r="E75"/>
  <c r="E76"/>
  <c r="E77"/>
  <c r="E78"/>
  <c r="E79"/>
  <c r="E80"/>
  <c r="E81"/>
  <c r="E74"/>
  <c r="E8"/>
  <c r="G75"/>
  <c r="F23"/>
  <c r="E23" s="1"/>
  <c r="G23" s="1"/>
  <c r="F179"/>
  <c r="G178"/>
  <c r="D178"/>
  <c r="D177"/>
  <c r="D176"/>
  <c r="D174"/>
  <c r="F173"/>
  <c r="D173"/>
  <c r="G172"/>
  <c r="D172"/>
  <c r="D171"/>
  <c r="F170"/>
  <c r="E170" s="1"/>
  <c r="D170"/>
  <c r="G169"/>
  <c r="D169"/>
  <c r="D168"/>
  <c r="G168" s="1"/>
  <c r="D167"/>
  <c r="D166"/>
  <c r="D165"/>
  <c r="D129"/>
  <c r="D128"/>
  <c r="D124"/>
  <c r="D113"/>
  <c r="G112"/>
  <c r="D112"/>
  <c r="G111"/>
  <c r="D111"/>
  <c r="G110"/>
  <c r="D110"/>
  <c r="G109"/>
  <c r="D109"/>
  <c r="F108"/>
  <c r="D108"/>
  <c r="G107"/>
  <c r="G106"/>
  <c r="D104"/>
  <c r="D103"/>
  <c r="D102"/>
  <c r="D101"/>
  <c r="D100"/>
  <c r="G99"/>
  <c r="D99"/>
  <c r="D97" s="1"/>
  <c r="D96" s="1"/>
  <c r="D98"/>
  <c r="F97"/>
  <c r="G89"/>
  <c r="D89"/>
  <c r="G88"/>
  <c r="D88"/>
  <c r="D87"/>
  <c r="D86"/>
  <c r="D85"/>
  <c r="D84"/>
  <c r="D83"/>
  <c r="D82"/>
  <c r="G81"/>
  <c r="D81"/>
  <c r="G80"/>
  <c r="D80"/>
  <c r="D79"/>
  <c r="D78"/>
  <c r="D77"/>
  <c r="G76"/>
  <c r="D74"/>
  <c r="D69"/>
  <c r="D68"/>
  <c r="D62" s="1"/>
  <c r="D67"/>
  <c r="D66"/>
  <c r="D65"/>
  <c r="D64"/>
  <c r="F63"/>
  <c r="E63" s="1"/>
  <c r="D63"/>
  <c r="D61"/>
  <c r="D60"/>
  <c r="D59"/>
  <c r="D58"/>
  <c r="D57"/>
  <c r="D56"/>
  <c r="F55"/>
  <c r="F54" s="1"/>
  <c r="E54" s="1"/>
  <c r="D55"/>
  <c r="D54" s="1"/>
  <c r="D53"/>
  <c r="D52"/>
  <c r="F49"/>
  <c r="E49" s="1"/>
  <c r="D49"/>
  <c r="F46"/>
  <c r="E46" s="1"/>
  <c r="D46"/>
  <c r="F44"/>
  <c r="E44" s="1"/>
  <c r="G44" s="1"/>
  <c r="D44"/>
  <c r="D43"/>
  <c r="G40"/>
  <c r="D40"/>
  <c r="G39"/>
  <c r="D39"/>
  <c r="D38" s="1"/>
  <c r="D28"/>
  <c r="G27"/>
  <c r="D27"/>
  <c r="G25"/>
  <c r="D25"/>
  <c r="D23"/>
  <c r="D19"/>
  <c r="D18"/>
  <c r="D17"/>
  <c r="E173" i="48"/>
  <c r="E176"/>
  <c r="E174"/>
  <c r="E172"/>
  <c r="E171"/>
  <c r="E169"/>
  <c r="E168"/>
  <c r="E96"/>
  <c r="E97"/>
  <c r="E108"/>
  <c r="E98"/>
  <c r="E99"/>
  <c r="E100"/>
  <c r="E101"/>
  <c r="E102"/>
  <c r="E103"/>
  <c r="E104"/>
  <c r="E105"/>
  <c r="E106"/>
  <c r="E107"/>
  <c r="E109"/>
  <c r="E110"/>
  <c r="E111"/>
  <c r="E112"/>
  <c r="E113"/>
  <c r="E114"/>
  <c r="E115"/>
  <c r="E116"/>
  <c r="E117"/>
  <c r="E118"/>
  <c r="E119"/>
  <c r="E120"/>
  <c r="E121"/>
  <c r="E83"/>
  <c r="E84"/>
  <c r="E85"/>
  <c r="E86"/>
  <c r="E87"/>
  <c r="E88"/>
  <c r="E89"/>
  <c r="E90"/>
  <c r="E91"/>
  <c r="E82"/>
  <c r="E75"/>
  <c r="E76"/>
  <c r="E77"/>
  <c r="E78"/>
  <c r="E79"/>
  <c r="E80"/>
  <c r="E81"/>
  <c r="E74"/>
  <c r="F62"/>
  <c r="E69"/>
  <c r="E56"/>
  <c r="E57"/>
  <c r="E58"/>
  <c r="E59"/>
  <c r="E60"/>
  <c r="E61"/>
  <c r="E64"/>
  <c r="E65"/>
  <c r="E66"/>
  <c r="E67"/>
  <c r="E68"/>
  <c r="E50"/>
  <c r="E47"/>
  <c r="E38"/>
  <c r="E39"/>
  <c r="E40"/>
  <c r="E37"/>
  <c r="E23"/>
  <c r="E26"/>
  <c r="E27"/>
  <c r="E28"/>
  <c r="E29"/>
  <c r="E30"/>
  <c r="E31"/>
  <c r="E32"/>
  <c r="E33"/>
  <c r="E34"/>
  <c r="E35"/>
  <c r="E36"/>
  <c r="E25"/>
  <c r="E9"/>
  <c r="E10"/>
  <c r="E11"/>
  <c r="E12"/>
  <c r="E13"/>
  <c r="E8"/>
  <c r="E184"/>
  <c r="E183"/>
  <c r="E182"/>
  <c r="E181"/>
  <c r="E180"/>
  <c r="F179"/>
  <c r="E179" s="1"/>
  <c r="E178"/>
  <c r="D178"/>
  <c r="G178" s="1"/>
  <c r="E177"/>
  <c r="G177" s="1"/>
  <c r="D177"/>
  <c r="F176"/>
  <c r="G176"/>
  <c r="D176"/>
  <c r="E175"/>
  <c r="G174"/>
  <c r="D174"/>
  <c r="F173"/>
  <c r="D173"/>
  <c r="D172"/>
  <c r="G171"/>
  <c r="D171"/>
  <c r="F170"/>
  <c r="F166" s="1"/>
  <c r="F165" s="1"/>
  <c r="D170"/>
  <c r="G169"/>
  <c r="D169"/>
  <c r="G168"/>
  <c r="D168"/>
  <c r="D167"/>
  <c r="D166"/>
  <c r="D165"/>
  <c r="E163"/>
  <c r="E160"/>
  <c r="E157"/>
  <c r="E153"/>
  <c r="E152"/>
  <c r="E151"/>
  <c r="E149"/>
  <c r="E148"/>
  <c r="E147"/>
  <c r="E146"/>
  <c r="E144"/>
  <c r="E143"/>
  <c r="E142"/>
  <c r="E141"/>
  <c r="E140"/>
  <c r="E139"/>
  <c r="E138"/>
  <c r="E137"/>
  <c r="E135"/>
  <c r="E133"/>
  <c r="D129"/>
  <c r="D128"/>
  <c r="D124"/>
  <c r="D113"/>
  <c r="D112"/>
  <c r="G111"/>
  <c r="D111"/>
  <c r="D110"/>
  <c r="G109"/>
  <c r="D109"/>
  <c r="F108"/>
  <c r="G107"/>
  <c r="G106"/>
  <c r="D104"/>
  <c r="G103"/>
  <c r="D103"/>
  <c r="D102"/>
  <c r="D101"/>
  <c r="D100"/>
  <c r="G99"/>
  <c r="D99"/>
  <c r="D98"/>
  <c r="F97"/>
  <c r="F96" s="1"/>
  <c r="D97"/>
  <c r="G89"/>
  <c r="D89"/>
  <c r="D88"/>
  <c r="G88" s="1"/>
  <c r="D87"/>
  <c r="D86"/>
  <c r="D85"/>
  <c r="D84"/>
  <c r="D83"/>
  <c r="D82"/>
  <c r="G81"/>
  <c r="D81"/>
  <c r="D80"/>
  <c r="D79"/>
  <c r="D78"/>
  <c r="G77"/>
  <c r="D77"/>
  <c r="D76"/>
  <c r="G75"/>
  <c r="D75"/>
  <c r="D74"/>
  <c r="D69"/>
  <c r="D68"/>
  <c r="D67"/>
  <c r="D66"/>
  <c r="D65"/>
  <c r="D64"/>
  <c r="F63"/>
  <c r="E63" s="1"/>
  <c r="D63"/>
  <c r="D62" s="1"/>
  <c r="D61"/>
  <c r="D60"/>
  <c r="D59"/>
  <c r="D58"/>
  <c r="D57"/>
  <c r="D56"/>
  <c r="F55"/>
  <c r="F54" s="1"/>
  <c r="E54" s="1"/>
  <c r="D55"/>
  <c r="D54" s="1"/>
  <c r="D53"/>
  <c r="D52"/>
  <c r="E51"/>
  <c r="F49"/>
  <c r="F44" s="1"/>
  <c r="E44" s="1"/>
  <c r="D49"/>
  <c r="E48"/>
  <c r="F46"/>
  <c r="E46" s="1"/>
  <c r="D46"/>
  <c r="D44"/>
  <c r="F43"/>
  <c r="E43" s="1"/>
  <c r="D43"/>
  <c r="G40"/>
  <c r="D40"/>
  <c r="G39"/>
  <c r="D39"/>
  <c r="D38"/>
  <c r="D37" s="1"/>
  <c r="D28"/>
  <c r="D27"/>
  <c r="G27" s="1"/>
  <c r="D25"/>
  <c r="F23"/>
  <c r="G23" s="1"/>
  <c r="D23"/>
  <c r="D19"/>
  <c r="D18"/>
  <c r="D17"/>
  <c r="E130" i="47"/>
  <c r="E166" i="39"/>
  <c r="F166"/>
  <c r="F170" i="38"/>
  <c r="E170"/>
  <c r="E165" i="47"/>
  <c r="E166"/>
  <c r="E167"/>
  <c r="E170"/>
  <c r="E168"/>
  <c r="E169"/>
  <c r="E171"/>
  <c r="G171" s="1"/>
  <c r="E172"/>
  <c r="E173"/>
  <c r="E174"/>
  <c r="E175"/>
  <c r="E176"/>
  <c r="E177"/>
  <c r="E178"/>
  <c r="E179"/>
  <c r="E180"/>
  <c r="E181"/>
  <c r="E182"/>
  <c r="E183"/>
  <c r="E184"/>
  <c r="E131"/>
  <c r="E96"/>
  <c r="E97"/>
  <c r="E53"/>
  <c r="E54"/>
  <c r="E52"/>
  <c r="E63"/>
  <c r="E62"/>
  <c r="F62"/>
  <c r="F63"/>
  <c r="E68"/>
  <c r="E69"/>
  <c r="E67"/>
  <c r="E66"/>
  <c r="E65"/>
  <c r="E64"/>
  <c r="E58"/>
  <c r="E59"/>
  <c r="E60"/>
  <c r="E61"/>
  <c r="E57"/>
  <c r="E56"/>
  <c r="E51"/>
  <c r="E50"/>
  <c r="E48"/>
  <c r="E47"/>
  <c r="E26"/>
  <c r="E27"/>
  <c r="E28"/>
  <c r="E29"/>
  <c r="E30"/>
  <c r="E31"/>
  <c r="E32"/>
  <c r="E33"/>
  <c r="E34"/>
  <c r="E35"/>
  <c r="E36"/>
  <c r="E37"/>
  <c r="E38"/>
  <c r="E39"/>
  <c r="E40"/>
  <c r="E25"/>
  <c r="G25" s="1"/>
  <c r="E163"/>
  <c r="E160"/>
  <c r="E157"/>
  <c r="E152"/>
  <c r="E153"/>
  <c r="E151"/>
  <c r="E147"/>
  <c r="E148"/>
  <c r="E149"/>
  <c r="E146"/>
  <c r="E138"/>
  <c r="E139"/>
  <c r="E140"/>
  <c r="E141"/>
  <c r="E142"/>
  <c r="E143"/>
  <c r="E144"/>
  <c r="E137"/>
  <c r="E135"/>
  <c r="E133"/>
  <c r="E125"/>
  <c r="E126"/>
  <c r="E127"/>
  <c r="E128"/>
  <c r="E129"/>
  <c r="E124"/>
  <c r="E121"/>
  <c r="E113"/>
  <c r="E114"/>
  <c r="E115"/>
  <c r="E116"/>
  <c r="E117"/>
  <c r="E118"/>
  <c r="E119"/>
  <c r="E120"/>
  <c r="E89" i="44"/>
  <c r="E110" i="47"/>
  <c r="E111"/>
  <c r="E112"/>
  <c r="E109"/>
  <c r="E99"/>
  <c r="E100"/>
  <c r="E101"/>
  <c r="E102"/>
  <c r="E103"/>
  <c r="E104"/>
  <c r="E105"/>
  <c r="E106"/>
  <c r="E107"/>
  <c r="E98"/>
  <c r="F179" i="46"/>
  <c r="F176"/>
  <c r="F173" s="1"/>
  <c r="E173" s="1"/>
  <c r="F170"/>
  <c r="F166" s="1"/>
  <c r="F165" s="1"/>
  <c r="E167"/>
  <c r="E168"/>
  <c r="E169"/>
  <c r="E171"/>
  <c r="E172"/>
  <c r="E174"/>
  <c r="E175"/>
  <c r="E176"/>
  <c r="E177"/>
  <c r="E178"/>
  <c r="E179"/>
  <c r="E180"/>
  <c r="E181"/>
  <c r="E182"/>
  <c r="E183"/>
  <c r="E184"/>
  <c r="E83" i="47"/>
  <c r="E84"/>
  <c r="E85"/>
  <c r="E86"/>
  <c r="E87"/>
  <c r="E88"/>
  <c r="E89"/>
  <c r="G89" s="1"/>
  <c r="E90"/>
  <c r="E91"/>
  <c r="E82"/>
  <c r="E75"/>
  <c r="E76"/>
  <c r="E77"/>
  <c r="E78"/>
  <c r="E79"/>
  <c r="E80"/>
  <c r="E81"/>
  <c r="E74"/>
  <c r="E9"/>
  <c r="E10"/>
  <c r="E11"/>
  <c r="E12"/>
  <c r="E13"/>
  <c r="E8"/>
  <c r="F179"/>
  <c r="D178"/>
  <c r="G178" s="1"/>
  <c r="G177"/>
  <c r="D177"/>
  <c r="F176"/>
  <c r="G176"/>
  <c r="D176"/>
  <c r="G174"/>
  <c r="D174"/>
  <c r="F173"/>
  <c r="G173"/>
  <c r="D173"/>
  <c r="D172"/>
  <c r="D171"/>
  <c r="F170"/>
  <c r="F166" s="1"/>
  <c r="D170"/>
  <c r="G169"/>
  <c r="D169"/>
  <c r="G168"/>
  <c r="D168"/>
  <c r="D167"/>
  <c r="D166"/>
  <c r="D165"/>
  <c r="D129"/>
  <c r="D128"/>
  <c r="D124"/>
  <c r="D113"/>
  <c r="G112"/>
  <c r="D112"/>
  <c r="G111"/>
  <c r="D111"/>
  <c r="G110"/>
  <c r="D110"/>
  <c r="G109"/>
  <c r="D109"/>
  <c r="F108"/>
  <c r="E108"/>
  <c r="G108" s="1"/>
  <c r="D108"/>
  <c r="G107"/>
  <c r="G106"/>
  <c r="D104"/>
  <c r="G103"/>
  <c r="D103"/>
  <c r="D102"/>
  <c r="D101"/>
  <c r="G100"/>
  <c r="D100"/>
  <c r="G99"/>
  <c r="D99"/>
  <c r="D98"/>
  <c r="F97"/>
  <c r="F96" s="1"/>
  <c r="D97"/>
  <c r="D96"/>
  <c r="D89"/>
  <c r="D88"/>
  <c r="D87"/>
  <c r="D86"/>
  <c r="D85"/>
  <c r="D84"/>
  <c r="D83"/>
  <c r="D82"/>
  <c r="G81"/>
  <c r="D81"/>
  <c r="G80"/>
  <c r="D80"/>
  <c r="D79"/>
  <c r="D78"/>
  <c r="G77"/>
  <c r="D77"/>
  <c r="G76"/>
  <c r="D76"/>
  <c r="G75"/>
  <c r="D75"/>
  <c r="D74"/>
  <c r="D69"/>
  <c r="D68"/>
  <c r="D67"/>
  <c r="D66"/>
  <c r="D65"/>
  <c r="D64"/>
  <c r="D63"/>
  <c r="D62"/>
  <c r="D61"/>
  <c r="D60"/>
  <c r="D59"/>
  <c r="D58"/>
  <c r="D57"/>
  <c r="E55"/>
  <c r="D56"/>
  <c r="F55"/>
  <c r="F54" s="1"/>
  <c r="D55"/>
  <c r="D54" s="1"/>
  <c r="D53"/>
  <c r="D52"/>
  <c r="F49"/>
  <c r="F44" s="1"/>
  <c r="D49"/>
  <c r="F46"/>
  <c r="D46"/>
  <c r="D44"/>
  <c r="F43"/>
  <c r="D43"/>
  <c r="G40"/>
  <c r="D40"/>
  <c r="G39"/>
  <c r="D39"/>
  <c r="G37"/>
  <c r="D38"/>
  <c r="D37" s="1"/>
  <c r="D28"/>
  <c r="G27"/>
  <c r="D27"/>
  <c r="D25"/>
  <c r="F23"/>
  <c r="E23" s="1"/>
  <c r="D23"/>
  <c r="D19"/>
  <c r="D18"/>
  <c r="D17"/>
  <c r="E55" i="46"/>
  <c r="E58"/>
  <c r="E53"/>
  <c r="E60"/>
  <c r="E61"/>
  <c r="E62"/>
  <c r="E63"/>
  <c r="E64"/>
  <c r="E65"/>
  <c r="E66"/>
  <c r="E67"/>
  <c r="E68"/>
  <c r="E69"/>
  <c r="E57"/>
  <c r="E59"/>
  <c r="E56"/>
  <c r="E44"/>
  <c r="E43"/>
  <c r="E84"/>
  <c r="G171"/>
  <c r="G168"/>
  <c r="E108"/>
  <c r="E115"/>
  <c r="E116"/>
  <c r="E117"/>
  <c r="E118"/>
  <c r="E119"/>
  <c r="E120"/>
  <c r="E121"/>
  <c r="E114"/>
  <c r="E110"/>
  <c r="E111"/>
  <c r="E112"/>
  <c r="E113"/>
  <c r="E109"/>
  <c r="E99"/>
  <c r="E100"/>
  <c r="E101"/>
  <c r="E102"/>
  <c r="E103"/>
  <c r="E104"/>
  <c r="E105"/>
  <c r="E106"/>
  <c r="E107"/>
  <c r="E98"/>
  <c r="G98" s="1"/>
  <c r="E51"/>
  <c r="E50"/>
  <c r="E49" s="1"/>
  <c r="E48"/>
  <c r="E47"/>
  <c r="E46" s="1"/>
  <c r="E40"/>
  <c r="E39"/>
  <c r="G39" s="1"/>
  <c r="D38"/>
  <c r="D37" s="1"/>
  <c r="G37" s="1"/>
  <c r="D28"/>
  <c r="E38"/>
  <c r="E26"/>
  <c r="E27"/>
  <c r="E28"/>
  <c r="E29"/>
  <c r="E30"/>
  <c r="E31"/>
  <c r="E32"/>
  <c r="E33"/>
  <c r="E34"/>
  <c r="E35"/>
  <c r="E36"/>
  <c r="E25"/>
  <c r="G25" s="1"/>
  <c r="E9"/>
  <c r="E10"/>
  <c r="E11"/>
  <c r="E12"/>
  <c r="E13"/>
  <c r="E8"/>
  <c r="G178"/>
  <c r="D178"/>
  <c r="G177"/>
  <c r="D177"/>
  <c r="G176"/>
  <c r="D176"/>
  <c r="G174"/>
  <c r="D174"/>
  <c r="D173"/>
  <c r="G172"/>
  <c r="D172"/>
  <c r="D171"/>
  <c r="D170"/>
  <c r="G169"/>
  <c r="D169"/>
  <c r="D168"/>
  <c r="G167"/>
  <c r="D167"/>
  <c r="D166"/>
  <c r="D165"/>
  <c r="E163"/>
  <c r="E160"/>
  <c r="E157"/>
  <c r="E153"/>
  <c r="E151"/>
  <c r="E149"/>
  <c r="E148"/>
  <c r="E147"/>
  <c r="E146"/>
  <c r="E144"/>
  <c r="E143"/>
  <c r="E142"/>
  <c r="E141"/>
  <c r="E140"/>
  <c r="E139"/>
  <c r="E138"/>
  <c r="E137"/>
  <c r="E135"/>
  <c r="E133"/>
  <c r="E131"/>
  <c r="E130"/>
  <c r="E129"/>
  <c r="D129"/>
  <c r="E128"/>
  <c r="D128"/>
  <c r="E127"/>
  <c r="E126"/>
  <c r="E125"/>
  <c r="E124"/>
  <c r="D124"/>
  <c r="D113"/>
  <c r="G112"/>
  <c r="D112"/>
  <c r="G111"/>
  <c r="D111"/>
  <c r="G110"/>
  <c r="D110"/>
  <c r="D108" s="1"/>
  <c r="G109"/>
  <c r="D109"/>
  <c r="F108"/>
  <c r="G107"/>
  <c r="G106"/>
  <c r="D104"/>
  <c r="G103"/>
  <c r="D103"/>
  <c r="D102"/>
  <c r="D101"/>
  <c r="G100"/>
  <c r="D100"/>
  <c r="D97" s="1"/>
  <c r="D96" s="1"/>
  <c r="G99"/>
  <c r="D99"/>
  <c r="D98"/>
  <c r="F97"/>
  <c r="E91"/>
  <c r="E90"/>
  <c r="E89"/>
  <c r="G89" s="1"/>
  <c r="D89"/>
  <c r="E88"/>
  <c r="G88" s="1"/>
  <c r="D88"/>
  <c r="E87"/>
  <c r="D87"/>
  <c r="E86"/>
  <c r="D86"/>
  <c r="E85"/>
  <c r="D85"/>
  <c r="D84"/>
  <c r="E83"/>
  <c r="D83"/>
  <c r="E82"/>
  <c r="D82"/>
  <c r="E81"/>
  <c r="G81" s="1"/>
  <c r="D81"/>
  <c r="E80"/>
  <c r="G80" s="1"/>
  <c r="D80"/>
  <c r="E79"/>
  <c r="D79"/>
  <c r="E78"/>
  <c r="D78"/>
  <c r="G77"/>
  <c r="E77"/>
  <c r="D77"/>
  <c r="E76"/>
  <c r="G76" s="1"/>
  <c r="D76"/>
  <c r="E75"/>
  <c r="G75" s="1"/>
  <c r="D75"/>
  <c r="E74"/>
  <c r="D74"/>
  <c r="D69"/>
  <c r="D68"/>
  <c r="D67"/>
  <c r="D66"/>
  <c r="D65"/>
  <c r="D64"/>
  <c r="D63"/>
  <c r="D62"/>
  <c r="D61"/>
  <c r="D60"/>
  <c r="D59"/>
  <c r="D58"/>
  <c r="D57"/>
  <c r="D56"/>
  <c r="F55"/>
  <c r="D55"/>
  <c r="D54" s="1"/>
  <c r="D53"/>
  <c r="D52"/>
  <c r="F49"/>
  <c r="D49"/>
  <c r="F46"/>
  <c r="F43" s="1"/>
  <c r="D46"/>
  <c r="D44"/>
  <c r="G44" s="1"/>
  <c r="D43"/>
  <c r="G40"/>
  <c r="D40"/>
  <c r="D39"/>
  <c r="E37"/>
  <c r="G27"/>
  <c r="D27"/>
  <c r="D25"/>
  <c r="F23"/>
  <c r="D23"/>
  <c r="D19"/>
  <c r="D18"/>
  <c r="D17"/>
  <c r="F96" i="44"/>
  <c r="F108"/>
  <c r="F97"/>
  <c r="E96"/>
  <c r="E97"/>
  <c r="F96" i="43"/>
  <c r="E96"/>
  <c r="F108"/>
  <c r="F97"/>
  <c r="E97"/>
  <c r="F96" i="42"/>
  <c r="E96"/>
  <c r="E97"/>
  <c r="F97"/>
  <c r="E108"/>
  <c r="F170" i="44"/>
  <c r="F166"/>
  <c r="F165" s="1"/>
  <c r="A13" i="45"/>
  <c r="F62" i="44"/>
  <c r="F63"/>
  <c r="F49"/>
  <c r="F46"/>
  <c r="F55"/>
  <c r="F54" s="1"/>
  <c r="E49"/>
  <c r="E167"/>
  <c r="E168"/>
  <c r="E169"/>
  <c r="E171"/>
  <c r="E172"/>
  <c r="G172" s="1"/>
  <c r="E174"/>
  <c r="G174" s="1"/>
  <c r="E175"/>
  <c r="E176"/>
  <c r="E177"/>
  <c r="E178"/>
  <c r="E179"/>
  <c r="E180"/>
  <c r="E181"/>
  <c r="E182"/>
  <c r="E183"/>
  <c r="E184"/>
  <c r="E163"/>
  <c r="E160"/>
  <c r="E157"/>
  <c r="E153"/>
  <c r="E151"/>
  <c r="E147"/>
  <c r="E148"/>
  <c r="E149"/>
  <c r="E146"/>
  <c r="E138"/>
  <c r="E139"/>
  <c r="E140"/>
  <c r="E141"/>
  <c r="E142"/>
  <c r="E143"/>
  <c r="E144"/>
  <c r="E137"/>
  <c r="E135"/>
  <c r="E133"/>
  <c r="E125"/>
  <c r="E126"/>
  <c r="E127"/>
  <c r="E128"/>
  <c r="E129"/>
  <c r="E130"/>
  <c r="E131"/>
  <c r="E124"/>
  <c r="E98"/>
  <c r="E99"/>
  <c r="G99" s="1"/>
  <c r="E100"/>
  <c r="E101"/>
  <c r="E102"/>
  <c r="E103"/>
  <c r="E104"/>
  <c r="E105"/>
  <c r="E106"/>
  <c r="E107"/>
  <c r="E109"/>
  <c r="G109" s="1"/>
  <c r="E110"/>
  <c r="E111"/>
  <c r="G111" s="1"/>
  <c r="E112"/>
  <c r="E113"/>
  <c r="E114"/>
  <c r="E115"/>
  <c r="E116"/>
  <c r="E117"/>
  <c r="E118"/>
  <c r="E119"/>
  <c r="E120"/>
  <c r="E121"/>
  <c r="E75"/>
  <c r="E76"/>
  <c r="E77"/>
  <c r="E78"/>
  <c r="E79"/>
  <c r="E80"/>
  <c r="E81"/>
  <c r="E82"/>
  <c r="E83"/>
  <c r="E84"/>
  <c r="E85"/>
  <c r="E86"/>
  <c r="E87"/>
  <c r="E88"/>
  <c r="G89"/>
  <c r="E90"/>
  <c r="E91"/>
  <c r="E74"/>
  <c r="E47"/>
  <c r="E48"/>
  <c r="E50"/>
  <c r="E51"/>
  <c r="E53"/>
  <c r="E56"/>
  <c r="E57"/>
  <c r="E58"/>
  <c r="E59"/>
  <c r="E60"/>
  <c r="E61"/>
  <c r="E63"/>
  <c r="E64"/>
  <c r="E65"/>
  <c r="E66"/>
  <c r="E67"/>
  <c r="E68"/>
  <c r="E69"/>
  <c r="E46"/>
  <c r="E26"/>
  <c r="E27"/>
  <c r="E28"/>
  <c r="E29"/>
  <c r="E30"/>
  <c r="E31"/>
  <c r="E32"/>
  <c r="E33"/>
  <c r="E34"/>
  <c r="E35"/>
  <c r="E36"/>
  <c r="E37"/>
  <c r="E38"/>
  <c r="E39"/>
  <c r="E40"/>
  <c r="G40" s="1"/>
  <c r="E25"/>
  <c r="G25" s="1"/>
  <c r="E9"/>
  <c r="E10"/>
  <c r="E11"/>
  <c r="E12"/>
  <c r="E13"/>
  <c r="E8"/>
  <c r="F179"/>
  <c r="G178"/>
  <c r="D178"/>
  <c r="D177"/>
  <c r="G177" s="1"/>
  <c r="F176"/>
  <c r="D176"/>
  <c r="D174"/>
  <c r="F173"/>
  <c r="D173"/>
  <c r="D172"/>
  <c r="D171"/>
  <c r="D170"/>
  <c r="G169"/>
  <c r="D169"/>
  <c r="G168"/>
  <c r="D168"/>
  <c r="G167"/>
  <c r="D167"/>
  <c r="D166"/>
  <c r="D165"/>
  <c r="D129"/>
  <c r="D128"/>
  <c r="D124"/>
  <c r="D113"/>
  <c r="D112"/>
  <c r="G112" s="1"/>
  <c r="D111"/>
  <c r="G110"/>
  <c r="D110"/>
  <c r="D109"/>
  <c r="E108"/>
  <c r="G108" s="1"/>
  <c r="D108"/>
  <c r="G107"/>
  <c r="G106"/>
  <c r="D104"/>
  <c r="G103"/>
  <c r="D103"/>
  <c r="D102"/>
  <c r="D101"/>
  <c r="G100"/>
  <c r="D100"/>
  <c r="D99"/>
  <c r="D98"/>
  <c r="D97"/>
  <c r="D96"/>
  <c r="D89"/>
  <c r="D88"/>
  <c r="D87"/>
  <c r="D86"/>
  <c r="D85"/>
  <c r="D84"/>
  <c r="D83"/>
  <c r="D82"/>
  <c r="G81"/>
  <c r="D81"/>
  <c r="G80"/>
  <c r="D80"/>
  <c r="D79"/>
  <c r="D78"/>
  <c r="G77"/>
  <c r="D77"/>
  <c r="G76"/>
  <c r="D76"/>
  <c r="G75"/>
  <c r="D75"/>
  <c r="D74"/>
  <c r="D69"/>
  <c r="D68"/>
  <c r="D67"/>
  <c r="D66"/>
  <c r="D65"/>
  <c r="D64"/>
  <c r="D63"/>
  <c r="D62" s="1"/>
  <c r="F53"/>
  <c r="D61"/>
  <c r="D60"/>
  <c r="D59"/>
  <c r="D58"/>
  <c r="D57"/>
  <c r="D55" s="1"/>
  <c r="D54" s="1"/>
  <c r="D56"/>
  <c r="D53"/>
  <c r="D52"/>
  <c r="D49"/>
  <c r="D46"/>
  <c r="D44"/>
  <c r="F43"/>
  <c r="G43" s="1"/>
  <c r="D43"/>
  <c r="D40"/>
  <c r="G39"/>
  <c r="D39"/>
  <c r="D38"/>
  <c r="D37"/>
  <c r="G27"/>
  <c r="D27"/>
  <c r="D25"/>
  <c r="F23"/>
  <c r="E23" s="1"/>
  <c r="G23" s="1"/>
  <c r="D23"/>
  <c r="D19"/>
  <c r="D18"/>
  <c r="D17"/>
  <c r="D96" i="43"/>
  <c r="D97"/>
  <c r="D108"/>
  <c r="F176"/>
  <c r="E176"/>
  <c r="F165"/>
  <c r="F166"/>
  <c r="F173"/>
  <c r="F170"/>
  <c r="F53"/>
  <c r="F52"/>
  <c r="F62"/>
  <c r="F63"/>
  <c r="F54"/>
  <c r="F55"/>
  <c r="F44"/>
  <c r="F43"/>
  <c r="F49"/>
  <c r="F46"/>
  <c r="G37"/>
  <c r="E37"/>
  <c r="E167"/>
  <c r="E168"/>
  <c r="E169"/>
  <c r="E171"/>
  <c r="G171" s="1"/>
  <c r="E172"/>
  <c r="G172" s="1"/>
  <c r="E174"/>
  <c r="G174" s="1"/>
  <c r="E175"/>
  <c r="E177"/>
  <c r="E178"/>
  <c r="E179"/>
  <c r="E180"/>
  <c r="E181"/>
  <c r="E182"/>
  <c r="E183"/>
  <c r="E184"/>
  <c r="E163"/>
  <c r="E160"/>
  <c r="E157"/>
  <c r="E153"/>
  <c r="E151"/>
  <c r="E147"/>
  <c r="E148"/>
  <c r="E149"/>
  <c r="E146"/>
  <c r="E138"/>
  <c r="E139"/>
  <c r="E140"/>
  <c r="E141"/>
  <c r="E142"/>
  <c r="E143"/>
  <c r="E144"/>
  <c r="E137"/>
  <c r="E135"/>
  <c r="E133"/>
  <c r="E125"/>
  <c r="E126"/>
  <c r="E127"/>
  <c r="E128"/>
  <c r="E129"/>
  <c r="E130"/>
  <c r="E131"/>
  <c r="E124"/>
  <c r="G97"/>
  <c r="E98"/>
  <c r="E99"/>
  <c r="G99" s="1"/>
  <c r="E100"/>
  <c r="E101"/>
  <c r="E102"/>
  <c r="E103"/>
  <c r="E104"/>
  <c r="E105"/>
  <c r="E106"/>
  <c r="E107"/>
  <c r="E108"/>
  <c r="G108" s="1"/>
  <c r="E109"/>
  <c r="E110"/>
  <c r="G110" s="1"/>
  <c r="E111"/>
  <c r="E112"/>
  <c r="E113"/>
  <c r="E114"/>
  <c r="E115"/>
  <c r="E116"/>
  <c r="E117"/>
  <c r="E118"/>
  <c r="E119"/>
  <c r="E120"/>
  <c r="E121"/>
  <c r="E75"/>
  <c r="G75" s="1"/>
  <c r="E76"/>
  <c r="E77"/>
  <c r="G77" s="1"/>
  <c r="E78"/>
  <c r="E79"/>
  <c r="E80"/>
  <c r="G80" s="1"/>
  <c r="E81"/>
  <c r="G81" s="1"/>
  <c r="E82"/>
  <c r="E83"/>
  <c r="E84"/>
  <c r="E85"/>
  <c r="E86"/>
  <c r="E87"/>
  <c r="E88"/>
  <c r="G88" s="1"/>
  <c r="E89"/>
  <c r="G89" s="1"/>
  <c r="E90"/>
  <c r="E91"/>
  <c r="E74"/>
  <c r="E47"/>
  <c r="E48"/>
  <c r="E49"/>
  <c r="E50"/>
  <c r="E51"/>
  <c r="E53"/>
  <c r="G53" s="1"/>
  <c r="E56"/>
  <c r="E57"/>
  <c r="E58"/>
  <c r="E59"/>
  <c r="E60"/>
  <c r="E61"/>
  <c r="E62"/>
  <c r="E63"/>
  <c r="E64"/>
  <c r="E65"/>
  <c r="E66"/>
  <c r="E67"/>
  <c r="E68"/>
  <c r="E69"/>
  <c r="E44"/>
  <c r="G44" s="1"/>
  <c r="E26"/>
  <c r="E27"/>
  <c r="E28"/>
  <c r="E29"/>
  <c r="E30"/>
  <c r="E31"/>
  <c r="E32"/>
  <c r="E33"/>
  <c r="E34"/>
  <c r="E35"/>
  <c r="E36"/>
  <c r="E38"/>
  <c r="E39"/>
  <c r="E40"/>
  <c r="G40" s="1"/>
  <c r="E25"/>
  <c r="G25" s="1"/>
  <c r="E9"/>
  <c r="E10"/>
  <c r="E11"/>
  <c r="E12"/>
  <c r="E13"/>
  <c r="E8"/>
  <c r="F179"/>
  <c r="G178"/>
  <c r="D178"/>
  <c r="D177"/>
  <c r="G177" s="1"/>
  <c r="D176"/>
  <c r="D174"/>
  <c r="D173"/>
  <c r="D172"/>
  <c r="D171"/>
  <c r="D170"/>
  <c r="G169"/>
  <c r="D169"/>
  <c r="G168"/>
  <c r="D168"/>
  <c r="D167"/>
  <c r="D166"/>
  <c r="D165"/>
  <c r="D129"/>
  <c r="D128"/>
  <c r="D124"/>
  <c r="D113"/>
  <c r="G112"/>
  <c r="D112"/>
  <c r="G111"/>
  <c r="D111"/>
  <c r="D110"/>
  <c r="G109"/>
  <c r="D109"/>
  <c r="G107"/>
  <c r="G106"/>
  <c r="D104"/>
  <c r="G103"/>
  <c r="D103"/>
  <c r="D102"/>
  <c r="D101"/>
  <c r="G100"/>
  <c r="D100"/>
  <c r="D99"/>
  <c r="G98"/>
  <c r="D98"/>
  <c r="D89"/>
  <c r="D88"/>
  <c r="D87"/>
  <c r="D86"/>
  <c r="D85"/>
  <c r="D84"/>
  <c r="D83"/>
  <c r="D82"/>
  <c r="D81"/>
  <c r="D80"/>
  <c r="D79"/>
  <c r="D78"/>
  <c r="D77"/>
  <c r="G76"/>
  <c r="D76"/>
  <c r="D75"/>
  <c r="D74"/>
  <c r="D69"/>
  <c r="D68"/>
  <c r="D67"/>
  <c r="D66"/>
  <c r="D65"/>
  <c r="D64"/>
  <c r="D63"/>
  <c r="D62" s="1"/>
  <c r="D61"/>
  <c r="D60"/>
  <c r="D59"/>
  <c r="D58"/>
  <c r="D57"/>
  <c r="D55" s="1"/>
  <c r="D54" s="1"/>
  <c r="D56"/>
  <c r="D53"/>
  <c r="D52"/>
  <c r="D49"/>
  <c r="D46"/>
  <c r="D44"/>
  <c r="D43"/>
  <c r="D40"/>
  <c r="D39"/>
  <c r="D38"/>
  <c r="D37"/>
  <c r="G27"/>
  <c r="D27"/>
  <c r="D25"/>
  <c r="F23"/>
  <c r="D23"/>
  <c r="D19"/>
  <c r="D18"/>
  <c r="D17"/>
  <c r="D23" i="42"/>
  <c r="G38"/>
  <c r="G37"/>
  <c r="F37"/>
  <c r="F38"/>
  <c r="E38"/>
  <c r="E37" s="1"/>
  <c r="G40"/>
  <c r="G39"/>
  <c r="E55" i="49" l="1"/>
  <c r="F43"/>
  <c r="E43" s="1"/>
  <c r="G43" s="1"/>
  <c r="G177"/>
  <c r="F166"/>
  <c r="F165" s="1"/>
  <c r="E165" s="1"/>
  <c r="E166"/>
  <c r="F96"/>
  <c r="G108"/>
  <c r="G77"/>
  <c r="G174"/>
  <c r="G170"/>
  <c r="D37"/>
  <c r="G37" s="1"/>
  <c r="G38"/>
  <c r="F52"/>
  <c r="E62"/>
  <c r="E97"/>
  <c r="G176"/>
  <c r="G173" i="48"/>
  <c r="G172"/>
  <c r="E170"/>
  <c r="G170" s="1"/>
  <c r="E55"/>
  <c r="E49"/>
  <c r="G25"/>
  <c r="G43"/>
  <c r="G44"/>
  <c r="G76"/>
  <c r="G80"/>
  <c r="G110"/>
  <c r="G112"/>
  <c r="G98"/>
  <c r="G100"/>
  <c r="F52"/>
  <c r="G37"/>
  <c r="E62"/>
  <c r="D108"/>
  <c r="D96" s="1"/>
  <c r="G38"/>
  <c r="E167"/>
  <c r="F53" i="47"/>
  <c r="G53" s="1"/>
  <c r="F165"/>
  <c r="G165" s="1"/>
  <c r="G166"/>
  <c r="E170" i="46"/>
  <c r="G170" s="1"/>
  <c r="E46" i="47"/>
  <c r="E43" s="1"/>
  <c r="G43" s="1"/>
  <c r="E49"/>
  <c r="E44" s="1"/>
  <c r="G44" s="1"/>
  <c r="G98"/>
  <c r="G23"/>
  <c r="G88"/>
  <c r="G170"/>
  <c r="G172"/>
  <c r="F52"/>
  <c r="G52" s="1"/>
  <c r="G38"/>
  <c r="G167"/>
  <c r="F54" i="46"/>
  <c r="E23"/>
  <c r="G23" s="1"/>
  <c r="F96"/>
  <c r="G43"/>
  <c r="G38"/>
  <c r="E97"/>
  <c r="G97" s="1"/>
  <c r="F53"/>
  <c r="G53" s="1"/>
  <c r="G108"/>
  <c r="G173"/>
  <c r="F44"/>
  <c r="G171" i="44"/>
  <c r="G97"/>
  <c r="G53"/>
  <c r="E62"/>
  <c r="G38"/>
  <c r="G37"/>
  <c r="G88"/>
  <c r="G98"/>
  <c r="F44"/>
  <c r="G44" s="1"/>
  <c r="G176"/>
  <c r="G167" i="43"/>
  <c r="G39"/>
  <c r="G176"/>
  <c r="G176" i="42"/>
  <c r="E176"/>
  <c r="G177"/>
  <c r="G178"/>
  <c r="G167"/>
  <c r="G168"/>
  <c r="G169"/>
  <c r="G171"/>
  <c r="G110"/>
  <c r="G111"/>
  <c r="G112"/>
  <c r="G109"/>
  <c r="G108"/>
  <c r="G97"/>
  <c r="G99"/>
  <c r="G100"/>
  <c r="G103"/>
  <c r="G106"/>
  <c r="G107"/>
  <c r="G98"/>
  <c r="G81"/>
  <c r="G80"/>
  <c r="G77"/>
  <c r="G76"/>
  <c r="G53"/>
  <c r="G44"/>
  <c r="G27"/>
  <c r="E105"/>
  <c r="E106"/>
  <c r="E107"/>
  <c r="E105" i="41"/>
  <c r="E106"/>
  <c r="E107"/>
  <c r="E105" i="40"/>
  <c r="E106"/>
  <c r="E107"/>
  <c r="E105" i="39"/>
  <c r="E106"/>
  <c r="E107"/>
  <c r="E105" i="38"/>
  <c r="E106"/>
  <c r="E107"/>
  <c r="E105" i="5"/>
  <c r="E106"/>
  <c r="E107"/>
  <c r="E52" i="49" l="1"/>
  <c r="G52" s="1"/>
  <c r="G173"/>
  <c r="F53"/>
  <c r="E96"/>
  <c r="G96" s="1"/>
  <c r="G97"/>
  <c r="G167"/>
  <c r="E52" i="48"/>
  <c r="G52" s="1"/>
  <c r="E166"/>
  <c r="G167"/>
  <c r="F53"/>
  <c r="G108"/>
  <c r="G96"/>
  <c r="G97"/>
  <c r="G97" i="47"/>
  <c r="G96"/>
  <c r="F52" i="46"/>
  <c r="E96"/>
  <c r="G96" s="1"/>
  <c r="F52" i="44"/>
  <c r="G38" i="43"/>
  <c r="F165" i="39"/>
  <c r="E168" i="42"/>
  <c r="E169"/>
  <c r="E171"/>
  <c r="E172"/>
  <c r="G172" s="1"/>
  <c r="E174"/>
  <c r="G174" s="1"/>
  <c r="E175"/>
  <c r="E177"/>
  <c r="E178"/>
  <c r="E180"/>
  <c r="E181"/>
  <c r="E182"/>
  <c r="E183"/>
  <c r="E184"/>
  <c r="E163"/>
  <c r="E160"/>
  <c r="E157"/>
  <c r="E153"/>
  <c r="E151"/>
  <c r="E147"/>
  <c r="E148"/>
  <c r="E149"/>
  <c r="E146"/>
  <c r="E138"/>
  <c r="E139"/>
  <c r="E140"/>
  <c r="E141"/>
  <c r="E142"/>
  <c r="E143"/>
  <c r="E144"/>
  <c r="E137"/>
  <c r="E135"/>
  <c r="E133"/>
  <c r="E125"/>
  <c r="E126"/>
  <c r="E127"/>
  <c r="E128"/>
  <c r="E129"/>
  <c r="E130"/>
  <c r="E131"/>
  <c r="E124"/>
  <c r="E53" i="49" l="1"/>
  <c r="G53" s="1"/>
  <c r="G165"/>
  <c r="G166"/>
  <c r="E53" i="48"/>
  <c r="G53" s="1"/>
  <c r="E165"/>
  <c r="G165" s="1"/>
  <c r="G166"/>
  <c r="E98" i="42"/>
  <c r="E99"/>
  <c r="E100"/>
  <c r="E101"/>
  <c r="E102"/>
  <c r="E103"/>
  <c r="E104"/>
  <c r="E109"/>
  <c r="E110"/>
  <c r="E111"/>
  <c r="E112"/>
  <c r="E113"/>
  <c r="E114"/>
  <c r="E115"/>
  <c r="E116"/>
  <c r="E117"/>
  <c r="E118"/>
  <c r="E119"/>
  <c r="E120"/>
  <c r="E121"/>
  <c r="E83"/>
  <c r="E84"/>
  <c r="E85"/>
  <c r="E86"/>
  <c r="E87"/>
  <c r="E88"/>
  <c r="G88" s="1"/>
  <c r="E89"/>
  <c r="G89" s="1"/>
  <c r="E90"/>
  <c r="E91"/>
  <c r="E82"/>
  <c r="E74"/>
  <c r="E75"/>
  <c r="G75" s="1"/>
  <c r="E76"/>
  <c r="E77"/>
  <c r="E78"/>
  <c r="E79"/>
  <c r="E80"/>
  <c r="E81"/>
  <c r="E56"/>
  <c r="E57"/>
  <c r="E58"/>
  <c r="E59"/>
  <c r="E60"/>
  <c r="E61"/>
  <c r="E64"/>
  <c r="E65"/>
  <c r="E66"/>
  <c r="E67"/>
  <c r="E68"/>
  <c r="E47"/>
  <c r="E48"/>
  <c r="E50"/>
  <c r="E51"/>
  <c r="E26"/>
  <c r="E27"/>
  <c r="E28"/>
  <c r="E29"/>
  <c r="E30"/>
  <c r="E31"/>
  <c r="E32"/>
  <c r="E33"/>
  <c r="E34"/>
  <c r="E35"/>
  <c r="E36"/>
  <c r="E39"/>
  <c r="E40"/>
  <c r="E25"/>
  <c r="G25" s="1"/>
  <c r="E9"/>
  <c r="E10"/>
  <c r="E11"/>
  <c r="E12"/>
  <c r="E13"/>
  <c r="E8"/>
  <c r="F179"/>
  <c r="D178"/>
  <c r="D177"/>
  <c r="D176"/>
  <c r="D174"/>
  <c r="F173"/>
  <c r="D173"/>
  <c r="D172"/>
  <c r="D171"/>
  <c r="F170"/>
  <c r="E170" i="44" s="1"/>
  <c r="G170" s="1"/>
  <c r="D170" i="42"/>
  <c r="D169"/>
  <c r="D168"/>
  <c r="F167"/>
  <c r="E167" s="1"/>
  <c r="D167"/>
  <c r="D166"/>
  <c r="D165"/>
  <c r="D129"/>
  <c r="D128"/>
  <c r="D124"/>
  <c r="D113"/>
  <c r="D112"/>
  <c r="D111"/>
  <c r="D110"/>
  <c r="D109"/>
  <c r="F108"/>
  <c r="D108"/>
  <c r="D104"/>
  <c r="D103"/>
  <c r="D102"/>
  <c r="D101"/>
  <c r="D100"/>
  <c r="D99"/>
  <c r="D98"/>
  <c r="D97"/>
  <c r="D96"/>
  <c r="D89"/>
  <c r="D88"/>
  <c r="D87"/>
  <c r="D86"/>
  <c r="D85"/>
  <c r="D84"/>
  <c r="D83"/>
  <c r="D82"/>
  <c r="D81"/>
  <c r="D80"/>
  <c r="D79"/>
  <c r="D78"/>
  <c r="D77"/>
  <c r="D76"/>
  <c r="D75"/>
  <c r="D74"/>
  <c r="E69"/>
  <c r="D69"/>
  <c r="D68"/>
  <c r="D67"/>
  <c r="D66"/>
  <c r="D65"/>
  <c r="D64"/>
  <c r="D63"/>
  <c r="D62" s="1"/>
  <c r="D61"/>
  <c r="D60"/>
  <c r="D59"/>
  <c r="D58"/>
  <c r="D57"/>
  <c r="D56"/>
  <c r="F55"/>
  <c r="D55"/>
  <c r="D54" s="1"/>
  <c r="F53"/>
  <c r="D53"/>
  <c r="D52"/>
  <c r="F49"/>
  <c r="D49"/>
  <c r="F46"/>
  <c r="E46" i="43" s="1"/>
  <c r="D46" i="42"/>
  <c r="D44"/>
  <c r="D43"/>
  <c r="D40"/>
  <c r="D39"/>
  <c r="D38"/>
  <c r="D37"/>
  <c r="D27"/>
  <c r="D25"/>
  <c r="F23"/>
  <c r="E23" i="43" s="1"/>
  <c r="G23" s="1"/>
  <c r="D19" i="42"/>
  <c r="D18"/>
  <c r="D17"/>
  <c r="F179" i="41"/>
  <c r="F173" i="40"/>
  <c r="F179"/>
  <c r="F166"/>
  <c r="F165" s="1"/>
  <c r="F179" i="39"/>
  <c r="F173" s="1"/>
  <c r="F179" i="38"/>
  <c r="F173" s="1"/>
  <c r="F167"/>
  <c r="F166" s="1"/>
  <c r="E166" i="46" s="1"/>
  <c r="G166" s="1"/>
  <c r="F179" i="5"/>
  <c r="F96" i="41"/>
  <c r="F96" i="40"/>
  <c r="F108" i="39"/>
  <c r="F96" s="1"/>
  <c r="F108" i="38"/>
  <c r="F96" s="1"/>
  <c r="F166" i="41"/>
  <c r="F165" s="1"/>
  <c r="F53"/>
  <c r="F52"/>
  <c r="E69" i="40"/>
  <c r="E61"/>
  <c r="E56"/>
  <c r="E57"/>
  <c r="E58"/>
  <c r="E59"/>
  <c r="E69" i="39"/>
  <c r="E61"/>
  <c r="F53"/>
  <c r="F52"/>
  <c r="E69" i="38"/>
  <c r="E59"/>
  <c r="E60"/>
  <c r="E61"/>
  <c r="F53"/>
  <c r="F52"/>
  <c r="E50" i="5"/>
  <c r="E51"/>
  <c r="E47"/>
  <c r="E48"/>
  <c r="F55" i="39"/>
  <c r="F54" s="1"/>
  <c r="F54" i="38"/>
  <c r="F55"/>
  <c r="E64" i="5"/>
  <c r="E65"/>
  <c r="E66"/>
  <c r="E67"/>
  <c r="E68"/>
  <c r="E69"/>
  <c r="E54"/>
  <c r="E52" s="1"/>
  <c r="F52" i="37" s="1"/>
  <c r="F55" i="5"/>
  <c r="F54" s="1"/>
  <c r="F108"/>
  <c r="F63" i="39"/>
  <c r="F62" s="1"/>
  <c r="F62" i="38"/>
  <c r="F63"/>
  <c r="F63" i="5"/>
  <c r="E63" i="40" s="1"/>
  <c r="F49" i="41"/>
  <c r="F46"/>
  <c r="E181"/>
  <c r="E182"/>
  <c r="E183"/>
  <c r="E184"/>
  <c r="E180"/>
  <c r="E179" s="1"/>
  <c r="E175"/>
  <c r="E176"/>
  <c r="E177"/>
  <c r="E178"/>
  <c r="N160" i="36" s="1"/>
  <c r="E174" i="41"/>
  <c r="E168"/>
  <c r="E169"/>
  <c r="E171"/>
  <c r="K153" i="36" s="1"/>
  <c r="E172" i="41"/>
  <c r="E163"/>
  <c r="E160"/>
  <c r="E157"/>
  <c r="I133" i="36" s="1"/>
  <c r="E153" i="41"/>
  <c r="E151"/>
  <c r="E147"/>
  <c r="E148"/>
  <c r="O124" i="36" s="1"/>
  <c r="E149" i="41"/>
  <c r="E146"/>
  <c r="E138"/>
  <c r="E139"/>
  <c r="E140"/>
  <c r="E141"/>
  <c r="E142"/>
  <c r="E143"/>
  <c r="E144"/>
  <c r="E137"/>
  <c r="E135"/>
  <c r="M112" i="36" s="1"/>
  <c r="E133" i="41"/>
  <c r="E125"/>
  <c r="E126"/>
  <c r="E127"/>
  <c r="E128"/>
  <c r="E129"/>
  <c r="E130"/>
  <c r="E131"/>
  <c r="E124"/>
  <c r="E98"/>
  <c r="E99"/>
  <c r="E100"/>
  <c r="E101"/>
  <c r="M80" i="36" s="1"/>
  <c r="E102" i="41"/>
  <c r="E103"/>
  <c r="E104"/>
  <c r="E109"/>
  <c r="P86" i="36" s="1"/>
  <c r="E110" i="41"/>
  <c r="E111"/>
  <c r="E112"/>
  <c r="E113"/>
  <c r="E114"/>
  <c r="E115"/>
  <c r="E116"/>
  <c r="E117"/>
  <c r="E118"/>
  <c r="E119"/>
  <c r="E120"/>
  <c r="E121"/>
  <c r="O98" i="36" s="1"/>
  <c r="E74" i="41"/>
  <c r="E75"/>
  <c r="E76"/>
  <c r="E77"/>
  <c r="E78"/>
  <c r="E79"/>
  <c r="E80"/>
  <c r="E81"/>
  <c r="E82"/>
  <c r="E83"/>
  <c r="E84"/>
  <c r="E85"/>
  <c r="E86"/>
  <c r="E87"/>
  <c r="E88"/>
  <c r="E89"/>
  <c r="E90"/>
  <c r="E91"/>
  <c r="E73"/>
  <c r="E47"/>
  <c r="E48"/>
  <c r="E50"/>
  <c r="E51"/>
  <c r="E56"/>
  <c r="E57"/>
  <c r="E58"/>
  <c r="E59"/>
  <c r="E60"/>
  <c r="E61"/>
  <c r="E64"/>
  <c r="E65"/>
  <c r="E66"/>
  <c r="E67"/>
  <c r="E68"/>
  <c r="E69"/>
  <c r="M55" i="36" s="1"/>
  <c r="E26" i="41"/>
  <c r="E27"/>
  <c r="E28"/>
  <c r="E29"/>
  <c r="E30"/>
  <c r="H20" i="36" s="1"/>
  <c r="E31" i="41"/>
  <c r="E32"/>
  <c r="E33"/>
  <c r="E34"/>
  <c r="E35"/>
  <c r="E36"/>
  <c r="E38"/>
  <c r="E39"/>
  <c r="E40"/>
  <c r="E25"/>
  <c r="E9"/>
  <c r="E10"/>
  <c r="N10" i="36" s="1"/>
  <c r="E11" i="41"/>
  <c r="E12"/>
  <c r="E13"/>
  <c r="E8"/>
  <c r="D178"/>
  <c r="D177"/>
  <c r="D176"/>
  <c r="D175"/>
  <c r="E173"/>
  <c r="D174"/>
  <c r="F173"/>
  <c r="D173"/>
  <c r="D172"/>
  <c r="D171"/>
  <c r="F170"/>
  <c r="E170" s="1"/>
  <c r="D170"/>
  <c r="D169"/>
  <c r="D168"/>
  <c r="F167"/>
  <c r="E167" s="1"/>
  <c r="E166" s="1"/>
  <c r="E165" s="1"/>
  <c r="D167"/>
  <c r="D166"/>
  <c r="D165"/>
  <c r="D129"/>
  <c r="D128"/>
  <c r="D124"/>
  <c r="D122"/>
  <c r="D113"/>
  <c r="D112"/>
  <c r="D111"/>
  <c r="D110"/>
  <c r="D109"/>
  <c r="F108"/>
  <c r="E108" s="1"/>
  <c r="D108"/>
  <c r="D104"/>
  <c r="D103"/>
  <c r="D102"/>
  <c r="D101"/>
  <c r="D100"/>
  <c r="D99"/>
  <c r="D98"/>
  <c r="F97"/>
  <c r="D97"/>
  <c r="D96"/>
  <c r="D91"/>
  <c r="D90"/>
  <c r="D89"/>
  <c r="D88"/>
  <c r="D87"/>
  <c r="D86"/>
  <c r="D85"/>
  <c r="D84"/>
  <c r="D83"/>
  <c r="D82"/>
  <c r="D81"/>
  <c r="D80"/>
  <c r="D79"/>
  <c r="D78"/>
  <c r="D77"/>
  <c r="D76"/>
  <c r="D75"/>
  <c r="D74"/>
  <c r="D73"/>
  <c r="D69"/>
  <c r="D68"/>
  <c r="D67"/>
  <c r="D66"/>
  <c r="D65"/>
  <c r="D64"/>
  <c r="F63"/>
  <c r="D63"/>
  <c r="D61"/>
  <c r="D60"/>
  <c r="D59"/>
  <c r="D58"/>
  <c r="D57"/>
  <c r="D56"/>
  <c r="D55" s="1"/>
  <c r="D54" s="1"/>
  <c r="F55"/>
  <c r="F54" s="1"/>
  <c r="D53"/>
  <c r="D52"/>
  <c r="D49"/>
  <c r="F43"/>
  <c r="D46"/>
  <c r="D44"/>
  <c r="D43"/>
  <c r="D40"/>
  <c r="D39"/>
  <c r="D38"/>
  <c r="F37"/>
  <c r="D37"/>
  <c r="D36"/>
  <c r="D35"/>
  <c r="D32"/>
  <c r="D28"/>
  <c r="D27"/>
  <c r="D26"/>
  <c r="D25"/>
  <c r="F23"/>
  <c r="D23"/>
  <c r="D19"/>
  <c r="D18"/>
  <c r="D17"/>
  <c r="F53" i="40"/>
  <c r="F62"/>
  <c r="F63"/>
  <c r="F55"/>
  <c r="F54" s="1"/>
  <c r="F170"/>
  <c r="F167"/>
  <c r="F170" i="39"/>
  <c r="F167"/>
  <c r="F108" i="40"/>
  <c r="F97"/>
  <c r="D69"/>
  <c r="D69" i="39"/>
  <c r="D69" i="38"/>
  <c r="D61" i="40"/>
  <c r="D61" i="39"/>
  <c r="D61" i="38"/>
  <c r="D69" i="5"/>
  <c r="E61"/>
  <c r="D61"/>
  <c r="E181" i="40"/>
  <c r="E182"/>
  <c r="E183"/>
  <c r="E184"/>
  <c r="E180"/>
  <c r="E179" s="1"/>
  <c r="E167"/>
  <c r="E168"/>
  <c r="E169"/>
  <c r="E170"/>
  <c r="E171"/>
  <c r="E172"/>
  <c r="E174"/>
  <c r="E173" s="1"/>
  <c r="E175"/>
  <c r="E176"/>
  <c r="E177"/>
  <c r="E178"/>
  <c r="E163"/>
  <c r="E160"/>
  <c r="E157"/>
  <c r="E153"/>
  <c r="E151"/>
  <c r="E147"/>
  <c r="E148"/>
  <c r="E149"/>
  <c r="K128" i="36" s="1"/>
  <c r="E146" i="40"/>
  <c r="E138"/>
  <c r="E139"/>
  <c r="E140"/>
  <c r="E141"/>
  <c r="E142"/>
  <c r="E143"/>
  <c r="E144"/>
  <c r="M123" i="36" s="1"/>
  <c r="E137" i="40"/>
  <c r="E135"/>
  <c r="E133"/>
  <c r="E125"/>
  <c r="G105" i="36" s="1"/>
  <c r="E126" i="40"/>
  <c r="E127"/>
  <c r="E128"/>
  <c r="E129"/>
  <c r="Q109" i="36" s="1"/>
  <c r="E130" i="40"/>
  <c r="E131"/>
  <c r="E124"/>
  <c r="E98"/>
  <c r="M76" i="36" s="1"/>
  <c r="E99" i="40"/>
  <c r="E100"/>
  <c r="E101"/>
  <c r="E102"/>
  <c r="E103"/>
  <c r="E104"/>
  <c r="E108"/>
  <c r="E109"/>
  <c r="E110"/>
  <c r="E111"/>
  <c r="E112"/>
  <c r="E113"/>
  <c r="E114"/>
  <c r="E115"/>
  <c r="E116"/>
  <c r="E117"/>
  <c r="E118"/>
  <c r="E119"/>
  <c r="E120"/>
  <c r="E121"/>
  <c r="L101" i="36" s="1"/>
  <c r="E74" i="40"/>
  <c r="E75"/>
  <c r="E76"/>
  <c r="N62" i="36" s="1"/>
  <c r="E77" i="40"/>
  <c r="E78"/>
  <c r="E79"/>
  <c r="E80"/>
  <c r="N63" i="36" s="1"/>
  <c r="E81" i="40"/>
  <c r="P64" i="36" s="1"/>
  <c r="E82" i="40"/>
  <c r="E83"/>
  <c r="E84"/>
  <c r="E85"/>
  <c r="H66" i="36" s="1"/>
  <c r="E86" i="40"/>
  <c r="E87"/>
  <c r="E88"/>
  <c r="E89"/>
  <c r="E90"/>
  <c r="E91"/>
  <c r="E73"/>
  <c r="E60"/>
  <c r="J47" i="36" s="1"/>
  <c r="E64" i="40"/>
  <c r="E65"/>
  <c r="E66"/>
  <c r="E67"/>
  <c r="J54" i="36" s="1"/>
  <c r="E68" i="40"/>
  <c r="E47"/>
  <c r="E48"/>
  <c r="J33" i="36" s="1"/>
  <c r="E50" i="40"/>
  <c r="I35" i="36" s="1"/>
  <c r="E51" i="40"/>
  <c r="E40"/>
  <c r="E26"/>
  <c r="E27"/>
  <c r="E28"/>
  <c r="E29"/>
  <c r="E30"/>
  <c r="E31"/>
  <c r="H21" i="36" s="1"/>
  <c r="E32" i="40"/>
  <c r="E33"/>
  <c r="E34"/>
  <c r="E35"/>
  <c r="Q23" i="36" s="1"/>
  <c r="E36" i="40"/>
  <c r="E38"/>
  <c r="E39"/>
  <c r="E25"/>
  <c r="E9"/>
  <c r="E10"/>
  <c r="E11"/>
  <c r="O11" i="36" s="1"/>
  <c r="E12" i="40"/>
  <c r="E13"/>
  <c r="E8"/>
  <c r="D178"/>
  <c r="D177"/>
  <c r="D176"/>
  <c r="D175"/>
  <c r="D174"/>
  <c r="D173"/>
  <c r="D172"/>
  <c r="D171"/>
  <c r="D170"/>
  <c r="D169"/>
  <c r="D168"/>
  <c r="D167"/>
  <c r="D166"/>
  <c r="D165"/>
  <c r="D129"/>
  <c r="D128"/>
  <c r="D124"/>
  <c r="D122"/>
  <c r="D113"/>
  <c r="D112"/>
  <c r="D111"/>
  <c r="D110"/>
  <c r="D109"/>
  <c r="D108"/>
  <c r="D104"/>
  <c r="D103"/>
  <c r="D102"/>
  <c r="D101"/>
  <c r="D100"/>
  <c r="D99"/>
  <c r="D98"/>
  <c r="D97"/>
  <c r="D96"/>
  <c r="D91"/>
  <c r="D90"/>
  <c r="D89"/>
  <c r="D88"/>
  <c r="D87"/>
  <c r="D86"/>
  <c r="D85"/>
  <c r="D84"/>
  <c r="D83"/>
  <c r="D82"/>
  <c r="D81"/>
  <c r="D80"/>
  <c r="D79"/>
  <c r="D78"/>
  <c r="D77"/>
  <c r="D76"/>
  <c r="D75"/>
  <c r="D74"/>
  <c r="D73"/>
  <c r="D68"/>
  <c r="D67"/>
  <c r="D66"/>
  <c r="D65"/>
  <c r="D64"/>
  <c r="D63"/>
  <c r="D60"/>
  <c r="D59"/>
  <c r="D58"/>
  <c r="D57"/>
  <c r="D56"/>
  <c r="D53"/>
  <c r="D52"/>
  <c r="F49"/>
  <c r="D49"/>
  <c r="F46"/>
  <c r="D46"/>
  <c r="F44"/>
  <c r="D44"/>
  <c r="F43"/>
  <c r="D43"/>
  <c r="D40"/>
  <c r="D39"/>
  <c r="D38"/>
  <c r="F37"/>
  <c r="D37"/>
  <c r="D36"/>
  <c r="D35"/>
  <c r="D32"/>
  <c r="D28"/>
  <c r="D27"/>
  <c r="D26"/>
  <c r="D25"/>
  <c r="F23"/>
  <c r="D23"/>
  <c r="D19"/>
  <c r="D18"/>
  <c r="D17"/>
  <c r="F97" i="39"/>
  <c r="F97" i="38"/>
  <c r="F97" i="5"/>
  <c r="F96" s="1"/>
  <c r="E181" i="39"/>
  <c r="E182"/>
  <c r="E183"/>
  <c r="E184"/>
  <c r="E180"/>
  <c r="E179" s="1"/>
  <c r="E168"/>
  <c r="E169"/>
  <c r="E171"/>
  <c r="O156" i="36" s="1"/>
  <c r="E172" i="39"/>
  <c r="E174"/>
  <c r="E175"/>
  <c r="E176"/>
  <c r="E177"/>
  <c r="E178"/>
  <c r="E163"/>
  <c r="E160"/>
  <c r="E157"/>
  <c r="E153"/>
  <c r="E151"/>
  <c r="E149"/>
  <c r="E147"/>
  <c r="E148"/>
  <c r="E146"/>
  <c r="E138"/>
  <c r="O118" i="36" s="1"/>
  <c r="E139" i="39"/>
  <c r="E140"/>
  <c r="E141"/>
  <c r="E142"/>
  <c r="E143"/>
  <c r="E144"/>
  <c r="E137"/>
  <c r="E135"/>
  <c r="E133"/>
  <c r="E125"/>
  <c r="E126"/>
  <c r="E127"/>
  <c r="N107" i="36" s="1"/>
  <c r="E128" i="39"/>
  <c r="E129"/>
  <c r="E130"/>
  <c r="E131"/>
  <c r="N111" i="36" s="1"/>
  <c r="E124" i="39"/>
  <c r="E98"/>
  <c r="E99"/>
  <c r="E100"/>
  <c r="N79" i="36" s="1"/>
  <c r="E101" i="39"/>
  <c r="E102"/>
  <c r="E103"/>
  <c r="E104"/>
  <c r="N84" i="36" s="1"/>
  <c r="E108" i="39"/>
  <c r="E109"/>
  <c r="E110"/>
  <c r="E111"/>
  <c r="E112"/>
  <c r="E113"/>
  <c r="E114"/>
  <c r="E115"/>
  <c r="K95" i="36" s="1"/>
  <c r="E116" i="39"/>
  <c r="E117"/>
  <c r="E118"/>
  <c r="E119"/>
  <c r="E120"/>
  <c r="E121"/>
  <c r="E91"/>
  <c r="E74"/>
  <c r="N60" i="36" s="1"/>
  <c r="E75" i="39"/>
  <c r="E76"/>
  <c r="E77"/>
  <c r="E78"/>
  <c r="E79"/>
  <c r="E80"/>
  <c r="E81"/>
  <c r="E82"/>
  <c r="E83"/>
  <c r="E84"/>
  <c r="E85"/>
  <c r="E86"/>
  <c r="E87"/>
  <c r="E88"/>
  <c r="E89"/>
  <c r="E90"/>
  <c r="E73"/>
  <c r="E55"/>
  <c r="E56"/>
  <c r="E57"/>
  <c r="O44" i="36" s="1"/>
  <c r="E58" i="39"/>
  <c r="E59"/>
  <c r="E60"/>
  <c r="E63"/>
  <c r="E64"/>
  <c r="E65"/>
  <c r="E66"/>
  <c r="E67"/>
  <c r="E68"/>
  <c r="E47"/>
  <c r="E48"/>
  <c r="E50"/>
  <c r="E51"/>
  <c r="E26"/>
  <c r="E27"/>
  <c r="E28"/>
  <c r="P18" i="36" s="1"/>
  <c r="E29" i="39"/>
  <c r="E30"/>
  <c r="E31"/>
  <c r="E32"/>
  <c r="K22" i="36" s="1"/>
  <c r="E33" i="39"/>
  <c r="E34"/>
  <c r="E35"/>
  <c r="E36"/>
  <c r="J24" i="36" s="1"/>
  <c r="E38" i="39"/>
  <c r="E39"/>
  <c r="E40"/>
  <c r="E25"/>
  <c r="E9"/>
  <c r="E10"/>
  <c r="E11"/>
  <c r="E12"/>
  <c r="E13"/>
  <c r="E8"/>
  <c r="E125" i="38"/>
  <c r="E126"/>
  <c r="E127"/>
  <c r="E128"/>
  <c r="E129"/>
  <c r="E130"/>
  <c r="E131"/>
  <c r="E124"/>
  <c r="E113"/>
  <c r="E114"/>
  <c r="E115"/>
  <c r="E116"/>
  <c r="E117"/>
  <c r="E118"/>
  <c r="E119"/>
  <c r="E120"/>
  <c r="E121"/>
  <c r="D184" i="39"/>
  <c r="D183"/>
  <c r="D182"/>
  <c r="D181"/>
  <c r="D178"/>
  <c r="D177"/>
  <c r="D176"/>
  <c r="D175"/>
  <c r="D174"/>
  <c r="D173"/>
  <c r="D172"/>
  <c r="D171"/>
  <c r="D170"/>
  <c r="D169"/>
  <c r="D168"/>
  <c r="D167"/>
  <c r="D166"/>
  <c r="D165"/>
  <c r="D129"/>
  <c r="D128"/>
  <c r="D124"/>
  <c r="D122"/>
  <c r="D113"/>
  <c r="D112"/>
  <c r="D111"/>
  <c r="D110"/>
  <c r="D109"/>
  <c r="D108"/>
  <c r="D104"/>
  <c r="D103"/>
  <c r="D102"/>
  <c r="D101"/>
  <c r="D100"/>
  <c r="D99"/>
  <c r="D98"/>
  <c r="D97"/>
  <c r="D96"/>
  <c r="D94"/>
  <c r="D91"/>
  <c r="D90"/>
  <c r="D89"/>
  <c r="D88"/>
  <c r="D87"/>
  <c r="D86"/>
  <c r="D85"/>
  <c r="D84"/>
  <c r="D83"/>
  <c r="D82"/>
  <c r="D81"/>
  <c r="D80"/>
  <c r="D79"/>
  <c r="D78"/>
  <c r="D77"/>
  <c r="D76"/>
  <c r="D75"/>
  <c r="D74"/>
  <c r="D73"/>
  <c r="D68"/>
  <c r="D67"/>
  <c r="D66"/>
  <c r="D65"/>
  <c r="D64"/>
  <c r="D63"/>
  <c r="D60"/>
  <c r="D59"/>
  <c r="D58"/>
  <c r="D57"/>
  <c r="D56"/>
  <c r="D53"/>
  <c r="D52"/>
  <c r="F49"/>
  <c r="D49"/>
  <c r="F46"/>
  <c r="F43" s="1"/>
  <c r="D46"/>
  <c r="D44"/>
  <c r="D43"/>
  <c r="D40"/>
  <c r="D39"/>
  <c r="D38"/>
  <c r="F37"/>
  <c r="D37"/>
  <c r="D36"/>
  <c r="D35"/>
  <c r="D32"/>
  <c r="D28"/>
  <c r="D27"/>
  <c r="D26"/>
  <c r="D25"/>
  <c r="F23"/>
  <c r="D23"/>
  <c r="D19"/>
  <c r="D18"/>
  <c r="D17"/>
  <c r="E181" i="38"/>
  <c r="E182"/>
  <c r="E183"/>
  <c r="E184"/>
  <c r="E180"/>
  <c r="E179" s="1"/>
  <c r="E167"/>
  <c r="E168"/>
  <c r="E169"/>
  <c r="E171"/>
  <c r="E172"/>
  <c r="E174"/>
  <c r="E175"/>
  <c r="E176"/>
  <c r="E177"/>
  <c r="E178"/>
  <c r="E163"/>
  <c r="N137" i="36"/>
  <c r="E160" i="38"/>
  <c r="E157"/>
  <c r="E153"/>
  <c r="E151"/>
  <c r="E147"/>
  <c r="E148"/>
  <c r="E149"/>
  <c r="E146"/>
  <c r="E138"/>
  <c r="E139"/>
  <c r="E140"/>
  <c r="E141"/>
  <c r="E142"/>
  <c r="E143"/>
  <c r="E144"/>
  <c r="E137"/>
  <c r="E135"/>
  <c r="E133"/>
  <c r="E98"/>
  <c r="E99"/>
  <c r="E100"/>
  <c r="E101"/>
  <c r="E102"/>
  <c r="E103"/>
  <c r="E104"/>
  <c r="E108"/>
  <c r="E109"/>
  <c r="E110"/>
  <c r="E111"/>
  <c r="E112"/>
  <c r="E74"/>
  <c r="E75"/>
  <c r="E76"/>
  <c r="E77"/>
  <c r="E78"/>
  <c r="E79"/>
  <c r="E80"/>
  <c r="E81"/>
  <c r="E82"/>
  <c r="E83"/>
  <c r="E84"/>
  <c r="E85"/>
  <c r="E86"/>
  <c r="E87"/>
  <c r="E88"/>
  <c r="E89"/>
  <c r="E90"/>
  <c r="E91"/>
  <c r="E73"/>
  <c r="E55"/>
  <c r="E56"/>
  <c r="E57"/>
  <c r="E58"/>
  <c r="E63"/>
  <c r="E64"/>
  <c r="E65"/>
  <c r="E66"/>
  <c r="E67"/>
  <c r="E68"/>
  <c r="E47"/>
  <c r="E48"/>
  <c r="E50"/>
  <c r="E51"/>
  <c r="E26"/>
  <c r="E27"/>
  <c r="E28"/>
  <c r="E29"/>
  <c r="E30"/>
  <c r="E31"/>
  <c r="E32"/>
  <c r="E33"/>
  <c r="E34"/>
  <c r="E35"/>
  <c r="E36"/>
  <c r="E38"/>
  <c r="E39"/>
  <c r="E40"/>
  <c r="E25"/>
  <c r="E9"/>
  <c r="E10"/>
  <c r="E11"/>
  <c r="E12"/>
  <c r="E13"/>
  <c r="E8"/>
  <c r="F44" i="39"/>
  <c r="D184" i="38"/>
  <c r="D183"/>
  <c r="D182"/>
  <c r="D181"/>
  <c r="D178"/>
  <c r="D177"/>
  <c r="D176"/>
  <c r="D175"/>
  <c r="D174"/>
  <c r="D173"/>
  <c r="D172"/>
  <c r="D171"/>
  <c r="D170"/>
  <c r="D169"/>
  <c r="D168"/>
  <c r="D167"/>
  <c r="D166"/>
  <c r="D165"/>
  <c r="D129"/>
  <c r="D128"/>
  <c r="D124"/>
  <c r="D122"/>
  <c r="D113"/>
  <c r="D112"/>
  <c r="D111"/>
  <c r="D110"/>
  <c r="D109"/>
  <c r="D108"/>
  <c r="D104"/>
  <c r="D103"/>
  <c r="D102"/>
  <c r="D101"/>
  <c r="D100"/>
  <c r="D99"/>
  <c r="D98"/>
  <c r="D97"/>
  <c r="D96"/>
  <c r="D94"/>
  <c r="D91"/>
  <c r="D90"/>
  <c r="D89"/>
  <c r="D88"/>
  <c r="D87"/>
  <c r="D86"/>
  <c r="D85"/>
  <c r="D84"/>
  <c r="D83"/>
  <c r="D82"/>
  <c r="D81"/>
  <c r="D80"/>
  <c r="D79"/>
  <c r="D78"/>
  <c r="D77"/>
  <c r="D76"/>
  <c r="D75"/>
  <c r="D74"/>
  <c r="D73"/>
  <c r="D68"/>
  <c r="D67"/>
  <c r="D66"/>
  <c r="D65"/>
  <c r="D64"/>
  <c r="D63"/>
  <c r="D60"/>
  <c r="D59"/>
  <c r="D58"/>
  <c r="D57"/>
  <c r="D56"/>
  <c r="D53"/>
  <c r="D52"/>
  <c r="F49"/>
  <c r="D49"/>
  <c r="F46"/>
  <c r="D46"/>
  <c r="F44"/>
  <c r="D44"/>
  <c r="F43"/>
  <c r="D43"/>
  <c r="D40"/>
  <c r="D39"/>
  <c r="D38"/>
  <c r="F37"/>
  <c r="D37"/>
  <c r="D36"/>
  <c r="D35"/>
  <c r="D32"/>
  <c r="D28"/>
  <c r="D27"/>
  <c r="D26"/>
  <c r="D25"/>
  <c r="F23"/>
  <c r="D23"/>
  <c r="D19"/>
  <c r="D18"/>
  <c r="D17"/>
  <c r="E181" i="5"/>
  <c r="E182"/>
  <c r="E183"/>
  <c r="F178" i="35" s="1"/>
  <c r="E184" i="5"/>
  <c r="E180"/>
  <c r="E179" s="1"/>
  <c r="F130" i="36" s="1"/>
  <c r="E166" i="5"/>
  <c r="E167"/>
  <c r="F162" i="37" s="1"/>
  <c r="E168" i="5"/>
  <c r="F163" i="37" s="1"/>
  <c r="E169" i="5"/>
  <c r="F164" i="37" s="1"/>
  <c r="E170" i="5"/>
  <c r="E171"/>
  <c r="F166" i="37" s="1"/>
  <c r="E172" i="5"/>
  <c r="E174"/>
  <c r="E175"/>
  <c r="F170" i="37" s="1"/>
  <c r="E176" i="5"/>
  <c r="E177"/>
  <c r="E178"/>
  <c r="E165"/>
  <c r="E163"/>
  <c r="E160"/>
  <c r="E157"/>
  <c r="E153"/>
  <c r="E151"/>
  <c r="E149"/>
  <c r="E148"/>
  <c r="E147"/>
  <c r="F142" i="35" s="1"/>
  <c r="E146" i="5"/>
  <c r="E138"/>
  <c r="E139"/>
  <c r="E140"/>
  <c r="F135" i="35" s="1"/>
  <c r="E141" i="5"/>
  <c r="E142"/>
  <c r="E143"/>
  <c r="E144"/>
  <c r="F139" i="35" s="1"/>
  <c r="E137" i="5"/>
  <c r="E135"/>
  <c r="E133"/>
  <c r="E125"/>
  <c r="F120" i="37" s="1"/>
  <c r="E126" i="5"/>
  <c r="E127"/>
  <c r="E128"/>
  <c r="E129"/>
  <c r="F124" i="37" s="1"/>
  <c r="E130" i="5"/>
  <c r="E131"/>
  <c r="E124"/>
  <c r="E121"/>
  <c r="F116" i="35" s="1"/>
  <c r="E120" i="5"/>
  <c r="E119"/>
  <c r="E118"/>
  <c r="E117"/>
  <c r="F112" i="35" s="1"/>
  <c r="E116" i="5"/>
  <c r="E115"/>
  <c r="E114"/>
  <c r="E98"/>
  <c r="E99"/>
  <c r="E100"/>
  <c r="E101"/>
  <c r="E102"/>
  <c r="F100" i="37" s="1"/>
  <c r="E103" i="5"/>
  <c r="E104"/>
  <c r="E109"/>
  <c r="E110"/>
  <c r="E111"/>
  <c r="E112"/>
  <c r="E113"/>
  <c r="E97"/>
  <c r="E91"/>
  <c r="E75"/>
  <c r="E76"/>
  <c r="E77"/>
  <c r="E78"/>
  <c r="E79"/>
  <c r="F77" i="37" s="1"/>
  <c r="E80" i="5"/>
  <c r="F78" i="37" s="1"/>
  <c r="E81" i="5"/>
  <c r="F79" i="37" s="1"/>
  <c r="E82" i="5"/>
  <c r="F80" i="37" s="1"/>
  <c r="E83" i="5"/>
  <c r="E84"/>
  <c r="E85"/>
  <c r="F83" i="37" s="1"/>
  <c r="E86" i="5"/>
  <c r="F84" i="37" s="1"/>
  <c r="E87" i="5"/>
  <c r="E88"/>
  <c r="F86" i="37" s="1"/>
  <c r="E89" i="5"/>
  <c r="F87" i="37" s="1"/>
  <c r="E90" i="5"/>
  <c r="E74"/>
  <c r="E60"/>
  <c r="E57"/>
  <c r="E58"/>
  <c r="E59"/>
  <c r="E56"/>
  <c r="F49"/>
  <c r="E49" i="41" s="1"/>
  <c r="F46" i="5"/>
  <c r="E46" i="42" s="1"/>
  <c r="E46" i="40"/>
  <c r="F37" i="5"/>
  <c r="E37" i="39" s="1"/>
  <c r="F23" i="5"/>
  <c r="E23" i="40" s="1"/>
  <c r="E26" i="5"/>
  <c r="F26" i="37" s="1"/>
  <c r="E27" i="5"/>
  <c r="E28"/>
  <c r="E29"/>
  <c r="F29" i="35" s="1"/>
  <c r="E30" i="5"/>
  <c r="E31"/>
  <c r="E32"/>
  <c r="E33"/>
  <c r="F33" i="35" s="1"/>
  <c r="E34" i="5"/>
  <c r="F34" i="35" s="1"/>
  <c r="E35" i="5"/>
  <c r="E36"/>
  <c r="E38"/>
  <c r="E37" s="1"/>
  <c r="E39"/>
  <c r="F39" i="37" s="1"/>
  <c r="E40" i="5"/>
  <c r="F40" i="37" s="1"/>
  <c r="E25" i="5"/>
  <c r="E23" s="1"/>
  <c r="E9"/>
  <c r="E10"/>
  <c r="F10" i="37" s="1"/>
  <c r="E11" i="5"/>
  <c r="E12"/>
  <c r="E13"/>
  <c r="E8"/>
  <c r="D40"/>
  <c r="G163" i="37"/>
  <c r="G164"/>
  <c r="H163"/>
  <c r="I163"/>
  <c r="J163"/>
  <c r="K163"/>
  <c r="L163"/>
  <c r="M163"/>
  <c r="N163"/>
  <c r="O163"/>
  <c r="P163"/>
  <c r="Q163"/>
  <c r="H164"/>
  <c r="I164"/>
  <c r="J164"/>
  <c r="K164"/>
  <c r="L164"/>
  <c r="M164"/>
  <c r="N164"/>
  <c r="O164"/>
  <c r="P164"/>
  <c r="Q164"/>
  <c r="D62"/>
  <c r="D55"/>
  <c r="G62"/>
  <c r="N62"/>
  <c r="D67" i="5"/>
  <c r="D59"/>
  <c r="G59" i="37"/>
  <c r="H59"/>
  <c r="I59"/>
  <c r="J59"/>
  <c r="K59"/>
  <c r="L59"/>
  <c r="M59"/>
  <c r="N59"/>
  <c r="O59"/>
  <c r="P59"/>
  <c r="Q59"/>
  <c r="G66"/>
  <c r="H66"/>
  <c r="I66"/>
  <c r="J66"/>
  <c r="K66"/>
  <c r="L66"/>
  <c r="M66"/>
  <c r="N66"/>
  <c r="O66"/>
  <c r="P66"/>
  <c r="Q66"/>
  <c r="F66"/>
  <c r="G39" i="35"/>
  <c r="H39"/>
  <c r="I39"/>
  <c r="J39"/>
  <c r="K39"/>
  <c r="L39"/>
  <c r="M39"/>
  <c r="N39"/>
  <c r="O39"/>
  <c r="P39"/>
  <c r="Q39"/>
  <c r="G40"/>
  <c r="H40"/>
  <c r="I40"/>
  <c r="J40"/>
  <c r="K40"/>
  <c r="L40"/>
  <c r="M40"/>
  <c r="N40"/>
  <c r="O40"/>
  <c r="P40"/>
  <c r="Q40"/>
  <c r="G33"/>
  <c r="H33"/>
  <c r="I33"/>
  <c r="J33"/>
  <c r="K33"/>
  <c r="L33"/>
  <c r="M33"/>
  <c r="N33"/>
  <c r="O33"/>
  <c r="P33"/>
  <c r="Q33"/>
  <c r="G34"/>
  <c r="H34"/>
  <c r="I34"/>
  <c r="J34"/>
  <c r="K34"/>
  <c r="L34"/>
  <c r="M34"/>
  <c r="N34"/>
  <c r="O34"/>
  <c r="P34"/>
  <c r="Q34"/>
  <c r="G33" i="37"/>
  <c r="H33"/>
  <c r="I33"/>
  <c r="J33"/>
  <c r="K33"/>
  <c r="L33"/>
  <c r="M33"/>
  <c r="N33"/>
  <c r="O33"/>
  <c r="P33"/>
  <c r="Q33"/>
  <c r="F34"/>
  <c r="G34"/>
  <c r="H34"/>
  <c r="I34"/>
  <c r="J34"/>
  <c r="K34"/>
  <c r="L34"/>
  <c r="M34"/>
  <c r="N34"/>
  <c r="O34"/>
  <c r="P34"/>
  <c r="Q34"/>
  <c r="G38" i="35"/>
  <c r="H38" i="37"/>
  <c r="H38" i="35"/>
  <c r="J37" i="37"/>
  <c r="K38" i="35"/>
  <c r="L38"/>
  <c r="N38" i="37"/>
  <c r="O38" i="35"/>
  <c r="P38" i="37"/>
  <c r="P38" i="35"/>
  <c r="D39" i="5"/>
  <c r="Q40" i="37"/>
  <c r="P40"/>
  <c r="O40"/>
  <c r="N40"/>
  <c r="M40"/>
  <c r="L40"/>
  <c r="K40"/>
  <c r="J40"/>
  <c r="I40"/>
  <c r="H40"/>
  <c r="G40"/>
  <c r="Q39"/>
  <c r="P39"/>
  <c r="O39"/>
  <c r="N39"/>
  <c r="M39"/>
  <c r="L39"/>
  <c r="K39"/>
  <c r="J39"/>
  <c r="I39"/>
  <c r="H39"/>
  <c r="G39"/>
  <c r="Q38"/>
  <c r="O38"/>
  <c r="M38"/>
  <c r="L38"/>
  <c r="K38"/>
  <c r="I38"/>
  <c r="G38"/>
  <c r="Q19"/>
  <c r="P19"/>
  <c r="O19"/>
  <c r="N19"/>
  <c r="M19"/>
  <c r="L19"/>
  <c r="K19"/>
  <c r="J19"/>
  <c r="I19"/>
  <c r="H19"/>
  <c r="G19"/>
  <c r="F19"/>
  <c r="F89"/>
  <c r="G89"/>
  <c r="H89"/>
  <c r="I89"/>
  <c r="J89"/>
  <c r="K89"/>
  <c r="L89"/>
  <c r="M89"/>
  <c r="N89"/>
  <c r="O89"/>
  <c r="P89"/>
  <c r="G86"/>
  <c r="H86"/>
  <c r="I86"/>
  <c r="J86"/>
  <c r="K86"/>
  <c r="L86"/>
  <c r="M86"/>
  <c r="N86"/>
  <c r="O86"/>
  <c r="P86"/>
  <c r="G87"/>
  <c r="H87"/>
  <c r="I87"/>
  <c r="J87"/>
  <c r="K87"/>
  <c r="L87"/>
  <c r="M87"/>
  <c r="N87"/>
  <c r="O87"/>
  <c r="P87"/>
  <c r="G83"/>
  <c r="H83"/>
  <c r="I83"/>
  <c r="J83"/>
  <c r="K83"/>
  <c r="L83"/>
  <c r="M83"/>
  <c r="N83"/>
  <c r="O83"/>
  <c r="P83"/>
  <c r="G77"/>
  <c r="H77"/>
  <c r="I77"/>
  <c r="J77"/>
  <c r="K77"/>
  <c r="L77"/>
  <c r="M77"/>
  <c r="N77"/>
  <c r="O77"/>
  <c r="P77"/>
  <c r="G78"/>
  <c r="H78"/>
  <c r="I78"/>
  <c r="J78"/>
  <c r="K78"/>
  <c r="L78"/>
  <c r="M78"/>
  <c r="N78"/>
  <c r="O78"/>
  <c r="P78"/>
  <c r="G79"/>
  <c r="H79"/>
  <c r="I79"/>
  <c r="J79"/>
  <c r="K79"/>
  <c r="L79"/>
  <c r="M79"/>
  <c r="N79"/>
  <c r="O79"/>
  <c r="P79"/>
  <c r="D76"/>
  <c r="D71"/>
  <c r="D70" s="1"/>
  <c r="D82"/>
  <c r="D95"/>
  <c r="D54"/>
  <c r="D52" s="1"/>
  <c r="H175" i="35"/>
  <c r="L175"/>
  <c r="O175"/>
  <c r="P175"/>
  <c r="J165" i="37"/>
  <c r="K160"/>
  <c r="O165"/>
  <c r="P160"/>
  <c r="H160"/>
  <c r="J162"/>
  <c r="L160"/>
  <c r="O160"/>
  <c r="I160"/>
  <c r="M160"/>
  <c r="Q160"/>
  <c r="G142" i="35"/>
  <c r="J142"/>
  <c r="N142"/>
  <c r="Q142"/>
  <c r="I117" i="37"/>
  <c r="O124"/>
  <c r="Q117"/>
  <c r="J117"/>
  <c r="L117"/>
  <c r="N117"/>
  <c r="H103"/>
  <c r="P103"/>
  <c r="M92"/>
  <c r="G82"/>
  <c r="H82"/>
  <c r="I82"/>
  <c r="J82"/>
  <c r="K82"/>
  <c r="L82"/>
  <c r="M82"/>
  <c r="N82"/>
  <c r="O82"/>
  <c r="P82"/>
  <c r="F82"/>
  <c r="H76"/>
  <c r="J71"/>
  <c r="K71"/>
  <c r="N71"/>
  <c r="O71"/>
  <c r="M71"/>
  <c r="G44"/>
  <c r="I49"/>
  <c r="J44"/>
  <c r="L44"/>
  <c r="M49"/>
  <c r="N44"/>
  <c r="O44"/>
  <c r="Q49"/>
  <c r="G43"/>
  <c r="J43"/>
  <c r="K43"/>
  <c r="L43"/>
  <c r="N43"/>
  <c r="O43"/>
  <c r="H53"/>
  <c r="I61"/>
  <c r="L53"/>
  <c r="O53"/>
  <c r="P53"/>
  <c r="H54"/>
  <c r="K54"/>
  <c r="N52"/>
  <c r="P52"/>
  <c r="Q52"/>
  <c r="M53"/>
  <c r="H37"/>
  <c r="I37"/>
  <c r="L37"/>
  <c r="M37"/>
  <c r="N37"/>
  <c r="P37"/>
  <c r="Q37"/>
  <c r="G18"/>
  <c r="H18"/>
  <c r="I18"/>
  <c r="J18"/>
  <c r="K18"/>
  <c r="L18"/>
  <c r="M18"/>
  <c r="N18"/>
  <c r="O18"/>
  <c r="P18"/>
  <c r="Q18"/>
  <c r="F18"/>
  <c r="G17"/>
  <c r="I17"/>
  <c r="K17"/>
  <c r="M17"/>
  <c r="O17"/>
  <c r="Q17"/>
  <c r="F17"/>
  <c r="D184" i="5"/>
  <c r="D183"/>
  <c r="D182"/>
  <c r="D181"/>
  <c r="D178"/>
  <c r="D177"/>
  <c r="D175"/>
  <c r="D174"/>
  <c r="D172"/>
  <c r="D171"/>
  <c r="D169"/>
  <c r="D168"/>
  <c r="D129"/>
  <c r="D128"/>
  <c r="D124"/>
  <c r="D113"/>
  <c r="D112"/>
  <c r="D111"/>
  <c r="D110"/>
  <c r="D109"/>
  <c r="D104"/>
  <c r="D100"/>
  <c r="D103"/>
  <c r="D102"/>
  <c r="D101"/>
  <c r="D99"/>
  <c r="D98"/>
  <c r="D91"/>
  <c r="D90"/>
  <c r="D89"/>
  <c r="D88"/>
  <c r="D87"/>
  <c r="D86"/>
  <c r="D85"/>
  <c r="D83"/>
  <c r="D82"/>
  <c r="D81"/>
  <c r="D80"/>
  <c r="D79"/>
  <c r="D77"/>
  <c r="D76"/>
  <c r="D75"/>
  <c r="D74"/>
  <c r="D49"/>
  <c r="D46"/>
  <c r="D68"/>
  <c r="D66"/>
  <c r="D65"/>
  <c r="D64"/>
  <c r="D60"/>
  <c r="D58"/>
  <c r="D57"/>
  <c r="D56"/>
  <c r="D36"/>
  <c r="D35"/>
  <c r="D32"/>
  <c r="D28"/>
  <c r="D27"/>
  <c r="D26"/>
  <c r="D25"/>
  <c r="D38"/>
  <c r="D37"/>
  <c r="D19"/>
  <c r="D18"/>
  <c r="D17"/>
  <c r="F89" i="35"/>
  <c r="G89"/>
  <c r="H89"/>
  <c r="I89"/>
  <c r="J89"/>
  <c r="K89"/>
  <c r="L89"/>
  <c r="M89"/>
  <c r="N89"/>
  <c r="O89"/>
  <c r="P89"/>
  <c r="Q89"/>
  <c r="Q38"/>
  <c r="N38"/>
  <c r="M38"/>
  <c r="I38"/>
  <c r="Q19"/>
  <c r="Q18" s="1"/>
  <c r="Q17" s="1"/>
  <c r="P19"/>
  <c r="P18" s="1"/>
  <c r="P17" s="1"/>
  <c r="O19"/>
  <c r="O18"/>
  <c r="O17" s="1"/>
  <c r="N19"/>
  <c r="N18" s="1"/>
  <c r="N17" s="1"/>
  <c r="M19"/>
  <c r="M18" s="1"/>
  <c r="M17" s="1"/>
  <c r="L19"/>
  <c r="L18" s="1"/>
  <c r="L17" s="1"/>
  <c r="K19"/>
  <c r="K18" s="1"/>
  <c r="K17" s="1"/>
  <c r="J19"/>
  <c r="J18" s="1"/>
  <c r="J17" s="1"/>
  <c r="I19"/>
  <c r="I18" s="1"/>
  <c r="I17" s="1"/>
  <c r="H19"/>
  <c r="H18" s="1"/>
  <c r="H17" s="1"/>
  <c r="G19"/>
  <c r="G18" s="1"/>
  <c r="F19"/>
  <c r="F18" s="1"/>
  <c r="F17" s="1"/>
  <c r="D175"/>
  <c r="P29" i="37"/>
  <c r="Q29"/>
  <c r="O29"/>
  <c r="N29"/>
  <c r="M29"/>
  <c r="M25"/>
  <c r="M26"/>
  <c r="M27"/>
  <c r="L29"/>
  <c r="L30"/>
  <c r="L31"/>
  <c r="L32"/>
  <c r="L35"/>
  <c r="L36"/>
  <c r="L25"/>
  <c r="L26"/>
  <c r="L27"/>
  <c r="K25"/>
  <c r="K26"/>
  <c r="K27"/>
  <c r="K28"/>
  <c r="K29"/>
  <c r="K30"/>
  <c r="K31"/>
  <c r="K32"/>
  <c r="K35"/>
  <c r="K36"/>
  <c r="J29"/>
  <c r="J29" i="35"/>
  <c r="L29"/>
  <c r="G29"/>
  <c r="H29"/>
  <c r="I29"/>
  <c r="K29"/>
  <c r="M29"/>
  <c r="N29"/>
  <c r="O29"/>
  <c r="P29"/>
  <c r="Q29"/>
  <c r="I29" i="37"/>
  <c r="H29"/>
  <c r="F29"/>
  <c r="G29"/>
  <c r="F158" i="35"/>
  <c r="G158"/>
  <c r="H158"/>
  <c r="I158"/>
  <c r="J158"/>
  <c r="K158"/>
  <c r="L158"/>
  <c r="M158"/>
  <c r="N158"/>
  <c r="O158"/>
  <c r="P158"/>
  <c r="Q158"/>
  <c r="G72" i="37"/>
  <c r="O72"/>
  <c r="F72"/>
  <c r="M72"/>
  <c r="N72"/>
  <c r="P72"/>
  <c r="Q72"/>
  <c r="L72"/>
  <c r="H72"/>
  <c r="I72"/>
  <c r="J72"/>
  <c r="K72"/>
  <c r="G73"/>
  <c r="M73"/>
  <c r="N73"/>
  <c r="O73"/>
  <c r="P73"/>
  <c r="Q73"/>
  <c r="F73"/>
  <c r="H73"/>
  <c r="I73"/>
  <c r="J73"/>
  <c r="K73"/>
  <c r="L73"/>
  <c r="G75"/>
  <c r="O75"/>
  <c r="F75"/>
  <c r="M75"/>
  <c r="N75"/>
  <c r="P75"/>
  <c r="Q75"/>
  <c r="L75"/>
  <c r="H75"/>
  <c r="I75"/>
  <c r="J75"/>
  <c r="K75"/>
  <c r="F96"/>
  <c r="D137"/>
  <c r="D138"/>
  <c r="D144"/>
  <c r="D158"/>
  <c r="D130"/>
  <c r="D132"/>
  <c r="D134"/>
  <c r="D135"/>
  <c r="D136"/>
  <c r="F179" i="35"/>
  <c r="G179"/>
  <c r="H179"/>
  <c r="M179"/>
  <c r="N179"/>
  <c r="I179"/>
  <c r="J179"/>
  <c r="K179"/>
  <c r="L179"/>
  <c r="O179"/>
  <c r="P179"/>
  <c r="Q179"/>
  <c r="G178"/>
  <c r="M178"/>
  <c r="N178"/>
  <c r="H178"/>
  <c r="I178"/>
  <c r="J178"/>
  <c r="K178"/>
  <c r="L178"/>
  <c r="O178"/>
  <c r="P178"/>
  <c r="Q178"/>
  <c r="F177"/>
  <c r="G177"/>
  <c r="M177"/>
  <c r="N177"/>
  <c r="H177"/>
  <c r="I177"/>
  <c r="J177"/>
  <c r="K177"/>
  <c r="L177"/>
  <c r="O177"/>
  <c r="P177"/>
  <c r="Q177"/>
  <c r="F176"/>
  <c r="G176"/>
  <c r="M176"/>
  <c r="N176"/>
  <c r="H176"/>
  <c r="I176"/>
  <c r="J176"/>
  <c r="K176"/>
  <c r="L176"/>
  <c r="O176"/>
  <c r="P176"/>
  <c r="Q176"/>
  <c r="F175"/>
  <c r="G175"/>
  <c r="I175"/>
  <c r="J175"/>
  <c r="K175"/>
  <c r="M175"/>
  <c r="N175"/>
  <c r="Q175"/>
  <c r="F36"/>
  <c r="G36"/>
  <c r="H36"/>
  <c r="I36"/>
  <c r="J36"/>
  <c r="K36"/>
  <c r="L36"/>
  <c r="M36"/>
  <c r="N36"/>
  <c r="O36"/>
  <c r="P36"/>
  <c r="Q36"/>
  <c r="F35"/>
  <c r="G35"/>
  <c r="H35"/>
  <c r="I35"/>
  <c r="J35"/>
  <c r="K35"/>
  <c r="L35"/>
  <c r="M35"/>
  <c r="N35"/>
  <c r="O35"/>
  <c r="P35"/>
  <c r="Q35"/>
  <c r="F32"/>
  <c r="G32"/>
  <c r="H32"/>
  <c r="I32"/>
  <c r="J32"/>
  <c r="K32"/>
  <c r="L32"/>
  <c r="M32"/>
  <c r="N32"/>
  <c r="O32"/>
  <c r="P32"/>
  <c r="Q32"/>
  <c r="F28"/>
  <c r="G28"/>
  <c r="H28"/>
  <c r="I28"/>
  <c r="J28"/>
  <c r="K28"/>
  <c r="L28"/>
  <c r="M28"/>
  <c r="N28"/>
  <c r="O28"/>
  <c r="P28"/>
  <c r="Q28"/>
  <c r="F88"/>
  <c r="G88"/>
  <c r="M88"/>
  <c r="N88"/>
  <c r="O88"/>
  <c r="P88"/>
  <c r="Q88"/>
  <c r="H88"/>
  <c r="I88"/>
  <c r="J88"/>
  <c r="K88"/>
  <c r="L88"/>
  <c r="F155"/>
  <c r="G155"/>
  <c r="M155"/>
  <c r="N155"/>
  <c r="O155"/>
  <c r="P155"/>
  <c r="Q155"/>
  <c r="H155"/>
  <c r="I155"/>
  <c r="J155"/>
  <c r="K155"/>
  <c r="L155"/>
  <c r="F152"/>
  <c r="G152"/>
  <c r="M152"/>
  <c r="N152"/>
  <c r="O152"/>
  <c r="P152"/>
  <c r="Q152"/>
  <c r="H152"/>
  <c r="I152"/>
  <c r="J152"/>
  <c r="K152"/>
  <c r="L152"/>
  <c r="G148"/>
  <c r="M148"/>
  <c r="N148"/>
  <c r="O148"/>
  <c r="P148"/>
  <c r="Q148"/>
  <c r="H148"/>
  <c r="I148"/>
  <c r="J148"/>
  <c r="K148"/>
  <c r="L148"/>
  <c r="F146"/>
  <c r="G146"/>
  <c r="M146"/>
  <c r="N146"/>
  <c r="O146"/>
  <c r="P146"/>
  <c r="Q146"/>
  <c r="H146"/>
  <c r="I146"/>
  <c r="J146"/>
  <c r="K146"/>
  <c r="L146"/>
  <c r="F144"/>
  <c r="G144"/>
  <c r="M144"/>
  <c r="N144"/>
  <c r="O144"/>
  <c r="P144"/>
  <c r="Q144"/>
  <c r="H144"/>
  <c r="I144"/>
  <c r="J144"/>
  <c r="K144"/>
  <c r="L144"/>
  <c r="F143"/>
  <c r="G143"/>
  <c r="M143"/>
  <c r="N143"/>
  <c r="O143"/>
  <c r="P143"/>
  <c r="Q143"/>
  <c r="H143"/>
  <c r="I143"/>
  <c r="J143"/>
  <c r="K143"/>
  <c r="L143"/>
  <c r="P142"/>
  <c r="H142"/>
  <c r="I142"/>
  <c r="K142"/>
  <c r="L142"/>
  <c r="M142"/>
  <c r="O142"/>
  <c r="F141"/>
  <c r="G141"/>
  <c r="M141"/>
  <c r="N141"/>
  <c r="O141"/>
  <c r="P141"/>
  <c r="Q141"/>
  <c r="H141"/>
  <c r="I141"/>
  <c r="J141"/>
  <c r="K141"/>
  <c r="L141"/>
  <c r="G139"/>
  <c r="M139"/>
  <c r="N139"/>
  <c r="O139"/>
  <c r="P139"/>
  <c r="Q139"/>
  <c r="H139"/>
  <c r="I139"/>
  <c r="J139"/>
  <c r="K139"/>
  <c r="L139"/>
  <c r="F138"/>
  <c r="G138"/>
  <c r="M138"/>
  <c r="N138"/>
  <c r="O138"/>
  <c r="P138"/>
  <c r="Q138"/>
  <c r="H138"/>
  <c r="I138"/>
  <c r="J138"/>
  <c r="K138"/>
  <c r="L138"/>
  <c r="F137"/>
  <c r="G137"/>
  <c r="M137"/>
  <c r="N137"/>
  <c r="O137"/>
  <c r="P137"/>
  <c r="Q137"/>
  <c r="H137"/>
  <c r="I137"/>
  <c r="J137"/>
  <c r="K137"/>
  <c r="L137"/>
  <c r="F136"/>
  <c r="G136"/>
  <c r="M136"/>
  <c r="N136"/>
  <c r="O136"/>
  <c r="P136"/>
  <c r="Q136"/>
  <c r="H136"/>
  <c r="I136"/>
  <c r="J136"/>
  <c r="K136"/>
  <c r="L136"/>
  <c r="G135"/>
  <c r="M135"/>
  <c r="N135"/>
  <c r="O135"/>
  <c r="P135"/>
  <c r="Q135"/>
  <c r="H135"/>
  <c r="I135"/>
  <c r="J135"/>
  <c r="K135"/>
  <c r="L135"/>
  <c r="F134"/>
  <c r="G134"/>
  <c r="M134"/>
  <c r="N134"/>
  <c r="O134"/>
  <c r="P134"/>
  <c r="Q134"/>
  <c r="H134"/>
  <c r="I134"/>
  <c r="J134"/>
  <c r="K134"/>
  <c r="L134"/>
  <c r="F133"/>
  <c r="G133"/>
  <c r="M133"/>
  <c r="N133"/>
  <c r="O133"/>
  <c r="P133"/>
  <c r="Q133"/>
  <c r="H133"/>
  <c r="I133"/>
  <c r="J133"/>
  <c r="K133"/>
  <c r="L133"/>
  <c r="F132"/>
  <c r="G132"/>
  <c r="M132"/>
  <c r="N132"/>
  <c r="O132"/>
  <c r="P132"/>
  <c r="Q132"/>
  <c r="H132"/>
  <c r="I132"/>
  <c r="J132"/>
  <c r="K132"/>
  <c r="L132"/>
  <c r="F130"/>
  <c r="G130"/>
  <c r="M130"/>
  <c r="N130"/>
  <c r="O130"/>
  <c r="P130"/>
  <c r="Q130"/>
  <c r="H130"/>
  <c r="I130"/>
  <c r="J130"/>
  <c r="K130"/>
  <c r="L130"/>
  <c r="F128"/>
  <c r="G128"/>
  <c r="M128"/>
  <c r="N128"/>
  <c r="O128"/>
  <c r="P128"/>
  <c r="Q128"/>
  <c r="H128"/>
  <c r="I128"/>
  <c r="J128"/>
  <c r="K128"/>
  <c r="L128"/>
  <c r="G170" i="37"/>
  <c r="H170"/>
  <c r="I170"/>
  <c r="J170"/>
  <c r="K170"/>
  <c r="L170"/>
  <c r="M170"/>
  <c r="N170"/>
  <c r="O170"/>
  <c r="P170"/>
  <c r="Q170"/>
  <c r="Q31" i="35"/>
  <c r="P31"/>
  <c r="O31"/>
  <c r="N31"/>
  <c r="M31"/>
  <c r="L31"/>
  <c r="K31"/>
  <c r="J31"/>
  <c r="I31"/>
  <c r="H31"/>
  <c r="G31"/>
  <c r="F31"/>
  <c r="Q30"/>
  <c r="P30"/>
  <c r="O30"/>
  <c r="N30"/>
  <c r="M30"/>
  <c r="L30"/>
  <c r="K30"/>
  <c r="J30"/>
  <c r="I30"/>
  <c r="H30"/>
  <c r="G30"/>
  <c r="F30"/>
  <c r="Q116"/>
  <c r="P116"/>
  <c r="O116"/>
  <c r="N116"/>
  <c r="M116"/>
  <c r="L116"/>
  <c r="K116"/>
  <c r="J116"/>
  <c r="I116"/>
  <c r="H116"/>
  <c r="G116"/>
  <c r="Q115"/>
  <c r="P115"/>
  <c r="O115"/>
  <c r="N115"/>
  <c r="M115"/>
  <c r="L115"/>
  <c r="K115"/>
  <c r="J115"/>
  <c r="I115"/>
  <c r="H115"/>
  <c r="G115"/>
  <c r="F115"/>
  <c r="Q114"/>
  <c r="P114"/>
  <c r="O114"/>
  <c r="N114"/>
  <c r="M114"/>
  <c r="L114"/>
  <c r="K114"/>
  <c r="J114"/>
  <c r="I114"/>
  <c r="H114"/>
  <c r="G114"/>
  <c r="F114"/>
  <c r="Q113"/>
  <c r="P113"/>
  <c r="O113"/>
  <c r="N113"/>
  <c r="M113"/>
  <c r="L113"/>
  <c r="K113"/>
  <c r="J113"/>
  <c r="I113"/>
  <c r="H113"/>
  <c r="G113"/>
  <c r="F113"/>
  <c r="Q112"/>
  <c r="P112"/>
  <c r="O112"/>
  <c r="N112"/>
  <c r="M112"/>
  <c r="L112"/>
  <c r="K112"/>
  <c r="J112"/>
  <c r="I112"/>
  <c r="H112"/>
  <c r="G112"/>
  <c r="Q111"/>
  <c r="P111"/>
  <c r="O111"/>
  <c r="N111"/>
  <c r="M111"/>
  <c r="L111"/>
  <c r="K111"/>
  <c r="J111"/>
  <c r="I111"/>
  <c r="H111"/>
  <c r="G111"/>
  <c r="F111"/>
  <c r="Q110"/>
  <c r="P110"/>
  <c r="O110"/>
  <c r="N110"/>
  <c r="M110"/>
  <c r="L110"/>
  <c r="K110"/>
  <c r="J110"/>
  <c r="I110"/>
  <c r="H110"/>
  <c r="G110"/>
  <c r="F110"/>
  <c r="Q109"/>
  <c r="P109"/>
  <c r="O109"/>
  <c r="N109"/>
  <c r="M109"/>
  <c r="L109"/>
  <c r="K109"/>
  <c r="J109"/>
  <c r="I109"/>
  <c r="H109"/>
  <c r="G109"/>
  <c r="F109"/>
  <c r="Q13"/>
  <c r="P13"/>
  <c r="O13"/>
  <c r="N13"/>
  <c r="M13"/>
  <c r="L13"/>
  <c r="K13"/>
  <c r="J13"/>
  <c r="I13"/>
  <c r="H13"/>
  <c r="Q12"/>
  <c r="P12"/>
  <c r="O12"/>
  <c r="N12"/>
  <c r="M12"/>
  <c r="L12"/>
  <c r="K12"/>
  <c r="J12"/>
  <c r="I12"/>
  <c r="H12"/>
  <c r="Q11"/>
  <c r="P11"/>
  <c r="O11"/>
  <c r="N11"/>
  <c r="M11"/>
  <c r="L11"/>
  <c r="K11"/>
  <c r="J11"/>
  <c r="I11"/>
  <c r="H11"/>
  <c r="Q10"/>
  <c r="P10"/>
  <c r="O10"/>
  <c r="N10"/>
  <c r="M10"/>
  <c r="L10"/>
  <c r="K10"/>
  <c r="J10"/>
  <c r="I10"/>
  <c r="H10"/>
  <c r="Q9"/>
  <c r="P9"/>
  <c r="O9"/>
  <c r="N9"/>
  <c r="M9"/>
  <c r="L9"/>
  <c r="K9"/>
  <c r="J9"/>
  <c r="I9"/>
  <c r="H9"/>
  <c r="Q8"/>
  <c r="P8"/>
  <c r="O8"/>
  <c r="N8"/>
  <c r="M8"/>
  <c r="L8"/>
  <c r="K8"/>
  <c r="J8"/>
  <c r="I8"/>
  <c r="H8"/>
  <c r="Q51" i="37"/>
  <c r="P51"/>
  <c r="O51"/>
  <c r="N51"/>
  <c r="M51"/>
  <c r="L51"/>
  <c r="K51"/>
  <c r="J51"/>
  <c r="I51"/>
  <c r="H51"/>
  <c r="G51"/>
  <c r="F51"/>
  <c r="Q50"/>
  <c r="P50"/>
  <c r="O50"/>
  <c r="N50"/>
  <c r="M50"/>
  <c r="L50"/>
  <c r="K50"/>
  <c r="J50"/>
  <c r="I50"/>
  <c r="H50"/>
  <c r="G50"/>
  <c r="F50"/>
  <c r="P49"/>
  <c r="O49"/>
  <c r="K49"/>
  <c r="H49"/>
  <c r="G49"/>
  <c r="Q48"/>
  <c r="P48"/>
  <c r="O48"/>
  <c r="N48"/>
  <c r="M48"/>
  <c r="L48"/>
  <c r="K48"/>
  <c r="J48"/>
  <c r="I48"/>
  <c r="H48"/>
  <c r="G48"/>
  <c r="F48"/>
  <c r="Q47"/>
  <c r="P47"/>
  <c r="O47"/>
  <c r="N47"/>
  <c r="M47"/>
  <c r="L47"/>
  <c r="K47"/>
  <c r="J47"/>
  <c r="I47"/>
  <c r="H47"/>
  <c r="G47"/>
  <c r="F47"/>
  <c r="Q67"/>
  <c r="P67"/>
  <c r="O67"/>
  <c r="N67"/>
  <c r="M67"/>
  <c r="L67"/>
  <c r="K67"/>
  <c r="J67"/>
  <c r="I67"/>
  <c r="H67"/>
  <c r="G67"/>
  <c r="F67"/>
  <c r="Q65"/>
  <c r="P65"/>
  <c r="O65"/>
  <c r="N65"/>
  <c r="M65"/>
  <c r="L65"/>
  <c r="K65"/>
  <c r="J65"/>
  <c r="I65"/>
  <c r="H65"/>
  <c r="G65"/>
  <c r="F65"/>
  <c r="Q64"/>
  <c r="P64"/>
  <c r="O64"/>
  <c r="N64"/>
  <c r="M64"/>
  <c r="L64"/>
  <c r="K64"/>
  <c r="J64"/>
  <c r="I64"/>
  <c r="H64"/>
  <c r="G64"/>
  <c r="F64"/>
  <c r="Q63"/>
  <c r="P63"/>
  <c r="O63"/>
  <c r="N63"/>
  <c r="M63"/>
  <c r="L63"/>
  <c r="K63"/>
  <c r="J63"/>
  <c r="I63"/>
  <c r="H63"/>
  <c r="G63"/>
  <c r="F63"/>
  <c r="P62"/>
  <c r="O62"/>
  <c r="M62"/>
  <c r="L62"/>
  <c r="K62"/>
  <c r="J62"/>
  <c r="I62"/>
  <c r="H62"/>
  <c r="O61"/>
  <c r="M61"/>
  <c r="K61"/>
  <c r="Q60"/>
  <c r="P60"/>
  <c r="O60"/>
  <c r="N60"/>
  <c r="M60"/>
  <c r="L60"/>
  <c r="K60"/>
  <c r="J60"/>
  <c r="I60"/>
  <c r="H60"/>
  <c r="G60"/>
  <c r="F60"/>
  <c r="Q58"/>
  <c r="P58"/>
  <c r="O58"/>
  <c r="N58"/>
  <c r="M58"/>
  <c r="L58"/>
  <c r="K58"/>
  <c r="J58"/>
  <c r="I58"/>
  <c r="H58"/>
  <c r="G58"/>
  <c r="F58"/>
  <c r="Q57"/>
  <c r="P57"/>
  <c r="O57"/>
  <c r="N57"/>
  <c r="M57"/>
  <c r="L57"/>
  <c r="K57"/>
  <c r="J57"/>
  <c r="I57"/>
  <c r="H57"/>
  <c r="G57"/>
  <c r="F57"/>
  <c r="Q56"/>
  <c r="P56"/>
  <c r="O56"/>
  <c r="N56"/>
  <c r="M56"/>
  <c r="L56"/>
  <c r="K56"/>
  <c r="J56"/>
  <c r="I56"/>
  <c r="H56"/>
  <c r="G56"/>
  <c r="F56"/>
  <c r="Q55"/>
  <c r="P55"/>
  <c r="O55"/>
  <c r="N55"/>
  <c r="M55"/>
  <c r="K55"/>
  <c r="J55"/>
  <c r="I55"/>
  <c r="H55"/>
  <c r="G55"/>
  <c r="N54"/>
  <c r="M54"/>
  <c r="K53"/>
  <c r="H52"/>
  <c r="Q179"/>
  <c r="P179"/>
  <c r="O179"/>
  <c r="N179"/>
  <c r="M179"/>
  <c r="L179"/>
  <c r="K179"/>
  <c r="J179"/>
  <c r="I179"/>
  <c r="H179"/>
  <c r="G179"/>
  <c r="F179"/>
  <c r="E179" s="1"/>
  <c r="Q173"/>
  <c r="P173"/>
  <c r="O173"/>
  <c r="N173"/>
  <c r="M173"/>
  <c r="L173"/>
  <c r="K173"/>
  <c r="J173"/>
  <c r="I173"/>
  <c r="H173"/>
  <c r="G173"/>
  <c r="F173"/>
  <c r="Q172"/>
  <c r="P172"/>
  <c r="O172"/>
  <c r="N172"/>
  <c r="M172"/>
  <c r="L172"/>
  <c r="K172"/>
  <c r="J172"/>
  <c r="I172"/>
  <c r="H172"/>
  <c r="G172"/>
  <c r="F172"/>
  <c r="Q171"/>
  <c r="P171"/>
  <c r="O171"/>
  <c r="N171"/>
  <c r="M171"/>
  <c r="L171"/>
  <c r="K171"/>
  <c r="J171"/>
  <c r="I171"/>
  <c r="H171"/>
  <c r="G171"/>
  <c r="F171"/>
  <c r="Q178"/>
  <c r="P178"/>
  <c r="O178"/>
  <c r="N178"/>
  <c r="M178"/>
  <c r="L178"/>
  <c r="K178"/>
  <c r="J178"/>
  <c r="I178"/>
  <c r="H178"/>
  <c r="G178"/>
  <c r="Q177"/>
  <c r="P177"/>
  <c r="O177"/>
  <c r="N177"/>
  <c r="M177"/>
  <c r="L177"/>
  <c r="K177"/>
  <c r="J177"/>
  <c r="I177"/>
  <c r="H177"/>
  <c r="G177"/>
  <c r="F177"/>
  <c r="Q176"/>
  <c r="P176"/>
  <c r="O176"/>
  <c r="N176"/>
  <c r="M176"/>
  <c r="L176"/>
  <c r="K176"/>
  <c r="J176"/>
  <c r="I176"/>
  <c r="H176"/>
  <c r="G176"/>
  <c r="F176"/>
  <c r="Q175"/>
  <c r="P175"/>
  <c r="N175"/>
  <c r="M175"/>
  <c r="L175"/>
  <c r="K175"/>
  <c r="J175"/>
  <c r="I175"/>
  <c r="H175"/>
  <c r="G175"/>
  <c r="F175"/>
  <c r="Q169"/>
  <c r="P169"/>
  <c r="O169"/>
  <c r="N169"/>
  <c r="M169"/>
  <c r="L169"/>
  <c r="K169"/>
  <c r="J169"/>
  <c r="I169"/>
  <c r="H169"/>
  <c r="G169"/>
  <c r="F169"/>
  <c r="Q168"/>
  <c r="P168"/>
  <c r="O168"/>
  <c r="N168"/>
  <c r="M168"/>
  <c r="L168"/>
  <c r="K168"/>
  <c r="J168"/>
  <c r="I168"/>
  <c r="H168"/>
  <c r="G168"/>
  <c r="Q36"/>
  <c r="P36"/>
  <c r="O36"/>
  <c r="N36"/>
  <c r="M36"/>
  <c r="J36"/>
  <c r="I36"/>
  <c r="H36"/>
  <c r="G36"/>
  <c r="F36"/>
  <c r="Q35"/>
  <c r="P35"/>
  <c r="O35"/>
  <c r="N35"/>
  <c r="M35"/>
  <c r="J35"/>
  <c r="I35"/>
  <c r="H35"/>
  <c r="G35"/>
  <c r="F35"/>
  <c r="Q32"/>
  <c r="P32"/>
  <c r="O32"/>
  <c r="N32"/>
  <c r="M32"/>
  <c r="J32"/>
  <c r="I32"/>
  <c r="H32"/>
  <c r="G32"/>
  <c r="F32"/>
  <c r="Q31"/>
  <c r="P31"/>
  <c r="O31"/>
  <c r="N31"/>
  <c r="M31"/>
  <c r="J31"/>
  <c r="I31"/>
  <c r="H31"/>
  <c r="G31"/>
  <c r="F31"/>
  <c r="Q30"/>
  <c r="P30"/>
  <c r="O30"/>
  <c r="N30"/>
  <c r="M30"/>
  <c r="J30"/>
  <c r="I30"/>
  <c r="H30"/>
  <c r="G30"/>
  <c r="F30"/>
  <c r="Q28"/>
  <c r="P28"/>
  <c r="O28"/>
  <c r="N28"/>
  <c r="M28"/>
  <c r="L28"/>
  <c r="J28"/>
  <c r="I28"/>
  <c r="H28"/>
  <c r="G28"/>
  <c r="F28"/>
  <c r="Q27"/>
  <c r="P27"/>
  <c r="O27"/>
  <c r="N27"/>
  <c r="J27"/>
  <c r="I27"/>
  <c r="H27"/>
  <c r="G27"/>
  <c r="F27"/>
  <c r="Q26"/>
  <c r="P26"/>
  <c r="O26"/>
  <c r="N26"/>
  <c r="J26"/>
  <c r="I26"/>
  <c r="H26"/>
  <c r="G26"/>
  <c r="Q25"/>
  <c r="P25"/>
  <c r="O25"/>
  <c r="N25"/>
  <c r="J25"/>
  <c r="I25"/>
  <c r="H25"/>
  <c r="G25"/>
  <c r="Q23"/>
  <c r="P23"/>
  <c r="O23"/>
  <c r="N23"/>
  <c r="M23"/>
  <c r="L23"/>
  <c r="K23"/>
  <c r="J23"/>
  <c r="I23"/>
  <c r="H23"/>
  <c r="G23"/>
  <c r="Q80"/>
  <c r="P80"/>
  <c r="O80"/>
  <c r="N80"/>
  <c r="M80"/>
  <c r="L80"/>
  <c r="K80"/>
  <c r="J80"/>
  <c r="I80"/>
  <c r="H80"/>
  <c r="G80"/>
  <c r="Q81"/>
  <c r="P81"/>
  <c r="O81"/>
  <c r="N81"/>
  <c r="M81"/>
  <c r="L81"/>
  <c r="K81"/>
  <c r="J81"/>
  <c r="I81"/>
  <c r="H81"/>
  <c r="G81"/>
  <c r="F81"/>
  <c r="Q88"/>
  <c r="P88"/>
  <c r="O88"/>
  <c r="N88"/>
  <c r="M88"/>
  <c r="L88"/>
  <c r="K88"/>
  <c r="J88"/>
  <c r="I88"/>
  <c r="H88"/>
  <c r="G88"/>
  <c r="F88"/>
  <c r="Q85"/>
  <c r="P85"/>
  <c r="O85"/>
  <c r="N85"/>
  <c r="M85"/>
  <c r="L85"/>
  <c r="K85"/>
  <c r="J85"/>
  <c r="I85"/>
  <c r="H85"/>
  <c r="G85"/>
  <c r="F85"/>
  <c r="Q84"/>
  <c r="P84"/>
  <c r="O84"/>
  <c r="N84"/>
  <c r="M84"/>
  <c r="L84"/>
  <c r="K84"/>
  <c r="J84"/>
  <c r="I84"/>
  <c r="H84"/>
  <c r="G84"/>
  <c r="Q167"/>
  <c r="P167"/>
  <c r="O167"/>
  <c r="N167"/>
  <c r="M167"/>
  <c r="L167"/>
  <c r="K167"/>
  <c r="J167"/>
  <c r="I167"/>
  <c r="H167"/>
  <c r="G167"/>
  <c r="F167"/>
  <c r="Q166"/>
  <c r="P166"/>
  <c r="O166"/>
  <c r="N166"/>
  <c r="M166"/>
  <c r="L166"/>
  <c r="K166"/>
  <c r="J166"/>
  <c r="I166"/>
  <c r="H166"/>
  <c r="G166"/>
  <c r="Q165"/>
  <c r="P165"/>
  <c r="N165"/>
  <c r="M165"/>
  <c r="L165"/>
  <c r="K165"/>
  <c r="I165"/>
  <c r="H165"/>
  <c r="G165"/>
  <c r="F165"/>
  <c r="Q162"/>
  <c r="P162"/>
  <c r="N162"/>
  <c r="M162"/>
  <c r="L162"/>
  <c r="K162"/>
  <c r="I162"/>
  <c r="H162"/>
  <c r="G162"/>
  <c r="N160"/>
  <c r="Q158"/>
  <c r="P158"/>
  <c r="O158"/>
  <c r="N158"/>
  <c r="M158"/>
  <c r="L158"/>
  <c r="K158"/>
  <c r="J158"/>
  <c r="I158"/>
  <c r="H158"/>
  <c r="G158"/>
  <c r="F158"/>
  <c r="Q155"/>
  <c r="P155"/>
  <c r="O155"/>
  <c r="N155"/>
  <c r="M155"/>
  <c r="L155"/>
  <c r="K155"/>
  <c r="J155"/>
  <c r="I155"/>
  <c r="H155"/>
  <c r="G155"/>
  <c r="F155"/>
  <c r="Q152"/>
  <c r="P152"/>
  <c r="O152"/>
  <c r="N152"/>
  <c r="M152"/>
  <c r="L152"/>
  <c r="K152"/>
  <c r="J152"/>
  <c r="I152"/>
  <c r="H152"/>
  <c r="G152"/>
  <c r="F152"/>
  <c r="Q148"/>
  <c r="P148"/>
  <c r="O148"/>
  <c r="N148"/>
  <c r="M148"/>
  <c r="L148"/>
  <c r="K148"/>
  <c r="J148"/>
  <c r="I148"/>
  <c r="H148"/>
  <c r="G148"/>
  <c r="F148"/>
  <c r="Q146"/>
  <c r="P146"/>
  <c r="O146"/>
  <c r="N146"/>
  <c r="M146"/>
  <c r="L146"/>
  <c r="K146"/>
  <c r="J146"/>
  <c r="I146"/>
  <c r="H146"/>
  <c r="G146"/>
  <c r="F146"/>
  <c r="Q144"/>
  <c r="P144"/>
  <c r="O144"/>
  <c r="N144"/>
  <c r="M144"/>
  <c r="L144"/>
  <c r="K144"/>
  <c r="J144"/>
  <c r="I144"/>
  <c r="H144"/>
  <c r="G144"/>
  <c r="F144"/>
  <c r="Q143"/>
  <c r="P143"/>
  <c r="O143"/>
  <c r="N143"/>
  <c r="M143"/>
  <c r="L143"/>
  <c r="K143"/>
  <c r="J143"/>
  <c r="I143"/>
  <c r="H143"/>
  <c r="G143"/>
  <c r="F143"/>
  <c r="O142"/>
  <c r="M142"/>
  <c r="K142"/>
  <c r="I142"/>
  <c r="Q141"/>
  <c r="P141"/>
  <c r="O141"/>
  <c r="N141"/>
  <c r="M141"/>
  <c r="L141"/>
  <c r="K141"/>
  <c r="J141"/>
  <c r="I141"/>
  <c r="H141"/>
  <c r="G141"/>
  <c r="F141"/>
  <c r="Q139"/>
  <c r="P139"/>
  <c r="O139"/>
  <c r="N139"/>
  <c r="M139"/>
  <c r="L139"/>
  <c r="K139"/>
  <c r="J139"/>
  <c r="I139"/>
  <c r="H139"/>
  <c r="G139"/>
  <c r="Q138"/>
  <c r="P138"/>
  <c r="O138"/>
  <c r="N138"/>
  <c r="M138"/>
  <c r="L138"/>
  <c r="K138"/>
  <c r="J138"/>
  <c r="I138"/>
  <c r="H138"/>
  <c r="G138"/>
  <c r="F138"/>
  <c r="Q137"/>
  <c r="P137"/>
  <c r="O137"/>
  <c r="N137"/>
  <c r="M137"/>
  <c r="L137"/>
  <c r="K137"/>
  <c r="J137"/>
  <c r="I137"/>
  <c r="H137"/>
  <c r="G137"/>
  <c r="F137"/>
  <c r="Q136"/>
  <c r="P136"/>
  <c r="O136"/>
  <c r="N136"/>
  <c r="M136"/>
  <c r="L136"/>
  <c r="K136"/>
  <c r="J136"/>
  <c r="I136"/>
  <c r="H136"/>
  <c r="G136"/>
  <c r="F136"/>
  <c r="Q135"/>
  <c r="P135"/>
  <c r="O135"/>
  <c r="N135"/>
  <c r="M135"/>
  <c r="L135"/>
  <c r="K135"/>
  <c r="J135"/>
  <c r="I135"/>
  <c r="H135"/>
  <c r="G135"/>
  <c r="Q134"/>
  <c r="P134"/>
  <c r="O134"/>
  <c r="N134"/>
  <c r="M134"/>
  <c r="L134"/>
  <c r="K134"/>
  <c r="J134"/>
  <c r="I134"/>
  <c r="H134"/>
  <c r="G134"/>
  <c r="F134"/>
  <c r="Q133"/>
  <c r="P133"/>
  <c r="O133"/>
  <c r="N133"/>
  <c r="M133"/>
  <c r="L133"/>
  <c r="K133"/>
  <c r="J133"/>
  <c r="I133"/>
  <c r="H133"/>
  <c r="G133"/>
  <c r="F133"/>
  <c r="Q132"/>
  <c r="P132"/>
  <c r="O132"/>
  <c r="N132"/>
  <c r="M132"/>
  <c r="L132"/>
  <c r="K132"/>
  <c r="J132"/>
  <c r="I132"/>
  <c r="H132"/>
  <c r="G132"/>
  <c r="F132"/>
  <c r="Q131"/>
  <c r="P131"/>
  <c r="O131"/>
  <c r="N131"/>
  <c r="M131"/>
  <c r="L131"/>
  <c r="K131"/>
  <c r="I131"/>
  <c r="H131"/>
  <c r="G131"/>
  <c r="Q130"/>
  <c r="P130"/>
  <c r="O130"/>
  <c r="N130"/>
  <c r="M130"/>
  <c r="L130"/>
  <c r="K130"/>
  <c r="J130"/>
  <c r="I130"/>
  <c r="H130"/>
  <c r="G130"/>
  <c r="F130"/>
  <c r="Q128"/>
  <c r="P128"/>
  <c r="O128"/>
  <c r="N128"/>
  <c r="M128"/>
  <c r="L128"/>
  <c r="K128"/>
  <c r="J128"/>
  <c r="I128"/>
  <c r="H128"/>
  <c r="G128"/>
  <c r="F128"/>
  <c r="Q126"/>
  <c r="P126"/>
  <c r="O126"/>
  <c r="N126"/>
  <c r="M126"/>
  <c r="L126"/>
  <c r="K126"/>
  <c r="J126"/>
  <c r="I126"/>
  <c r="H126"/>
  <c r="G126"/>
  <c r="F126"/>
  <c r="Q125"/>
  <c r="P125"/>
  <c r="O125"/>
  <c r="N125"/>
  <c r="M125"/>
  <c r="L125"/>
  <c r="K125"/>
  <c r="J125"/>
  <c r="I125"/>
  <c r="H125"/>
  <c r="G125"/>
  <c r="F125"/>
  <c r="P124"/>
  <c r="N124"/>
  <c r="M124"/>
  <c r="L124"/>
  <c r="K124"/>
  <c r="J124"/>
  <c r="H124"/>
  <c r="G124"/>
  <c r="Q123"/>
  <c r="P123"/>
  <c r="O123"/>
  <c r="N123"/>
  <c r="M123"/>
  <c r="L123"/>
  <c r="K123"/>
  <c r="J123"/>
  <c r="I123"/>
  <c r="H123"/>
  <c r="G123"/>
  <c r="F123"/>
  <c r="Q122"/>
  <c r="P122"/>
  <c r="O122"/>
  <c r="N122"/>
  <c r="M122"/>
  <c r="L122"/>
  <c r="K122"/>
  <c r="J122"/>
  <c r="I122"/>
  <c r="H122"/>
  <c r="G122"/>
  <c r="F122"/>
  <c r="Q121"/>
  <c r="P121"/>
  <c r="O121"/>
  <c r="N121"/>
  <c r="M121"/>
  <c r="L121"/>
  <c r="K121"/>
  <c r="J121"/>
  <c r="I121"/>
  <c r="H121"/>
  <c r="G121"/>
  <c r="F121"/>
  <c r="Q120"/>
  <c r="P120"/>
  <c r="O120"/>
  <c r="N120"/>
  <c r="M120"/>
  <c r="L120"/>
  <c r="K120"/>
  <c r="J120"/>
  <c r="I120"/>
  <c r="H120"/>
  <c r="G120"/>
  <c r="Q119"/>
  <c r="P119"/>
  <c r="O119"/>
  <c r="M119"/>
  <c r="K119"/>
  <c r="J119"/>
  <c r="I119"/>
  <c r="H119"/>
  <c r="G119"/>
  <c r="F119"/>
  <c r="Q116"/>
  <c r="P116"/>
  <c r="O116"/>
  <c r="N116"/>
  <c r="M116"/>
  <c r="L116"/>
  <c r="K116"/>
  <c r="J116"/>
  <c r="I116"/>
  <c r="H116"/>
  <c r="G116"/>
  <c r="Q115"/>
  <c r="P115"/>
  <c r="O115"/>
  <c r="N115"/>
  <c r="M115"/>
  <c r="L115"/>
  <c r="K115"/>
  <c r="J115"/>
  <c r="I115"/>
  <c r="H115"/>
  <c r="G115"/>
  <c r="F115"/>
  <c r="Q114"/>
  <c r="P114"/>
  <c r="O114"/>
  <c r="N114"/>
  <c r="M114"/>
  <c r="L114"/>
  <c r="K114"/>
  <c r="J114"/>
  <c r="I114"/>
  <c r="H114"/>
  <c r="G114"/>
  <c r="F114"/>
  <c r="Q113"/>
  <c r="P113"/>
  <c r="O113"/>
  <c r="N113"/>
  <c r="M113"/>
  <c r="L113"/>
  <c r="K113"/>
  <c r="J113"/>
  <c r="I113"/>
  <c r="H113"/>
  <c r="G113"/>
  <c r="F113"/>
  <c r="Q112"/>
  <c r="P112"/>
  <c r="O112"/>
  <c r="N112"/>
  <c r="M112"/>
  <c r="L112"/>
  <c r="K112"/>
  <c r="J112"/>
  <c r="I112"/>
  <c r="H112"/>
  <c r="G112"/>
  <c r="F112"/>
  <c r="Q111"/>
  <c r="P111"/>
  <c r="O111"/>
  <c r="N111"/>
  <c r="M111"/>
  <c r="L111"/>
  <c r="K111"/>
  <c r="J111"/>
  <c r="I111"/>
  <c r="H111"/>
  <c r="G111"/>
  <c r="F111"/>
  <c r="Q110"/>
  <c r="P110"/>
  <c r="O110"/>
  <c r="N110"/>
  <c r="M110"/>
  <c r="L110"/>
  <c r="K110"/>
  <c r="J110"/>
  <c r="I110"/>
  <c r="H110"/>
  <c r="G110"/>
  <c r="F110"/>
  <c r="Q109"/>
  <c r="P109"/>
  <c r="O109"/>
  <c r="N109"/>
  <c r="M109"/>
  <c r="L109"/>
  <c r="K109"/>
  <c r="J109"/>
  <c r="I109"/>
  <c r="H109"/>
  <c r="G109"/>
  <c r="F109"/>
  <c r="Q108"/>
  <c r="P108"/>
  <c r="O108"/>
  <c r="N108"/>
  <c r="M108"/>
  <c r="L108"/>
  <c r="K108"/>
  <c r="J108"/>
  <c r="I108"/>
  <c r="H108"/>
  <c r="G108"/>
  <c r="F108"/>
  <c r="Q107"/>
  <c r="P107"/>
  <c r="O107"/>
  <c r="N107"/>
  <c r="M107"/>
  <c r="L107"/>
  <c r="K107"/>
  <c r="J107"/>
  <c r="I107"/>
  <c r="H107"/>
  <c r="G107"/>
  <c r="F107"/>
  <c r="Q106"/>
  <c r="P106"/>
  <c r="O106"/>
  <c r="N106"/>
  <c r="M106"/>
  <c r="L106"/>
  <c r="K106"/>
  <c r="J106"/>
  <c r="I106"/>
  <c r="H106"/>
  <c r="G106"/>
  <c r="F106"/>
  <c r="Q105"/>
  <c r="P105"/>
  <c r="O105"/>
  <c r="N105"/>
  <c r="M105"/>
  <c r="L105"/>
  <c r="K105"/>
  <c r="J105"/>
  <c r="I105"/>
  <c r="H105"/>
  <c r="G105"/>
  <c r="F105"/>
  <c r="Q104"/>
  <c r="P104"/>
  <c r="O104"/>
  <c r="N104"/>
  <c r="M104"/>
  <c r="L104"/>
  <c r="K104"/>
  <c r="J104"/>
  <c r="I104"/>
  <c r="H104"/>
  <c r="G104"/>
  <c r="F104"/>
  <c r="Q103"/>
  <c r="O103"/>
  <c r="N103"/>
  <c r="M103"/>
  <c r="K103"/>
  <c r="J103"/>
  <c r="I103"/>
  <c r="G103"/>
  <c r="Q102"/>
  <c r="P102"/>
  <c r="O102"/>
  <c r="N102"/>
  <c r="M102"/>
  <c r="L102"/>
  <c r="K102"/>
  <c r="J102"/>
  <c r="I102"/>
  <c r="H102"/>
  <c r="G102"/>
  <c r="F102"/>
  <c r="Q98"/>
  <c r="P98"/>
  <c r="O98"/>
  <c r="N98"/>
  <c r="M98"/>
  <c r="L98"/>
  <c r="K98"/>
  <c r="J98"/>
  <c r="I98"/>
  <c r="H98"/>
  <c r="G98"/>
  <c r="F98"/>
  <c r="Q101"/>
  <c r="P101"/>
  <c r="O101"/>
  <c r="N101"/>
  <c r="M101"/>
  <c r="L101"/>
  <c r="K101"/>
  <c r="J101"/>
  <c r="I101"/>
  <c r="H101"/>
  <c r="G101"/>
  <c r="F101"/>
  <c r="Q100"/>
  <c r="P100"/>
  <c r="O100"/>
  <c r="N100"/>
  <c r="M100"/>
  <c r="L100"/>
  <c r="K100"/>
  <c r="J100"/>
  <c r="I100"/>
  <c r="H100"/>
  <c r="G100"/>
  <c r="Q99"/>
  <c r="P99"/>
  <c r="O99"/>
  <c r="N99"/>
  <c r="M99"/>
  <c r="L99"/>
  <c r="K99"/>
  <c r="J99"/>
  <c r="I99"/>
  <c r="H99"/>
  <c r="G99"/>
  <c r="F99"/>
  <c r="Q97"/>
  <c r="P97"/>
  <c r="O97"/>
  <c r="N97"/>
  <c r="M97"/>
  <c r="L97"/>
  <c r="K97"/>
  <c r="J97"/>
  <c r="I97"/>
  <c r="H97"/>
  <c r="G97"/>
  <c r="F97"/>
  <c r="Q96"/>
  <c r="P96"/>
  <c r="O96"/>
  <c r="N96"/>
  <c r="M96"/>
  <c r="L96"/>
  <c r="K96"/>
  <c r="J96"/>
  <c r="I96"/>
  <c r="H96"/>
  <c r="G96"/>
  <c r="Q95"/>
  <c r="P95"/>
  <c r="O95"/>
  <c r="N95"/>
  <c r="M95"/>
  <c r="L95"/>
  <c r="K95"/>
  <c r="J95"/>
  <c r="I95"/>
  <c r="H95"/>
  <c r="G95"/>
  <c r="F95"/>
  <c r="Q76"/>
  <c r="P76"/>
  <c r="N76"/>
  <c r="M76"/>
  <c r="L76"/>
  <c r="J76"/>
  <c r="I76"/>
  <c r="G76"/>
  <c r="F76"/>
  <c r="Q74"/>
  <c r="P74"/>
  <c r="O74"/>
  <c r="N74"/>
  <c r="M74"/>
  <c r="L74"/>
  <c r="K74"/>
  <c r="J74"/>
  <c r="I74"/>
  <c r="H74"/>
  <c r="G74"/>
  <c r="F74"/>
  <c r="P71"/>
  <c r="L71"/>
  <c r="I71"/>
  <c r="Q13"/>
  <c r="P13"/>
  <c r="O13"/>
  <c r="N13"/>
  <c r="M13"/>
  <c r="L13"/>
  <c r="K13"/>
  <c r="J13"/>
  <c r="I13"/>
  <c r="H13"/>
  <c r="G13"/>
  <c r="F13"/>
  <c r="Q12"/>
  <c r="P12"/>
  <c r="O12"/>
  <c r="N12"/>
  <c r="M12"/>
  <c r="L12"/>
  <c r="K12"/>
  <c r="J12"/>
  <c r="I12"/>
  <c r="H12"/>
  <c r="G12"/>
  <c r="F12"/>
  <c r="Q11"/>
  <c r="P11"/>
  <c r="O11"/>
  <c r="N11"/>
  <c r="M11"/>
  <c r="L11"/>
  <c r="K11"/>
  <c r="J11"/>
  <c r="I11"/>
  <c r="H11"/>
  <c r="G11"/>
  <c r="F11"/>
  <c r="Q10"/>
  <c r="P10"/>
  <c r="O10"/>
  <c r="N10"/>
  <c r="M10"/>
  <c r="L10"/>
  <c r="K10"/>
  <c r="J10"/>
  <c r="I10"/>
  <c r="H10"/>
  <c r="G10"/>
  <c r="Q9"/>
  <c r="P9"/>
  <c r="O9"/>
  <c r="N9"/>
  <c r="M9"/>
  <c r="L9"/>
  <c r="K9"/>
  <c r="J9"/>
  <c r="I9"/>
  <c r="H9"/>
  <c r="G9"/>
  <c r="F9"/>
  <c r="D61"/>
  <c r="D53" s="1"/>
  <c r="D175"/>
  <c r="D168"/>
  <c r="D23"/>
  <c r="D165"/>
  <c r="D160" s="1"/>
  <c r="D117"/>
  <c r="D103"/>
  <c r="J8"/>
  <c r="E49" i="36"/>
  <c r="I131"/>
  <c r="J131"/>
  <c r="K131"/>
  <c r="L131"/>
  <c r="M131"/>
  <c r="N131"/>
  <c r="O131"/>
  <c r="P131"/>
  <c r="Q131"/>
  <c r="F131"/>
  <c r="G131"/>
  <c r="H131"/>
  <c r="I130"/>
  <c r="J130"/>
  <c r="K130"/>
  <c r="L130"/>
  <c r="M130"/>
  <c r="N130"/>
  <c r="O130"/>
  <c r="P130"/>
  <c r="Q130"/>
  <c r="G130"/>
  <c r="H130"/>
  <c r="J129"/>
  <c r="K129"/>
  <c r="N129"/>
  <c r="O129"/>
  <c r="F129"/>
  <c r="G129"/>
  <c r="D128"/>
  <c r="K8" i="37"/>
  <c r="L8"/>
  <c r="M8"/>
  <c r="N8"/>
  <c r="O8"/>
  <c r="P8"/>
  <c r="Q8"/>
  <c r="F28" i="36"/>
  <c r="F26"/>
  <c r="Q25"/>
  <c r="P25"/>
  <c r="O25"/>
  <c r="N25"/>
  <c r="M25"/>
  <c r="L25"/>
  <c r="K25"/>
  <c r="J25"/>
  <c r="I25"/>
  <c r="H25"/>
  <c r="G25"/>
  <c r="F25"/>
  <c r="F24"/>
  <c r="M23"/>
  <c r="F23"/>
  <c r="Q22"/>
  <c r="I22"/>
  <c r="F22"/>
  <c r="P21"/>
  <c r="F21"/>
  <c r="P20"/>
  <c r="F20"/>
  <c r="O19"/>
  <c r="F19"/>
  <c r="O18"/>
  <c r="K18"/>
  <c r="G18"/>
  <c r="D19"/>
  <c r="D18"/>
  <c r="D45"/>
  <c r="D35" s="1"/>
  <c r="D33" s="1"/>
  <c r="D58"/>
  <c r="D100"/>
  <c r="D114"/>
  <c r="D125"/>
  <c r="K164"/>
  <c r="O164"/>
  <c r="F164"/>
  <c r="G164"/>
  <c r="H161"/>
  <c r="I161"/>
  <c r="J161"/>
  <c r="K161"/>
  <c r="L161"/>
  <c r="M161"/>
  <c r="N161"/>
  <c r="O161"/>
  <c r="P161"/>
  <c r="Q161"/>
  <c r="G161"/>
  <c r="Q166"/>
  <c r="P166"/>
  <c r="O166"/>
  <c r="N166"/>
  <c r="M166"/>
  <c r="L166"/>
  <c r="K166"/>
  <c r="J166"/>
  <c r="I166"/>
  <c r="H166"/>
  <c r="G166"/>
  <c r="F165"/>
  <c r="P163"/>
  <c r="L163"/>
  <c r="H163"/>
  <c r="F162"/>
  <c r="P160"/>
  <c r="L160"/>
  <c r="H160"/>
  <c r="F159"/>
  <c r="F158"/>
  <c r="P157"/>
  <c r="N157"/>
  <c r="L157"/>
  <c r="J157"/>
  <c r="H157"/>
  <c r="F157"/>
  <c r="N156"/>
  <c r="J156"/>
  <c r="F156"/>
  <c r="Q155"/>
  <c r="P155"/>
  <c r="O155"/>
  <c r="N155"/>
  <c r="M155"/>
  <c r="L155"/>
  <c r="K155"/>
  <c r="J155"/>
  <c r="I155"/>
  <c r="H155"/>
  <c r="G155"/>
  <c r="F155"/>
  <c r="O153"/>
  <c r="F152"/>
  <c r="Q151"/>
  <c r="P151"/>
  <c r="O151"/>
  <c r="N151"/>
  <c r="M151"/>
  <c r="L151"/>
  <c r="K151"/>
  <c r="J151"/>
  <c r="I151"/>
  <c r="H151"/>
  <c r="G151"/>
  <c r="F151"/>
  <c r="Q150"/>
  <c r="P150"/>
  <c r="O150"/>
  <c r="N150"/>
  <c r="M150"/>
  <c r="L150"/>
  <c r="K150"/>
  <c r="J150"/>
  <c r="I150"/>
  <c r="H150"/>
  <c r="G150"/>
  <c r="F150"/>
  <c r="Q149"/>
  <c r="P149"/>
  <c r="O149"/>
  <c r="N149"/>
  <c r="M149"/>
  <c r="L149"/>
  <c r="K149"/>
  <c r="J149"/>
  <c r="I149"/>
  <c r="H149"/>
  <c r="G149"/>
  <c r="F149"/>
  <c r="Q148"/>
  <c r="P148"/>
  <c r="O148"/>
  <c r="N148"/>
  <c r="M148"/>
  <c r="L148"/>
  <c r="K148"/>
  <c r="J148"/>
  <c r="I148"/>
  <c r="H148"/>
  <c r="G148"/>
  <c r="F148"/>
  <c r="Q147"/>
  <c r="P147"/>
  <c r="O147"/>
  <c r="N147"/>
  <c r="M147"/>
  <c r="L147"/>
  <c r="K147"/>
  <c r="J147"/>
  <c r="I147"/>
  <c r="H147"/>
  <c r="G147"/>
  <c r="Q146"/>
  <c r="P146"/>
  <c r="O146"/>
  <c r="N146"/>
  <c r="M146"/>
  <c r="L146"/>
  <c r="K146"/>
  <c r="J146"/>
  <c r="I146"/>
  <c r="H146"/>
  <c r="G146"/>
  <c r="F141"/>
  <c r="F140"/>
  <c r="E140" s="1"/>
  <c r="Q138"/>
  <c r="P138"/>
  <c r="O138"/>
  <c r="N138"/>
  <c r="M138"/>
  <c r="L138"/>
  <c r="K138"/>
  <c r="J138"/>
  <c r="I138"/>
  <c r="H138"/>
  <c r="G138"/>
  <c r="F138"/>
  <c r="Q137"/>
  <c r="M137"/>
  <c r="I137"/>
  <c r="F137"/>
  <c r="L136"/>
  <c r="F136"/>
  <c r="Q135"/>
  <c r="P135"/>
  <c r="O135"/>
  <c r="N135"/>
  <c r="M135"/>
  <c r="L135"/>
  <c r="K135"/>
  <c r="J135"/>
  <c r="I135"/>
  <c r="H135"/>
  <c r="G135"/>
  <c r="F135"/>
  <c r="E135" s="1"/>
  <c r="Q134"/>
  <c r="P134"/>
  <c r="O134"/>
  <c r="N134"/>
  <c r="M134"/>
  <c r="L134"/>
  <c r="K134"/>
  <c r="J134"/>
  <c r="I134"/>
  <c r="H134"/>
  <c r="G134"/>
  <c r="F134"/>
  <c r="F133"/>
  <c r="Q126"/>
  <c r="P126"/>
  <c r="O126"/>
  <c r="N126"/>
  <c r="M126"/>
  <c r="L126"/>
  <c r="K126"/>
  <c r="J126"/>
  <c r="I126"/>
  <c r="H126"/>
  <c r="G126"/>
  <c r="F126"/>
  <c r="Q125"/>
  <c r="O125"/>
  <c r="M125"/>
  <c r="K125"/>
  <c r="I125"/>
  <c r="G125"/>
  <c r="F125"/>
  <c r="F124"/>
  <c r="Q123"/>
  <c r="F123"/>
  <c r="Q122"/>
  <c r="P122"/>
  <c r="O122"/>
  <c r="N122"/>
  <c r="M122"/>
  <c r="L122"/>
  <c r="K122"/>
  <c r="J122"/>
  <c r="I122"/>
  <c r="H122"/>
  <c r="G122"/>
  <c r="F122"/>
  <c r="Q121"/>
  <c r="O121"/>
  <c r="M121"/>
  <c r="K121"/>
  <c r="I121"/>
  <c r="G121"/>
  <c r="F121"/>
  <c r="J120"/>
  <c r="F120"/>
  <c r="O119"/>
  <c r="K119"/>
  <c r="G119"/>
  <c r="N118"/>
  <c r="J118"/>
  <c r="F118"/>
  <c r="P117"/>
  <c r="N117"/>
  <c r="L117"/>
  <c r="J117"/>
  <c r="H117"/>
  <c r="F116"/>
  <c r="E116" s="1"/>
  <c r="Q114"/>
  <c r="P114"/>
  <c r="O114"/>
  <c r="N114"/>
  <c r="M114"/>
  <c r="L114"/>
  <c r="K114"/>
  <c r="J114"/>
  <c r="I114"/>
  <c r="H114"/>
  <c r="G114"/>
  <c r="F114"/>
  <c r="E114" s="1"/>
  <c r="Q113"/>
  <c r="P113"/>
  <c r="O113"/>
  <c r="N113"/>
  <c r="M113"/>
  <c r="L113"/>
  <c r="K113"/>
  <c r="J113"/>
  <c r="I113"/>
  <c r="H113"/>
  <c r="G113"/>
  <c r="F113"/>
  <c r="E113" s="1"/>
  <c r="K112"/>
  <c r="F112"/>
  <c r="E112" s="1"/>
  <c r="Q111"/>
  <c r="M111"/>
  <c r="I111"/>
  <c r="F111"/>
  <c r="E111" s="1"/>
  <c r="P110"/>
  <c r="F110"/>
  <c r="E110" s="1"/>
  <c r="O109"/>
  <c r="N109"/>
  <c r="K109"/>
  <c r="J109"/>
  <c r="G109"/>
  <c r="F109"/>
  <c r="E109" s="1"/>
  <c r="Q108"/>
  <c r="M108"/>
  <c r="I108"/>
  <c r="F108"/>
  <c r="E108" s="1"/>
  <c r="Q107"/>
  <c r="M107"/>
  <c r="I107"/>
  <c r="F107"/>
  <c r="P106"/>
  <c r="N106"/>
  <c r="L106"/>
  <c r="J106"/>
  <c r="H106"/>
  <c r="F106"/>
  <c r="O105"/>
  <c r="K105"/>
  <c r="F105"/>
  <c r="L104"/>
  <c r="F104"/>
  <c r="N103"/>
  <c r="J103"/>
  <c r="F103"/>
  <c r="Q102"/>
  <c r="P102"/>
  <c r="O102"/>
  <c r="N102"/>
  <c r="M102"/>
  <c r="L102"/>
  <c r="K102"/>
  <c r="J102"/>
  <c r="I102"/>
  <c r="H102"/>
  <c r="G102"/>
  <c r="F102"/>
  <c r="P101"/>
  <c r="F101"/>
  <c r="Q100"/>
  <c r="P100"/>
  <c r="O100"/>
  <c r="N100"/>
  <c r="M100"/>
  <c r="L100"/>
  <c r="K100"/>
  <c r="J100"/>
  <c r="I100"/>
  <c r="H100"/>
  <c r="G100"/>
  <c r="F100"/>
  <c r="F95"/>
  <c r="M92"/>
  <c r="K92"/>
  <c r="F92"/>
  <c r="F88"/>
  <c r="Q86"/>
  <c r="N86"/>
  <c r="M86"/>
  <c r="J86"/>
  <c r="I86"/>
  <c r="F86"/>
  <c r="F85"/>
  <c r="Q84"/>
  <c r="M84"/>
  <c r="I84"/>
  <c r="F84"/>
  <c r="O83"/>
  <c r="N83"/>
  <c r="K83"/>
  <c r="J83"/>
  <c r="G83"/>
  <c r="F83"/>
  <c r="Q82"/>
  <c r="P82"/>
  <c r="O82"/>
  <c r="N82"/>
  <c r="M82"/>
  <c r="L82"/>
  <c r="K82"/>
  <c r="J82"/>
  <c r="I82"/>
  <c r="H82"/>
  <c r="G82"/>
  <c r="F82"/>
  <c r="Q80"/>
  <c r="I80"/>
  <c r="F80"/>
  <c r="Q79"/>
  <c r="M79"/>
  <c r="I79"/>
  <c r="F79"/>
  <c r="Q78"/>
  <c r="O78"/>
  <c r="N78"/>
  <c r="M78"/>
  <c r="K78"/>
  <c r="J78"/>
  <c r="I78"/>
  <c r="G78"/>
  <c r="F78"/>
  <c r="Q77"/>
  <c r="P77"/>
  <c r="O77"/>
  <c r="N77"/>
  <c r="M77"/>
  <c r="L77"/>
  <c r="K77"/>
  <c r="J77"/>
  <c r="I77"/>
  <c r="H77"/>
  <c r="G77"/>
  <c r="F77"/>
  <c r="I76"/>
  <c r="F76"/>
  <c r="F75"/>
  <c r="F74"/>
  <c r="F73"/>
  <c r="F72"/>
  <c r="F71"/>
  <c r="F69"/>
  <c r="F67"/>
  <c r="F66"/>
  <c r="E66" s="1"/>
  <c r="Q65"/>
  <c r="I65"/>
  <c r="F65"/>
  <c r="O64"/>
  <c r="N64"/>
  <c r="K64"/>
  <c r="J64"/>
  <c r="G64"/>
  <c r="F64"/>
  <c r="Q63"/>
  <c r="M63"/>
  <c r="I63"/>
  <c r="F63"/>
  <c r="Q62"/>
  <c r="M62"/>
  <c r="I62"/>
  <c r="F62"/>
  <c r="Q61"/>
  <c r="P61"/>
  <c r="O61"/>
  <c r="N61"/>
  <c r="M61"/>
  <c r="L61"/>
  <c r="K61"/>
  <c r="J61"/>
  <c r="I61"/>
  <c r="H61"/>
  <c r="G61"/>
  <c r="F61"/>
  <c r="Q60"/>
  <c r="M60"/>
  <c r="I60"/>
  <c r="F60"/>
  <c r="Q58"/>
  <c r="P58"/>
  <c r="O58"/>
  <c r="N58"/>
  <c r="M58"/>
  <c r="L58"/>
  <c r="K58"/>
  <c r="J58"/>
  <c r="I58"/>
  <c r="H58"/>
  <c r="G58"/>
  <c r="F58"/>
  <c r="F57"/>
  <c r="F56"/>
  <c r="F55"/>
  <c r="Q53"/>
  <c r="P53"/>
  <c r="O53"/>
  <c r="N53"/>
  <c r="M53"/>
  <c r="L53"/>
  <c r="K53"/>
  <c r="J53"/>
  <c r="I53"/>
  <c r="H53"/>
  <c r="G53"/>
  <c r="F53"/>
  <c r="Q52"/>
  <c r="M52"/>
  <c r="I52"/>
  <c r="F52"/>
  <c r="Q51"/>
  <c r="P51"/>
  <c r="N51"/>
  <c r="M51"/>
  <c r="L51"/>
  <c r="J51"/>
  <c r="I51"/>
  <c r="H51"/>
  <c r="F51"/>
  <c r="F50"/>
  <c r="F48"/>
  <c r="F47"/>
  <c r="F46"/>
  <c r="Q45"/>
  <c r="O45"/>
  <c r="K45"/>
  <c r="I45"/>
  <c r="G45"/>
  <c r="F45"/>
  <c r="K44"/>
  <c r="F44"/>
  <c r="Q43"/>
  <c r="M43"/>
  <c r="K43"/>
  <c r="I43"/>
  <c r="F43"/>
  <c r="F42"/>
  <c r="F41"/>
  <c r="F40"/>
  <c r="Q38"/>
  <c r="P38"/>
  <c r="O38"/>
  <c r="N38"/>
  <c r="M38"/>
  <c r="L38"/>
  <c r="K38"/>
  <c r="J38"/>
  <c r="I38"/>
  <c r="H38"/>
  <c r="G38"/>
  <c r="F38"/>
  <c r="Q37"/>
  <c r="P37"/>
  <c r="O37"/>
  <c r="N37"/>
  <c r="M37"/>
  <c r="L37"/>
  <c r="K37"/>
  <c r="J37"/>
  <c r="I37"/>
  <c r="H37"/>
  <c r="G37"/>
  <c r="F37"/>
  <c r="F36"/>
  <c r="Q35"/>
  <c r="F35"/>
  <c r="N33"/>
  <c r="F33"/>
  <c r="D153"/>
  <c r="D152" s="1"/>
  <c r="D146"/>
  <c r="D145"/>
  <c r="D140" s="1"/>
  <c r="D133"/>
  <c r="D159"/>
  <c r="D160"/>
  <c r="F8" i="37"/>
  <c r="G8"/>
  <c r="H8"/>
  <c r="I8"/>
  <c r="Q13" i="36"/>
  <c r="P13"/>
  <c r="O13"/>
  <c r="N13"/>
  <c r="M13"/>
  <c r="L13"/>
  <c r="K13"/>
  <c r="J13"/>
  <c r="I13"/>
  <c r="H13"/>
  <c r="G13"/>
  <c r="O12"/>
  <c r="G12"/>
  <c r="N11"/>
  <c r="J11"/>
  <c r="Q10"/>
  <c r="P10"/>
  <c r="O10"/>
  <c r="M10"/>
  <c r="L10"/>
  <c r="K10"/>
  <c r="I10"/>
  <c r="H10"/>
  <c r="G10"/>
  <c r="K8"/>
  <c r="F8"/>
  <c r="F9"/>
  <c r="F10"/>
  <c r="F11"/>
  <c r="F12"/>
  <c r="F13"/>
  <c r="E13" s="1"/>
  <c r="F14"/>
  <c r="Q46" i="37"/>
  <c r="O46"/>
  <c r="M46"/>
  <c r="K46"/>
  <c r="I46"/>
  <c r="G46"/>
  <c r="E28" i="35"/>
  <c r="R28" s="1"/>
  <c r="P46" i="37"/>
  <c r="N46"/>
  <c r="L46"/>
  <c r="J46"/>
  <c r="H46"/>
  <c r="F142"/>
  <c r="N142"/>
  <c r="P142"/>
  <c r="H142"/>
  <c r="J142"/>
  <c r="L142"/>
  <c r="E36" i="35"/>
  <c r="R36" s="1"/>
  <c r="H43" i="37"/>
  <c r="M43"/>
  <c r="P43"/>
  <c r="I43"/>
  <c r="Q43"/>
  <c r="E179" i="35"/>
  <c r="R179" s="1"/>
  <c r="E177"/>
  <c r="R177" s="1"/>
  <c r="E176"/>
  <c r="R176" s="1"/>
  <c r="N54" i="36"/>
  <c r="E75" i="37"/>
  <c r="E72"/>
  <c r="E138"/>
  <c r="H61"/>
  <c r="P46" i="36"/>
  <c r="G46"/>
  <c r="I46"/>
  <c r="K46"/>
  <c r="M46"/>
  <c r="O46"/>
  <c r="Q46"/>
  <c r="H46"/>
  <c r="J46"/>
  <c r="L46"/>
  <c r="N46"/>
  <c r="E9" i="37"/>
  <c r="E108"/>
  <c r="E115" i="35"/>
  <c r="E67" i="37"/>
  <c r="P152" i="36"/>
  <c r="L152"/>
  <c r="H152"/>
  <c r="O152"/>
  <c r="K152"/>
  <c r="G152"/>
  <c r="E152" s="1"/>
  <c r="N152"/>
  <c r="J152"/>
  <c r="Q152"/>
  <c r="M152"/>
  <c r="I152"/>
  <c r="P61" i="37"/>
  <c r="O145" i="36"/>
  <c r="G145"/>
  <c r="P145"/>
  <c r="L145"/>
  <c r="H145"/>
  <c r="M145"/>
  <c r="K145"/>
  <c r="N145"/>
  <c r="J145"/>
  <c r="Q145"/>
  <c r="I145"/>
  <c r="E151"/>
  <c r="E113" i="37"/>
  <c r="E136"/>
  <c r="E57"/>
  <c r="E113" i="35"/>
  <c r="E114"/>
  <c r="E45" i="36"/>
  <c r="E104" i="37"/>
  <c r="E141"/>
  <c r="E63"/>
  <c r="E109" i="35"/>
  <c r="E30"/>
  <c r="E31"/>
  <c r="E158" i="36"/>
  <c r="E128" i="35"/>
  <c r="R128" s="1"/>
  <c r="E130"/>
  <c r="R130" s="1"/>
  <c r="E132"/>
  <c r="R132" s="1"/>
  <c r="E133"/>
  <c r="R133" s="1"/>
  <c r="E134"/>
  <c r="R134" s="1"/>
  <c r="E136"/>
  <c r="R136" s="1"/>
  <c r="E137"/>
  <c r="R137" s="1"/>
  <c r="E138"/>
  <c r="R138" s="1"/>
  <c r="E143"/>
  <c r="R143" s="1"/>
  <c r="E144"/>
  <c r="R144" s="1"/>
  <c r="E146"/>
  <c r="R146" s="1"/>
  <c r="E152"/>
  <c r="R152" s="1"/>
  <c r="E155"/>
  <c r="R155" s="1"/>
  <c r="E73" i="37"/>
  <c r="E107"/>
  <c r="E31"/>
  <c r="E58"/>
  <c r="E48"/>
  <c r="F117"/>
  <c r="F54" i="36"/>
  <c r="K54"/>
  <c r="I94" i="37"/>
  <c r="Q94"/>
  <c r="M94"/>
  <c r="H71" i="36"/>
  <c r="I71"/>
  <c r="G71"/>
  <c r="Q98"/>
  <c r="M98"/>
  <c r="K98"/>
  <c r="I98"/>
  <c r="P98"/>
  <c r="N98"/>
  <c r="L98"/>
  <c r="H98"/>
  <c r="P95"/>
  <c r="I67"/>
  <c r="P69"/>
  <c r="L69"/>
  <c r="H69"/>
  <c r="O69"/>
  <c r="K69"/>
  <c r="G69"/>
  <c r="I66"/>
  <c r="G66"/>
  <c r="O66"/>
  <c r="N27"/>
  <c r="G27"/>
  <c r="K71"/>
  <c r="O71"/>
  <c r="L71"/>
  <c r="P71"/>
  <c r="M71"/>
  <c r="Q71"/>
  <c r="J71"/>
  <c r="N71"/>
  <c r="K67"/>
  <c r="M67"/>
  <c r="N66"/>
  <c r="Q66"/>
  <c r="K66"/>
  <c r="P66"/>
  <c r="J66"/>
  <c r="M117" i="37"/>
  <c r="P70"/>
  <c r="N70"/>
  <c r="L70"/>
  <c r="J70"/>
  <c r="H70"/>
  <c r="G70"/>
  <c r="F98" i="36"/>
  <c r="F160" i="37"/>
  <c r="O70"/>
  <c r="M70"/>
  <c r="K70"/>
  <c r="I70"/>
  <c r="M56" i="36"/>
  <c r="I56"/>
  <c r="P56"/>
  <c r="L56"/>
  <c r="H56"/>
  <c r="F70" i="37"/>
  <c r="G56" i="36"/>
  <c r="O56"/>
  <c r="K56"/>
  <c r="N56"/>
  <c r="J56"/>
  <c r="P47"/>
  <c r="L47"/>
  <c r="H47"/>
  <c r="O47"/>
  <c r="M47"/>
  <c r="G47"/>
  <c r="P44" i="37"/>
  <c r="K44"/>
  <c r="F142" i="36"/>
  <c r="E142" s="1"/>
  <c r="H44" i="37"/>
  <c r="E89"/>
  <c r="D94"/>
  <c r="M52"/>
  <c r="D55" i="5"/>
  <c r="D54" s="1"/>
  <c r="E29" i="37"/>
  <c r="E19" i="35"/>
  <c r="E89"/>
  <c r="R89" s="1"/>
  <c r="E88"/>
  <c r="R88" s="1"/>
  <c r="F143" i="36"/>
  <c r="E143" s="1"/>
  <c r="D23" i="5"/>
  <c r="D63"/>
  <c r="D62" s="1"/>
  <c r="D43"/>
  <c r="D96"/>
  <c r="D108"/>
  <c r="D122"/>
  <c r="D166"/>
  <c r="D170"/>
  <c r="D176"/>
  <c r="D44"/>
  <c r="D78"/>
  <c r="D84"/>
  <c r="D97"/>
  <c r="D167"/>
  <c r="D173"/>
  <c r="D180"/>
  <c r="F92" i="37"/>
  <c r="F27" i="36"/>
  <c r="D165" i="5"/>
  <c r="D52"/>
  <c r="Q37" i="35"/>
  <c r="P37" s="1"/>
  <c r="O37" s="1"/>
  <c r="N37" s="1"/>
  <c r="M37" s="1"/>
  <c r="L37" s="1"/>
  <c r="K37" s="1"/>
  <c r="J37" s="1"/>
  <c r="I37" s="1"/>
  <c r="H37" s="1"/>
  <c r="G37" s="1"/>
  <c r="F37" s="1"/>
  <c r="E37" s="1"/>
  <c r="D53" i="5"/>
  <c r="E19" i="37"/>
  <c r="G94"/>
  <c r="G72" i="36"/>
  <c r="G142" i="37"/>
  <c r="D94" i="5"/>
  <c r="D73"/>
  <c r="E73"/>
  <c r="F18" i="36" s="1"/>
  <c r="F25" i="37"/>
  <c r="E25" s="1"/>
  <c r="G57" i="36"/>
  <c r="H137"/>
  <c r="L137"/>
  <c r="P137"/>
  <c r="O137"/>
  <c r="G137"/>
  <c r="K137"/>
  <c r="J137"/>
  <c r="D62" i="40"/>
  <c r="N55" i="36"/>
  <c r="I55"/>
  <c r="Q55"/>
  <c r="L55"/>
  <c r="G55"/>
  <c r="D62" i="39"/>
  <c r="D55" i="38"/>
  <c r="D54" s="1"/>
  <c r="D62"/>
  <c r="F43" i="5"/>
  <c r="J73" i="36"/>
  <c r="K73"/>
  <c r="H73"/>
  <c r="P73"/>
  <c r="Q73"/>
  <c r="L73"/>
  <c r="N73"/>
  <c r="M73"/>
  <c r="O73"/>
  <c r="G73"/>
  <c r="O94" i="37"/>
  <c r="K94"/>
  <c r="P94"/>
  <c r="H94"/>
  <c r="H72" i="36"/>
  <c r="I72"/>
  <c r="J54" i="37"/>
  <c r="J52"/>
  <c r="G117"/>
  <c r="O54"/>
  <c r="O52"/>
  <c r="G54"/>
  <c r="J53"/>
  <c r="J61"/>
  <c r="E82"/>
  <c r="Q54"/>
  <c r="L61"/>
  <c r="J49"/>
  <c r="N49"/>
  <c r="O37"/>
  <c r="K37"/>
  <c r="G37"/>
  <c r="Q44"/>
  <c r="M44"/>
  <c r="I44"/>
  <c r="F38"/>
  <c r="F44" i="5"/>
  <c r="E44" i="38" s="1"/>
  <c r="D180"/>
  <c r="E23"/>
  <c r="D180" i="39"/>
  <c r="E23"/>
  <c r="G71" i="37"/>
  <c r="E66"/>
  <c r="E46" i="38"/>
  <c r="D55" i="39"/>
  <c r="D54" s="1"/>
  <c r="E46"/>
  <c r="E37" i="40"/>
  <c r="E49" i="38"/>
  <c r="I73" i="36"/>
  <c r="E49" i="39"/>
  <c r="D55" i="40"/>
  <c r="D54" s="1"/>
  <c r="E37" i="38"/>
  <c r="E43"/>
  <c r="G52" i="37"/>
  <c r="E54" i="43" l="1"/>
  <c r="E54" i="46"/>
  <c r="E54" i="44"/>
  <c r="F52" i="40"/>
  <c r="E55" i="44"/>
  <c r="E55" i="43"/>
  <c r="E54" i="40"/>
  <c r="E173" i="43"/>
  <c r="G173" s="1"/>
  <c r="E173" i="44"/>
  <c r="G173" s="1"/>
  <c r="E170" i="42"/>
  <c r="G170" s="1"/>
  <c r="E170" i="43"/>
  <c r="G170" s="1"/>
  <c r="E102" i="37"/>
  <c r="E109"/>
  <c r="E110"/>
  <c r="E111"/>
  <c r="E112"/>
  <c r="E152"/>
  <c r="E155"/>
  <c r="E158"/>
  <c r="E36"/>
  <c r="E65"/>
  <c r="E29" i="35"/>
  <c r="E87" i="37"/>
  <c r="E79"/>
  <c r="E96"/>
  <c r="E77"/>
  <c r="E164"/>
  <c r="I164" i="36"/>
  <c r="O43"/>
  <c r="N9"/>
  <c r="G19"/>
  <c r="O51"/>
  <c r="M45"/>
  <c r="M65"/>
  <c r="Q92"/>
  <c r="Q83"/>
  <c r="P78"/>
  <c r="E134"/>
  <c r="D62" i="41"/>
  <c r="M35" i="36"/>
  <c r="I64"/>
  <c r="M64"/>
  <c r="Q64"/>
  <c r="Q76"/>
  <c r="K47"/>
  <c r="M66"/>
  <c r="L66"/>
  <c r="J98"/>
  <c r="G98"/>
  <c r="J159"/>
  <c r="J10"/>
  <c r="G43"/>
  <c r="G51"/>
  <c r="K51"/>
  <c r="H64"/>
  <c r="L64"/>
  <c r="H78"/>
  <c r="L78"/>
  <c r="H83"/>
  <c r="L83"/>
  <c r="P83"/>
  <c r="G86"/>
  <c r="K86"/>
  <c r="O86"/>
  <c r="G92"/>
  <c r="O92"/>
  <c r="H101"/>
  <c r="H109"/>
  <c r="L109"/>
  <c r="P109"/>
  <c r="I123"/>
  <c r="G128"/>
  <c r="G153"/>
  <c r="I160"/>
  <c r="M160"/>
  <c r="Q160"/>
  <c r="I163"/>
  <c r="M163"/>
  <c r="Q163"/>
  <c r="N164"/>
  <c r="J164"/>
  <c r="G23"/>
  <c r="O23"/>
  <c r="Q12"/>
  <c r="N35"/>
  <c r="I54"/>
  <c r="P128"/>
  <c r="Q20"/>
  <c r="H67"/>
  <c r="N65"/>
  <c r="N80"/>
  <c r="Q101"/>
  <c r="P105"/>
  <c r="H110"/>
  <c r="N120"/>
  <c r="J116"/>
  <c r="G124"/>
  <c r="M133"/>
  <c r="O159"/>
  <c r="H154"/>
  <c r="H14"/>
  <c r="O9"/>
  <c r="P27"/>
  <c r="Q19"/>
  <c r="N52"/>
  <c r="J36"/>
  <c r="N108"/>
  <c r="N104"/>
  <c r="P119"/>
  <c r="N123"/>
  <c r="N69"/>
  <c r="N76"/>
  <c r="O128"/>
  <c r="G160"/>
  <c r="K160"/>
  <c r="O160"/>
  <c r="G163"/>
  <c r="K163"/>
  <c r="O163"/>
  <c r="P164"/>
  <c r="L164"/>
  <c r="H164"/>
  <c r="L20"/>
  <c r="L21"/>
  <c r="K23"/>
  <c r="I83"/>
  <c r="E83" s="1"/>
  <c r="M83"/>
  <c r="H86"/>
  <c r="L86"/>
  <c r="I92"/>
  <c r="I109"/>
  <c r="M109"/>
  <c r="J160"/>
  <c r="J163"/>
  <c r="N163"/>
  <c r="Q164"/>
  <c r="M164"/>
  <c r="I23"/>
  <c r="K55"/>
  <c r="H55"/>
  <c r="O55"/>
  <c r="Q67"/>
  <c r="O67"/>
  <c r="Q27"/>
  <c r="L27"/>
  <c r="O27"/>
  <c r="M69"/>
  <c r="J69"/>
  <c r="G67"/>
  <c r="N95"/>
  <c r="L54"/>
  <c r="Q54"/>
  <c r="K159"/>
  <c r="N159"/>
  <c r="K9"/>
  <c r="I11"/>
  <c r="M11"/>
  <c r="Q11"/>
  <c r="M12"/>
  <c r="P14"/>
  <c r="H35"/>
  <c r="L35"/>
  <c r="P35"/>
  <c r="N36"/>
  <c r="G44"/>
  <c r="H52"/>
  <c r="L52"/>
  <c r="P52"/>
  <c r="H60"/>
  <c r="L60"/>
  <c r="P60"/>
  <c r="H62"/>
  <c r="L62"/>
  <c r="P62"/>
  <c r="H63"/>
  <c r="L63"/>
  <c r="P63"/>
  <c r="H65"/>
  <c r="L65"/>
  <c r="P65"/>
  <c r="H76"/>
  <c r="L76"/>
  <c r="P76"/>
  <c r="H79"/>
  <c r="L79"/>
  <c r="P79"/>
  <c r="H80"/>
  <c r="L80"/>
  <c r="P80"/>
  <c r="H84"/>
  <c r="L84"/>
  <c r="P84"/>
  <c r="G101"/>
  <c r="K101"/>
  <c r="O101"/>
  <c r="J104"/>
  <c r="J105"/>
  <c r="N105"/>
  <c r="H107"/>
  <c r="L107"/>
  <c r="P107"/>
  <c r="H108"/>
  <c r="L108"/>
  <c r="P108"/>
  <c r="L110"/>
  <c r="H111"/>
  <c r="L111"/>
  <c r="P111"/>
  <c r="I112"/>
  <c r="Q112"/>
  <c r="I118"/>
  <c r="M118"/>
  <c r="Q118"/>
  <c r="J119"/>
  <c r="N119"/>
  <c r="H123"/>
  <c r="L123"/>
  <c r="P123"/>
  <c r="K124"/>
  <c r="J128"/>
  <c r="N128"/>
  <c r="P154"/>
  <c r="I156"/>
  <c r="M156"/>
  <c r="Q156"/>
  <c r="J18"/>
  <c r="N18"/>
  <c r="M19"/>
  <c r="G20"/>
  <c r="K20"/>
  <c r="O20"/>
  <c r="G22"/>
  <c r="O22"/>
  <c r="P36"/>
  <c r="O60"/>
  <c r="K62"/>
  <c r="K65"/>
  <c r="G80"/>
  <c r="K84"/>
  <c r="M105"/>
  <c r="K107"/>
  <c r="G108"/>
  <c r="K108"/>
  <c r="O108"/>
  <c r="G111"/>
  <c r="K111"/>
  <c r="O111"/>
  <c r="G112"/>
  <c r="O112"/>
  <c r="N116"/>
  <c r="H118"/>
  <c r="L118"/>
  <c r="P118"/>
  <c r="I119"/>
  <c r="M119"/>
  <c r="Q119"/>
  <c r="G123"/>
  <c r="K123"/>
  <c r="O123"/>
  <c r="I128"/>
  <c r="M128"/>
  <c r="Q128"/>
  <c r="Q133"/>
  <c r="L154"/>
  <c r="H156"/>
  <c r="L156"/>
  <c r="P156"/>
  <c r="I18"/>
  <c r="M18"/>
  <c r="Q18"/>
  <c r="K19"/>
  <c r="J20"/>
  <c r="N20"/>
  <c r="M22"/>
  <c r="N24"/>
  <c r="J67"/>
  <c r="L67"/>
  <c r="I27"/>
  <c r="M27"/>
  <c r="J27"/>
  <c r="H95"/>
  <c r="M95"/>
  <c r="M54"/>
  <c r="O54"/>
  <c r="G54"/>
  <c r="H159"/>
  <c r="J9"/>
  <c r="H11"/>
  <c r="L11"/>
  <c r="P11"/>
  <c r="K12"/>
  <c r="L14"/>
  <c r="G35"/>
  <c r="K35"/>
  <c r="O35"/>
  <c r="G52"/>
  <c r="K52"/>
  <c r="O52"/>
  <c r="J55"/>
  <c r="G60"/>
  <c r="K60"/>
  <c r="G62"/>
  <c r="O62"/>
  <c r="G63"/>
  <c r="K63"/>
  <c r="O63"/>
  <c r="G65"/>
  <c r="O65"/>
  <c r="G76"/>
  <c r="K76"/>
  <c r="O76"/>
  <c r="G79"/>
  <c r="K79"/>
  <c r="O79"/>
  <c r="K80"/>
  <c r="O80"/>
  <c r="G84"/>
  <c r="O84"/>
  <c r="J101"/>
  <c r="N101"/>
  <c r="H104"/>
  <c r="P104"/>
  <c r="I105"/>
  <c r="Q105"/>
  <c r="G107"/>
  <c r="O107"/>
  <c r="P55"/>
  <c r="N67"/>
  <c r="P67"/>
  <c r="K27"/>
  <c r="H27"/>
  <c r="I69"/>
  <c r="Q69"/>
  <c r="P54"/>
  <c r="H54"/>
  <c r="I159"/>
  <c r="G9"/>
  <c r="G11"/>
  <c r="K11"/>
  <c r="I12"/>
  <c r="J35"/>
  <c r="J52"/>
  <c r="J60"/>
  <c r="J62"/>
  <c r="J63"/>
  <c r="J65"/>
  <c r="J76"/>
  <c r="J79"/>
  <c r="J80"/>
  <c r="J84"/>
  <c r="I101"/>
  <c r="M101"/>
  <c r="H105"/>
  <c r="L105"/>
  <c r="J107"/>
  <c r="J108"/>
  <c r="J111"/>
  <c r="G118"/>
  <c r="K118"/>
  <c r="H119"/>
  <c r="L119"/>
  <c r="J123"/>
  <c r="H128"/>
  <c r="L128"/>
  <c r="G156"/>
  <c r="K156"/>
  <c r="H18"/>
  <c r="L18"/>
  <c r="I19"/>
  <c r="I20"/>
  <c r="M20"/>
  <c r="P33"/>
  <c r="Q153"/>
  <c r="E35" i="37"/>
  <c r="E141" i="35"/>
  <c r="R141" s="1"/>
  <c r="E51" i="37"/>
  <c r="E111" i="35"/>
  <c r="E32"/>
  <c r="R32" s="1"/>
  <c r="E35"/>
  <c r="R35" s="1"/>
  <c r="E158"/>
  <c r="R158" s="1"/>
  <c r="F119" i="36"/>
  <c r="E108" i="5"/>
  <c r="P23" i="36"/>
  <c r="N21"/>
  <c r="N45"/>
  <c r="E97" i="39"/>
  <c r="E78" i="37"/>
  <c r="E55" i="40"/>
  <c r="E34" i="37"/>
  <c r="E8"/>
  <c r="L129" i="36"/>
  <c r="E163" i="37"/>
  <c r="E146"/>
  <c r="E171"/>
  <c r="E172"/>
  <c r="E166" i="38"/>
  <c r="E96" i="5"/>
  <c r="F103" i="37"/>
  <c r="F39" i="36"/>
  <c r="E46"/>
  <c r="E58"/>
  <c r="E55" i="5"/>
  <c r="N14" i="36"/>
  <c r="P9"/>
  <c r="P19"/>
  <c r="N43"/>
  <c r="P121"/>
  <c r="O117"/>
  <c r="P125"/>
  <c r="Q157"/>
  <c r="P92"/>
  <c r="O104"/>
  <c r="E97" i="41"/>
  <c r="E96" s="1"/>
  <c r="E43" i="5"/>
  <c r="F52"/>
  <c r="E52" i="40" s="1"/>
  <c r="E49" i="42"/>
  <c r="E44"/>
  <c r="E114" i="37"/>
  <c r="E173"/>
  <c r="E83"/>
  <c r="Q44" i="36"/>
  <c r="E167" i="39"/>
  <c r="E37" i="41"/>
  <c r="E43"/>
  <c r="F62" i="5"/>
  <c r="E63"/>
  <c r="E49"/>
  <c r="F173"/>
  <c r="E179" i="42"/>
  <c r="E44" i="40"/>
  <c r="P112" i="36"/>
  <c r="P136"/>
  <c r="G159"/>
  <c r="O106"/>
  <c r="E23" i="41"/>
  <c r="E46"/>
  <c r="E62" i="39"/>
  <c r="E53" s="1"/>
  <c r="E46" i="5"/>
  <c r="N47" i="36"/>
  <c r="E23" i="42"/>
  <c r="G23" s="1"/>
  <c r="E173"/>
  <c r="G173" s="1"/>
  <c r="E63"/>
  <c r="E49" i="40"/>
  <c r="N12" i="36"/>
  <c r="P24"/>
  <c r="P22"/>
  <c r="N110"/>
  <c r="P120"/>
  <c r="P116"/>
  <c r="Q124"/>
  <c r="O133"/>
  <c r="O95"/>
  <c r="P103"/>
  <c r="E170" i="39"/>
  <c r="E44" i="41"/>
  <c r="E44" i="5"/>
  <c r="E55" i="42"/>
  <c r="E121" i="37"/>
  <c r="E123"/>
  <c r="E143"/>
  <c r="E50"/>
  <c r="E110" i="35"/>
  <c r="E32" i="37"/>
  <c r="E175" i="35"/>
  <c r="R175" s="1"/>
  <c r="N8" i="36"/>
  <c r="E37"/>
  <c r="E38"/>
  <c r="E148"/>
  <c r="E149"/>
  <c r="E150"/>
  <c r="E155"/>
  <c r="E130"/>
  <c r="E131"/>
  <c r="E13" i="37"/>
  <c r="E96" i="39"/>
  <c r="Q154" i="36"/>
  <c r="F166" i="42"/>
  <c r="F54"/>
  <c r="F52" s="1"/>
  <c r="I8" i="36"/>
  <c r="G8"/>
  <c r="O8"/>
  <c r="Q8"/>
  <c r="M8"/>
  <c r="E10"/>
  <c r="E12" i="37"/>
  <c r="E95"/>
  <c r="E128"/>
  <c r="E33" i="35"/>
  <c r="R33" s="1"/>
  <c r="E26" i="37"/>
  <c r="E80"/>
  <c r="E39"/>
  <c r="E34" i="35"/>
  <c r="R34" s="1"/>
  <c r="E112"/>
  <c r="E116"/>
  <c r="E120" i="37"/>
  <c r="E139" i="35"/>
  <c r="R139" s="1"/>
  <c r="E135"/>
  <c r="R135" s="1"/>
  <c r="E170" i="37"/>
  <c r="E28"/>
  <c r="E10"/>
  <c r="E40"/>
  <c r="E86"/>
  <c r="E166"/>
  <c r="E178" i="35"/>
  <c r="R178" s="1"/>
  <c r="I14" i="36"/>
  <c r="M14"/>
  <c r="Q14"/>
  <c r="G33"/>
  <c r="K33"/>
  <c r="O33"/>
  <c r="G36"/>
  <c r="K36"/>
  <c r="O36"/>
  <c r="H44"/>
  <c r="L44"/>
  <c r="P44"/>
  <c r="G103"/>
  <c r="K103"/>
  <c r="O103"/>
  <c r="I110"/>
  <c r="M110"/>
  <c r="Q110"/>
  <c r="G116"/>
  <c r="K116"/>
  <c r="O116"/>
  <c r="G120"/>
  <c r="K120"/>
  <c r="O120"/>
  <c r="H124"/>
  <c r="L124"/>
  <c r="P124"/>
  <c r="J133"/>
  <c r="N133"/>
  <c r="H153"/>
  <c r="L153"/>
  <c r="P153"/>
  <c r="I21"/>
  <c r="M21"/>
  <c r="Q21"/>
  <c r="G24"/>
  <c r="K24"/>
  <c r="O24"/>
  <c r="L95"/>
  <c r="I95"/>
  <c r="Q95"/>
  <c r="I9"/>
  <c r="M9"/>
  <c r="Q9"/>
  <c r="G14"/>
  <c r="K14"/>
  <c r="O14"/>
  <c r="I33"/>
  <c r="M33"/>
  <c r="Q33"/>
  <c r="I36"/>
  <c r="M36"/>
  <c r="Q36"/>
  <c r="J44"/>
  <c r="N44"/>
  <c r="I103"/>
  <c r="M103"/>
  <c r="Q103"/>
  <c r="G110"/>
  <c r="K110"/>
  <c r="O110"/>
  <c r="I116"/>
  <c r="M116"/>
  <c r="Q116"/>
  <c r="I120"/>
  <c r="M120"/>
  <c r="Q120"/>
  <c r="J124"/>
  <c r="N124"/>
  <c r="H133"/>
  <c r="L133"/>
  <c r="P133"/>
  <c r="J153"/>
  <c r="N153"/>
  <c r="G21"/>
  <c r="K21"/>
  <c r="O21"/>
  <c r="I24"/>
  <c r="M24"/>
  <c r="Q24"/>
  <c r="J95"/>
  <c r="G95"/>
  <c r="H9"/>
  <c r="L9"/>
  <c r="J14"/>
  <c r="H33"/>
  <c r="L33"/>
  <c r="H36"/>
  <c r="L36"/>
  <c r="I44"/>
  <c r="M44"/>
  <c r="H103"/>
  <c r="L103"/>
  <c r="J110"/>
  <c r="H116"/>
  <c r="L116"/>
  <c r="H120"/>
  <c r="L120"/>
  <c r="I124"/>
  <c r="M124"/>
  <c r="G133"/>
  <c r="K133"/>
  <c r="I153"/>
  <c r="M153"/>
  <c r="J21"/>
  <c r="H24"/>
  <c r="L24"/>
  <c r="H162"/>
  <c r="M159"/>
  <c r="H8"/>
  <c r="L8"/>
  <c r="P8"/>
  <c r="H12"/>
  <c r="L12"/>
  <c r="P12"/>
  <c r="H43"/>
  <c r="L43"/>
  <c r="P43"/>
  <c r="H45"/>
  <c r="L45"/>
  <c r="P45"/>
  <c r="J92"/>
  <c r="N92"/>
  <c r="I104"/>
  <c r="M104"/>
  <c r="Q104"/>
  <c r="I106"/>
  <c r="M106"/>
  <c r="Q106"/>
  <c r="J112"/>
  <c r="N112"/>
  <c r="I117"/>
  <c r="M117"/>
  <c r="Q117"/>
  <c r="J121"/>
  <c r="N121"/>
  <c r="J125"/>
  <c r="N125"/>
  <c r="H136"/>
  <c r="G157"/>
  <c r="K157"/>
  <c r="O157"/>
  <c r="J19"/>
  <c r="N19"/>
  <c r="J22"/>
  <c r="N22"/>
  <c r="J23"/>
  <c r="N23"/>
  <c r="I47"/>
  <c r="Q47"/>
  <c r="Q159"/>
  <c r="L159"/>
  <c r="P159"/>
  <c r="J8"/>
  <c r="J12"/>
  <c r="J43"/>
  <c r="J45"/>
  <c r="H92"/>
  <c r="L92"/>
  <c r="G104"/>
  <c r="K104"/>
  <c r="G106"/>
  <c r="K106"/>
  <c r="H112"/>
  <c r="L112"/>
  <c r="G117"/>
  <c r="K117"/>
  <c r="H121"/>
  <c r="L121"/>
  <c r="H125"/>
  <c r="L125"/>
  <c r="I157"/>
  <c r="M157"/>
  <c r="H19"/>
  <c r="L19"/>
  <c r="H22"/>
  <c r="L22"/>
  <c r="H23"/>
  <c r="L23"/>
  <c r="Q136"/>
  <c r="F43" i="42"/>
  <c r="E43" i="43" s="1"/>
  <c r="G43" s="1"/>
  <c r="K162" i="36"/>
  <c r="I162"/>
  <c r="F165" i="38"/>
  <c r="E165" i="46" s="1"/>
  <c r="G165" s="1"/>
  <c r="E166" i="40"/>
  <c r="E165" s="1"/>
  <c r="E173" i="39"/>
  <c r="E173" i="38"/>
  <c r="E173" i="5"/>
  <c r="F128" i="36" s="1"/>
  <c r="E54" i="39"/>
  <c r="E52" s="1"/>
  <c r="E54" i="38"/>
  <c r="E52" s="1"/>
  <c r="F94" i="37"/>
  <c r="E137" i="36"/>
  <c r="O85"/>
  <c r="K85"/>
  <c r="G85"/>
  <c r="P85"/>
  <c r="L85"/>
  <c r="H85"/>
  <c r="Q85"/>
  <c r="M85"/>
  <c r="I85"/>
  <c r="N85"/>
  <c r="J85"/>
  <c r="E63" i="41"/>
  <c r="P50" i="36" s="1"/>
  <c r="E62" i="41"/>
  <c r="E53" s="1"/>
  <c r="E54"/>
  <c r="E52" s="1"/>
  <c r="E55"/>
  <c r="O42" i="36" s="1"/>
  <c r="G136"/>
  <c r="K136"/>
  <c r="O136"/>
  <c r="N136"/>
  <c r="J136"/>
  <c r="I136"/>
  <c r="M136"/>
  <c r="E102"/>
  <c r="J143"/>
  <c r="Q143"/>
  <c r="M143"/>
  <c r="H143"/>
  <c r="O143"/>
  <c r="G143"/>
  <c r="L143"/>
  <c r="I143"/>
  <c r="P143"/>
  <c r="N143"/>
  <c r="K143"/>
  <c r="E61"/>
  <c r="E122"/>
  <c r="E126"/>
  <c r="E100"/>
  <c r="E53"/>
  <c r="E77"/>
  <c r="G154"/>
  <c r="K154"/>
  <c r="O154"/>
  <c r="J154"/>
  <c r="N154"/>
  <c r="I154"/>
  <c r="M154"/>
  <c r="D141"/>
  <c r="D143"/>
  <c r="Q71" i="37"/>
  <c r="G160"/>
  <c r="E160" s="1"/>
  <c r="G92"/>
  <c r="G26" i="36"/>
  <c r="Q26"/>
  <c r="M26"/>
  <c r="I26"/>
  <c r="F37" i="37"/>
  <c r="E37" s="1"/>
  <c r="J26" i="36"/>
  <c r="L26"/>
  <c r="H26"/>
  <c r="I92" i="37"/>
  <c r="P72" i="36"/>
  <c r="L72"/>
  <c r="K72"/>
  <c r="J72"/>
  <c r="M72"/>
  <c r="N72"/>
  <c r="J94" i="37"/>
  <c r="Q72" i="36"/>
  <c r="O72"/>
  <c r="L52" i="37"/>
  <c r="L54"/>
  <c r="I54"/>
  <c r="Q61"/>
  <c r="Q53"/>
  <c r="N92"/>
  <c r="N94"/>
  <c r="E94" s="1"/>
  <c r="O117"/>
  <c r="O92"/>
  <c r="K117"/>
  <c r="K92"/>
  <c r="J42" i="36"/>
  <c r="F55" i="37"/>
  <c r="E55" s="1"/>
  <c r="M42" i="36"/>
  <c r="F147"/>
  <c r="E147" s="1"/>
  <c r="D92" i="37"/>
  <c r="E18"/>
  <c r="Q92"/>
  <c r="L92"/>
  <c r="L94"/>
  <c r="P92"/>
  <c r="P117"/>
  <c r="E117" s="1"/>
  <c r="H117"/>
  <c r="H92"/>
  <c r="F23"/>
  <c r="E23" s="1"/>
  <c r="F117" i="36"/>
  <c r="E43" i="39"/>
  <c r="E43" i="40"/>
  <c r="E165" i="37"/>
  <c r="E142" i="35"/>
  <c r="R142" s="1"/>
  <c r="E44" i="39"/>
  <c r="E73" i="36"/>
  <c r="F71" i="37"/>
  <c r="D142" i="36"/>
  <c r="Q129"/>
  <c r="M129"/>
  <c r="I129"/>
  <c r="E11" i="37"/>
  <c r="E74"/>
  <c r="K76"/>
  <c r="E76" s="1"/>
  <c r="O76"/>
  <c r="E99"/>
  <c r="L103"/>
  <c r="E103" s="1"/>
  <c r="E115"/>
  <c r="F116"/>
  <c r="E116" s="1"/>
  <c r="N119"/>
  <c r="I124"/>
  <c r="E124" s="1"/>
  <c r="Q124"/>
  <c r="E132"/>
  <c r="F135"/>
  <c r="E135" s="1"/>
  <c r="E137"/>
  <c r="F139"/>
  <c r="E139" s="1"/>
  <c r="Q142"/>
  <c r="E142" s="1"/>
  <c r="E56"/>
  <c r="E60"/>
  <c r="Q62"/>
  <c r="F38" i="35"/>
  <c r="P17" i="37"/>
  <c r="N17"/>
  <c r="L17"/>
  <c r="J17"/>
  <c r="H17"/>
  <c r="I53"/>
  <c r="P54"/>
  <c r="F33"/>
  <c r="E33" s="1"/>
  <c r="F40" i="35"/>
  <c r="E40" s="1"/>
  <c r="R40" s="1"/>
  <c r="F39"/>
  <c r="E39" s="1"/>
  <c r="R39" s="1"/>
  <c r="F59" i="37"/>
  <c r="E59" s="1"/>
  <c r="E97" i="38"/>
  <c r="E96" s="1"/>
  <c r="E138" i="36"/>
  <c r="E84" i="37"/>
  <c r="E71" i="36"/>
  <c r="O26"/>
  <c r="E97" i="37"/>
  <c r="E100"/>
  <c r="E105"/>
  <c r="E106"/>
  <c r="L119"/>
  <c r="E119" s="1"/>
  <c r="E130"/>
  <c r="E133"/>
  <c r="E144"/>
  <c r="E148"/>
  <c r="O162"/>
  <c r="E162" s="1"/>
  <c r="E85"/>
  <c r="E27"/>
  <c r="E30"/>
  <c r="E169"/>
  <c r="O175"/>
  <c r="E175" s="1"/>
  <c r="L55"/>
  <c r="E47"/>
  <c r="L49"/>
  <c r="F148" i="35"/>
  <c r="E148" s="1"/>
  <c r="R148" s="1"/>
  <c r="J38"/>
  <c r="K52" i="37"/>
  <c r="J160"/>
  <c r="J38"/>
  <c r="E38" s="1"/>
  <c r="H129" i="36"/>
  <c r="P129"/>
  <c r="E101" i="37"/>
  <c r="E98"/>
  <c r="E122"/>
  <c r="E125"/>
  <c r="E126"/>
  <c r="E134"/>
  <c r="E167"/>
  <c r="E88"/>
  <c r="E81"/>
  <c r="E176"/>
  <c r="E177"/>
  <c r="F178"/>
  <c r="E178" s="1"/>
  <c r="E64"/>
  <c r="G17" i="35"/>
  <c r="E17" s="1"/>
  <c r="E18"/>
  <c r="K26" i="36"/>
  <c r="P26"/>
  <c r="N26"/>
  <c r="E82"/>
  <c r="E97" i="40"/>
  <c r="E52" i="46" l="1"/>
  <c r="G52" s="1"/>
  <c r="E52" i="43"/>
  <c r="G52" s="1"/>
  <c r="E52" i="44"/>
  <c r="G52" s="1"/>
  <c r="G96" i="42"/>
  <c r="G96" i="43"/>
  <c r="G96" i="44"/>
  <c r="E166" i="43"/>
  <c r="G166" s="1"/>
  <c r="E166" i="44"/>
  <c r="G166" s="1"/>
  <c r="E78" i="36"/>
  <c r="E43" i="42"/>
  <c r="G43" s="1"/>
  <c r="E98" i="36"/>
  <c r="E79"/>
  <c r="E52"/>
  <c r="E118"/>
  <c r="E62"/>
  <c r="E86"/>
  <c r="E51"/>
  <c r="E64"/>
  <c r="E76"/>
  <c r="E60"/>
  <c r="E11"/>
  <c r="E54"/>
  <c r="E101"/>
  <c r="E105"/>
  <c r="E65"/>
  <c r="P162"/>
  <c r="O165"/>
  <c r="K165"/>
  <c r="G165"/>
  <c r="P165"/>
  <c r="L165"/>
  <c r="H165"/>
  <c r="Q165"/>
  <c r="M165"/>
  <c r="I165"/>
  <c r="N165"/>
  <c r="J165"/>
  <c r="E55"/>
  <c r="E123"/>
  <c r="E119"/>
  <c r="E84"/>
  <c r="E156"/>
  <c r="E80"/>
  <c r="E63"/>
  <c r="E69"/>
  <c r="E67"/>
  <c r="E164"/>
  <c r="E160" s="1"/>
  <c r="E35"/>
  <c r="M88"/>
  <c r="N88"/>
  <c r="Q88"/>
  <c r="I88"/>
  <c r="J88"/>
  <c r="E104"/>
  <c r="H88"/>
  <c r="G88"/>
  <c r="E107"/>
  <c r="L88"/>
  <c r="K88"/>
  <c r="O88"/>
  <c r="P88"/>
  <c r="M162"/>
  <c r="O162"/>
  <c r="Q162"/>
  <c r="L162"/>
  <c r="L42"/>
  <c r="G42"/>
  <c r="J162"/>
  <c r="K42"/>
  <c r="Q42"/>
  <c r="N162"/>
  <c r="G162"/>
  <c r="P42"/>
  <c r="H42"/>
  <c r="N42"/>
  <c r="O50"/>
  <c r="P158"/>
  <c r="L158"/>
  <c r="H158"/>
  <c r="Q158"/>
  <c r="M158"/>
  <c r="I158"/>
  <c r="N158"/>
  <c r="J158"/>
  <c r="O158"/>
  <c r="K158"/>
  <c r="G158"/>
  <c r="E165" i="38"/>
  <c r="F166" i="36"/>
  <c r="E166" s="1"/>
  <c r="F49" i="37"/>
  <c r="E49" s="1"/>
  <c r="F46"/>
  <c r="E46" s="1"/>
  <c r="F163" i="36"/>
  <c r="E163" s="1"/>
  <c r="F43" i="37"/>
  <c r="E43" s="1"/>
  <c r="F160" i="36"/>
  <c r="F53" i="5"/>
  <c r="E53" i="40" s="1"/>
  <c r="E62"/>
  <c r="E62" i="42"/>
  <c r="E53" s="1"/>
  <c r="E62" i="38"/>
  <c r="E53" s="1"/>
  <c r="E62" i="5"/>
  <c r="E44" i="36"/>
  <c r="F161"/>
  <c r="E161" s="1"/>
  <c r="E159" s="1"/>
  <c r="F44" i="37"/>
  <c r="E44" s="1"/>
  <c r="F154" i="36"/>
  <c r="F62" i="37"/>
  <c r="E62" s="1"/>
  <c r="E92" i="36"/>
  <c r="E124"/>
  <c r="K75"/>
  <c r="E96" i="40"/>
  <c r="Q74" i="36" s="1"/>
  <c r="G28"/>
  <c r="F165" i="42"/>
  <c r="E165" i="44" s="1"/>
  <c r="G165" s="1"/>
  <c r="E166" i="42"/>
  <c r="E136" i="36"/>
  <c r="E120"/>
  <c r="E47"/>
  <c r="E54" i="42"/>
  <c r="E52" s="1"/>
  <c r="E43" i="36"/>
  <c r="E157"/>
  <c r="E36"/>
  <c r="E9"/>
  <c r="E33"/>
  <c r="E95"/>
  <c r="E133"/>
  <c r="E103"/>
  <c r="E14"/>
  <c r="N28"/>
  <c r="O28"/>
  <c r="M28"/>
  <c r="E125"/>
  <c r="E12"/>
  <c r="E106"/>
  <c r="E8"/>
  <c r="Q28"/>
  <c r="L28"/>
  <c r="I28"/>
  <c r="H28"/>
  <c r="E121"/>
  <c r="E117"/>
  <c r="F168" i="37"/>
  <c r="E168" s="1"/>
  <c r="E85" i="36"/>
  <c r="I50"/>
  <c r="N50"/>
  <c r="K50"/>
  <c r="Q50"/>
  <c r="E154"/>
  <c r="L50"/>
  <c r="J50"/>
  <c r="H50"/>
  <c r="G50"/>
  <c r="M50"/>
  <c r="I42"/>
  <c r="E72"/>
  <c r="E129"/>
  <c r="E128" s="1"/>
  <c r="H71" i="37"/>
  <c r="M57" i="36"/>
  <c r="Q57"/>
  <c r="J57"/>
  <c r="L57"/>
  <c r="I57"/>
  <c r="P57"/>
  <c r="H57"/>
  <c r="O57"/>
  <c r="N48"/>
  <c r="G48"/>
  <c r="P48"/>
  <c r="O48"/>
  <c r="L48"/>
  <c r="H48"/>
  <c r="J48"/>
  <c r="M48"/>
  <c r="G61" i="37"/>
  <c r="K48" i="36"/>
  <c r="Q48"/>
  <c r="I48"/>
  <c r="J28"/>
  <c r="K28"/>
  <c r="E38" i="35"/>
  <c r="K57" i="36"/>
  <c r="O41"/>
  <c r="F146"/>
  <c r="E146" s="1"/>
  <c r="F54" i="37"/>
  <c r="E54" s="1"/>
  <c r="J41" i="36"/>
  <c r="N41"/>
  <c r="E71" i="37"/>
  <c r="E17"/>
  <c r="N53"/>
  <c r="N61"/>
  <c r="K39" i="36"/>
  <c r="Q39"/>
  <c r="I52" i="37"/>
  <c r="E52" s="1"/>
  <c r="L39" i="36"/>
  <c r="O39"/>
  <c r="Q70" i="37"/>
  <c r="E70" s="1"/>
  <c r="Q56" i="36"/>
  <c r="E56" s="1"/>
  <c r="N57"/>
  <c r="J92" i="37"/>
  <c r="E92" s="1"/>
  <c r="P28" i="36"/>
  <c r="M75"/>
  <c r="J75"/>
  <c r="G75"/>
  <c r="P75"/>
  <c r="Q75"/>
  <c r="N75"/>
  <c r="I75"/>
  <c r="L75"/>
  <c r="O75"/>
  <c r="H75"/>
  <c r="G39" l="1"/>
  <c r="G52" i="42"/>
  <c r="K140" i="36"/>
  <c r="E165" i="43"/>
  <c r="G165" s="1"/>
  <c r="E165" i="42"/>
  <c r="G165" s="1"/>
  <c r="K142" i="36"/>
  <c r="G166" i="42"/>
  <c r="E162" i="36"/>
  <c r="E42"/>
  <c r="O142"/>
  <c r="I142"/>
  <c r="E88"/>
  <c r="E165"/>
  <c r="E165" i="39"/>
  <c r="J142" i="36"/>
  <c r="N142"/>
  <c r="Q142"/>
  <c r="H142"/>
  <c r="L142"/>
  <c r="P142"/>
  <c r="G142"/>
  <c r="M142"/>
  <c r="M141"/>
  <c r="Q141"/>
  <c r="I141"/>
  <c r="O141"/>
  <c r="N141"/>
  <c r="P141"/>
  <c r="L141"/>
  <c r="H141"/>
  <c r="L74"/>
  <c r="N74"/>
  <c r="P74"/>
  <c r="I74"/>
  <c r="O74"/>
  <c r="H74"/>
  <c r="J74"/>
  <c r="G74"/>
  <c r="M74"/>
  <c r="F153"/>
  <c r="E153" s="1"/>
  <c r="E53" i="5"/>
  <c r="F61" i="37"/>
  <c r="K74" i="36"/>
  <c r="Q140"/>
  <c r="L140"/>
  <c r="I140"/>
  <c r="G140"/>
  <c r="N140"/>
  <c r="O140"/>
  <c r="M140"/>
  <c r="P140"/>
  <c r="H140"/>
  <c r="J140"/>
  <c r="I39"/>
  <c r="M39"/>
  <c r="I41"/>
  <c r="P39"/>
  <c r="Q41"/>
  <c r="L41"/>
  <c r="P41"/>
  <c r="J39"/>
  <c r="N39"/>
  <c r="M41"/>
  <c r="H41"/>
  <c r="K41"/>
  <c r="H39"/>
  <c r="G41"/>
  <c r="E50"/>
  <c r="G53" i="37"/>
  <c r="J40" i="36"/>
  <c r="M40"/>
  <c r="P40"/>
  <c r="H40"/>
  <c r="N40"/>
  <c r="G40"/>
  <c r="K40"/>
  <c r="I40"/>
  <c r="Q40"/>
  <c r="L40"/>
  <c r="O40"/>
  <c r="E61" i="37"/>
  <c r="E48" i="36"/>
  <c r="E57"/>
  <c r="E75"/>
  <c r="G141" l="1"/>
  <c r="K141"/>
  <c r="J141"/>
  <c r="E74"/>
  <c r="F53" i="37"/>
  <c r="E53" s="1"/>
  <c r="F145" i="36"/>
  <c r="E145" s="1"/>
  <c r="E39"/>
  <c r="E41"/>
  <c r="E40"/>
  <c r="E141" l="1"/>
</calcChain>
</file>

<file path=xl/sharedStrings.xml><?xml version="1.0" encoding="utf-8"?>
<sst xmlns="http://schemas.openxmlformats.org/spreadsheetml/2006/main" count="4835" uniqueCount="313">
  <si>
    <t>สรุปผลการปฏิบัติงานสำคัญ   กรมการจัดหางาน</t>
  </si>
  <si>
    <t>หน่วยนับ</t>
  </si>
  <si>
    <t>ผู้ลงทะเบียนสมัครงาน</t>
  </si>
  <si>
    <t>คน</t>
  </si>
  <si>
    <t>ผู้สมัครงานมาใช้บริการ</t>
  </si>
  <si>
    <t>ตำแหน่งงานว่าง</t>
  </si>
  <si>
    <t>อัตรา</t>
  </si>
  <si>
    <t>ผู้สมัครงานไปพบนายจ้าง</t>
  </si>
  <si>
    <t>ฉบับ</t>
  </si>
  <si>
    <t>แห่ง</t>
  </si>
  <si>
    <t>ส่งตัวผู้สมัครงานไปพบนายจ้าง</t>
  </si>
  <si>
    <t>แผนงบประมาณ /ผลผลิต /กิจกรรม</t>
  </si>
  <si>
    <t>ราย</t>
  </si>
  <si>
    <t xml:space="preserve">         - นัดพบแรงงานใหญ่</t>
  </si>
  <si>
    <t xml:space="preserve">         - นัดพบแรงงานย่อย</t>
  </si>
  <si>
    <t xml:space="preserve">บรรจุงาน </t>
  </si>
  <si>
    <t xml:space="preserve">เป้าหมาย </t>
  </si>
  <si>
    <t>ระบบสารสนเทศการจัดหางานในประเทศ</t>
  </si>
  <si>
    <t xml:space="preserve">        ไปทำงานต่างประเทศ</t>
  </si>
  <si>
    <t>ครั้ง</t>
  </si>
  <si>
    <t>ตรวจสอบการทำงานของคนต่างด้าวและสถานประกอบการ</t>
  </si>
  <si>
    <t xml:space="preserve">        ไปทำงานต่างประเทศให้แก่คนหางาน</t>
  </si>
  <si>
    <t>ล้านบาท</t>
  </si>
  <si>
    <t>การจัดส่งคนหางานไปทำงานต่างประเทศ</t>
  </si>
  <si>
    <t>ทะเบียนคนหางานและสารสนเทศ</t>
  </si>
  <si>
    <t>กองทุนเพื่อช่วยเหลือคนหางานไปทำงานต่างประเทศ</t>
  </si>
  <si>
    <t>ศูนย์บริการการไปทำงานต่างประเทศ</t>
  </si>
  <si>
    <t xml:space="preserve">        และบูรณาการ ณ ศูนย์บริการการไปทำงานต่างประเทศ</t>
  </si>
  <si>
    <t xml:space="preserve">         ไปทำงานในต่างประเทศ</t>
  </si>
  <si>
    <t>พิจารณาอนุญาตจดทะเบียนเป็นผู้รับอนุญาตจัดหางานต่างประเทศ</t>
  </si>
  <si>
    <t xml:space="preserve">    ไปทำงานในต่างประเทศ</t>
  </si>
  <si>
    <t xml:space="preserve">       /ต่ออายุ/เปลี่ยนผู้จัดการ/ย้ายสำนักงาน/สิ้นสภาพ/เพิกถอน</t>
  </si>
  <si>
    <t xml:space="preserve">       /ยกเลิกการจดทะเบียนลูกจ้าง /ตัวแทนจัดหางาน</t>
  </si>
  <si>
    <t>ตรวจสอบ / รับรองค่าบริการและค่าใช้จ่ายคนหางาน ไปทำงานในต่างประเทศ</t>
  </si>
  <si>
    <t>กิจกรรมที่ 1.</t>
  </si>
  <si>
    <t xml:space="preserve">1.1  บริการจัดหางาน  ณ  สำนักงาน </t>
  </si>
  <si>
    <t>กิจกรรมที่ 2.</t>
  </si>
  <si>
    <t xml:space="preserve">การให้บริการจัดหางานต่างประเทศ (2.1 ถึง 2.3) </t>
  </si>
  <si>
    <t>2.1   พิจารณาคำขอการจัดส่งคนหางานและพาลูกจ้างไปทำงาน / ฝึกงานต่างประเทศ</t>
  </si>
  <si>
    <t>- บริษัทจัดส่งคนหางาน</t>
  </si>
  <si>
    <t>- บริษัทพาลูกจ้างไปทำงาน</t>
  </si>
  <si>
    <t>- บริษัทพาลูกจ้างไปฝึกงาน</t>
  </si>
  <si>
    <t>2.2   จัดส่งคนหางานไปทำงานต่างประเทศโดยรัฐ</t>
  </si>
  <si>
    <t>2.3   รับแจ้งการเดินทางด้วยตนเองและเดินทางกลับไปทำงานต่างประเทศ (Re-entry)</t>
  </si>
  <si>
    <t>- เดินทางด้วยตนเอง</t>
  </si>
  <si>
    <t>- Re Entry</t>
  </si>
  <si>
    <t>2.4  จัดทำทะเบียนคนหางานที่ประสงค์ไปทำงานต่างประเทศ</t>
  </si>
  <si>
    <t xml:space="preserve">       /ออกหนังสือรับรองใบอนุญาต/ขอหนังสือรับรองเป็นองค์กรผู้ส่ง</t>
  </si>
  <si>
    <t>กิจกรรมที่ 3.</t>
  </si>
  <si>
    <t>รุ่น</t>
  </si>
  <si>
    <t>การให้ความคุ้มครองคนหางานตามกฎหมายจัดหางาน</t>
  </si>
  <si>
    <t>- ช่วยเหลือคนหางาน</t>
  </si>
  <si>
    <t>บาท</t>
  </si>
  <si>
    <t>- รายเดือน</t>
  </si>
  <si>
    <t>- รายไตรมาส / รายครึ่งปี</t>
  </si>
  <si>
    <t>- รายปี</t>
  </si>
  <si>
    <t>กิจกรรมที่ 2</t>
  </si>
  <si>
    <t>1.2 จัดทำทะเบียนคนต่างด้าว</t>
  </si>
  <si>
    <t>(ธนาคารกรุงไทย, ธ.ก.ส,ธนาคารออมสิน)</t>
  </si>
  <si>
    <t>ธนาคารเพื่อการเกษตรและสหกรณ์การเกษตร(ธ.ก.ส.)</t>
  </si>
  <si>
    <t>2.1  ตรวจสอบการทำงานของคนต่างด้าว</t>
  </si>
  <si>
    <t>2.1.1   คนต่างด้าวถูกต้องตามกฎหมาย</t>
  </si>
  <si>
    <t>2.1.2  คนต่างด้าวผิดกฏหมาย</t>
  </si>
  <si>
    <t>2.2  ตรวจสอบสถานประกอบการ ที่จ้างคนต่างด้าวทำงาน</t>
  </si>
  <si>
    <t>2.2.1   คนต่างด้าวถูกต้องตามกฎหมาย</t>
  </si>
  <si>
    <t>2.2.2  คนต่างด้าวผิดกฏหมาย</t>
  </si>
  <si>
    <t>ยอดสะสม</t>
  </si>
  <si>
    <t>.</t>
  </si>
  <si>
    <r>
      <t>ระบบที่1</t>
    </r>
    <r>
      <rPr>
        <sz val="14"/>
        <color indexed="8"/>
        <rFont val="AngsanaUPC"/>
        <family val="1"/>
        <charset val="222"/>
      </rPr>
      <t xml:space="preserve"> มีหลักทรัพย์ค้ำประกัน</t>
    </r>
  </si>
  <si>
    <r>
      <t xml:space="preserve">ระบบที่2 </t>
    </r>
    <r>
      <rPr>
        <sz val="14"/>
        <color indexed="8"/>
        <rFont val="AngsanaUPC"/>
        <family val="1"/>
        <charset val="222"/>
      </rPr>
      <t>ไม่มีหลักทรัพย์ค้ำประกัน(บุคคลค้ำประกัน)</t>
    </r>
  </si>
  <si>
    <t>แผนงาน : พัฒนาและยกระดับมาตรฐานแรงงาน</t>
  </si>
  <si>
    <t xml:space="preserve">ผลผลิตที่  1 : ประชาชนทุกกลุ่มได้รับบริการส่งเสริมการมีงานทำ </t>
  </si>
  <si>
    <t>1.6   โครงการจัดหางานพิเศษนักเรียน นักศึกษา</t>
  </si>
  <si>
    <t>3.1  แนะแนวอาชีพให้กับนักเรียน นักศึกษา ผู้ประกันตนกรณีว่างงานและประชาชนทั่วไป</t>
  </si>
  <si>
    <t>3.2  โครงการแนะแนวอาชีพระดับหมู่บ้าน</t>
  </si>
  <si>
    <t>3.3  โครงการวันแนะแนวอาชีพในสถานศึกษา</t>
  </si>
  <si>
    <t>3.4  โครงการวันมหกรรมอาชีพ</t>
  </si>
  <si>
    <t>3.5  โครงการสร้างเครือข่ายการแนะแนวอาชีพ</t>
  </si>
  <si>
    <t>3.6  โครงการแนะแนวอาชีพให้เยาวชนในสถานพินิจฯ</t>
  </si>
  <si>
    <t>3.7  โครงการส่งเสริมการมีงานทำให้ทหารกองประจำการ</t>
  </si>
  <si>
    <t>3.8  โครงการส่งเสริมการรับงานไปทำที่บ้าน</t>
  </si>
  <si>
    <t>3.9 โครงการสร้างอาชีพใหม่ให้คนว่างงาน</t>
  </si>
  <si>
    <t>3.10 โครงการสร้างคุณค่าภูมิปัญญาผู้สูงอายุ</t>
  </si>
  <si>
    <t>การให้บริการแนะแนวอาชีพ (3.1 ถึง 3.10)</t>
  </si>
  <si>
    <t>กิจกรรมที่ 4.</t>
  </si>
  <si>
    <t>4.2  โครงการเคาะประตูบ้านเพื่อป้องกันปัญหาการหลอกลวงคนหางาน</t>
  </si>
  <si>
    <t>กิจกรรมที่ 5.</t>
  </si>
  <si>
    <t xml:space="preserve"> การให้บริการข้อมูลข่าวสารตลาดแรงงาน (5.1)</t>
  </si>
  <si>
    <t>- นักเรียน นักศึกษา</t>
  </si>
  <si>
    <t>- ทหารกองประจำการ</t>
  </si>
  <si>
    <t>แผนงาน : พัฒนาระบบแก้ไขปัญหาผู้หลบหนีเข้าเมืองและแรงงานต่างด้าว</t>
  </si>
  <si>
    <t>ผลผลิตที่ 1 : คนต่างด้าวได้รับใบอนุญาตทำงาน</t>
  </si>
  <si>
    <t>พิจารณาคำขออนุญาตทำงานและจัดทำทะเบียนคนต่างด้าวที่ยื่นขอใบอนุญาตทำงาน</t>
  </si>
  <si>
    <t>1. โครงการจัดทำทะเบียนคนต่างด้าวที่ขออนุญาตทำงานภายใต้กิจกรรมพิจารณาคำขออนุญาตทำงาน และจัดทำทะเบียนคนต่างด้าวที่ยื่นขอใบอนุญาตทำงาน</t>
  </si>
  <si>
    <t>1)  คนต่างด้าวตามมาตรา 9 และมาตรา 12</t>
  </si>
  <si>
    <t>2)  คนต่างด้าวนำเข้าตาม MOU</t>
  </si>
  <si>
    <t>3)  คนต่างด้าวที่ผ่านการพิสูจน์สัญชาติ</t>
  </si>
  <si>
    <t>1.1 พิจารณาคำขออนุญาตทำงาน</t>
  </si>
  <si>
    <t>1.1.1 คนต่างด้าวเข้าเมืองถูกต้องตามกฎหมาย</t>
  </si>
  <si>
    <t>1.1.2 คนต่างด้าวหลบหนีเข้าเมือง 3 สัญชาติ (พม่า ,ลาว ,กัมพูชา)</t>
  </si>
  <si>
    <t>1.2.1 คนต่างด้าวเข้าเมืองถูกต้องตามกฎหมาย</t>
  </si>
  <si>
    <t>1.2.2 คนต่างด้าวหลบหนีเข้าเมือง 3 สัญชาติ (พม่า ,ลาว ,กัมพูชา)</t>
  </si>
  <si>
    <t>ต.ค.53 - ม.ค.54</t>
  </si>
  <si>
    <t>ต.ค.53 - ก.พ.54</t>
  </si>
  <si>
    <t>ต.ค.53 - มี.ค.54</t>
  </si>
  <si>
    <t>ต.ค.53 - เม.ย.54</t>
  </si>
  <si>
    <t>ต.ค.53 - พ.ค.54</t>
  </si>
  <si>
    <t>ต.ค.53 - มิ.ย.54</t>
  </si>
  <si>
    <t>ต.ค.53 - ก.ค.54</t>
  </si>
  <si>
    <t>ต.ค.53 - ส.ค.54</t>
  </si>
  <si>
    <t>ต.ค.53 - ก.ย.53</t>
  </si>
  <si>
    <t>ยอดสะสมรายเดือน ประจำปีงบประมาณ  2554  (ใช้รายงานระบบติดตามและประเมินผล สป.)</t>
  </si>
  <si>
    <t>(กิจกรรมที่ 1 - 5)</t>
  </si>
  <si>
    <t>อบรม / ให้บริการข้อมูลข่าวสาร</t>
  </si>
  <si>
    <t>- ให้บริการข้อมูลข่าวสารแก่คนหางาน ผู้เข้ารับการอบรม / ผู้รับอนุญาตทำงาน / ผู้แทนและคนหางานทั่วไปที่สนใจไปทำงานต่างประเทศ ส่วนกลาง (สรต.)</t>
  </si>
  <si>
    <t>- ประชาสัมพันธ์เผยแพร่ข่าวสาร / ข้อมูลต่างๆที่เกี่ยวกับการเดินทางไปทำงานต่างประเทศ</t>
  </si>
  <si>
    <t>- จำนวนเงินที่คนหางานได้รับคืน</t>
  </si>
  <si>
    <t>1.13  ทหารกองประจำการ</t>
  </si>
  <si>
    <t>1.14  เยาวชนในสถานพินิจ</t>
  </si>
  <si>
    <t>1.15  ผู้ถูกเลิกจ้าง</t>
  </si>
  <si>
    <t>1.16  ผู้ผ่านการประสานส่งฝึกกรมพัฒนาฝีมือแรงงาน(กพร)</t>
  </si>
  <si>
    <t>1.17  จัดหางานด้วยระบบ Internet</t>
  </si>
  <si>
    <t>1.18  ผู้ประสบภัยธรรมชาติ</t>
  </si>
  <si>
    <t>1.19  บุคลากรปฏิบัติงาน ภาครัฐ</t>
  </si>
  <si>
    <t>1.20  จ้างงานเร่งด่วนภาคใต้</t>
  </si>
  <si>
    <t>และงานทะเบียนที่เกี่ยวข้องตามกฎหมาย</t>
  </si>
  <si>
    <t>บริษัท</t>
  </si>
  <si>
    <t>ร้อยละ</t>
  </si>
  <si>
    <t>ข้อมูล ณ วันที่ 8 เม.ย.54</t>
  </si>
  <si>
    <t>2.5  ออกบัตรสมาชิกกองทุนเพื่อช่วยเหลือคนหางาน</t>
  </si>
  <si>
    <t>2.6 ผลการปล่อยสินเชื่อของธนาคารที่เข้าร่วมโครงการสินเชื่อเพื่อ</t>
  </si>
  <si>
    <t>2.7 ให้การสงเคราะห์สมาชิกกองทุนเพื่อช่วยเหลือคนหางาน</t>
  </si>
  <si>
    <t>2.8 อบรมคนหางานก่อนเดินทางไปทำงานต่างประเทศ</t>
  </si>
  <si>
    <t>2.10 อบรมคนหางานก่อนตัดสินใจไปทำงานต่างประเทศ</t>
  </si>
  <si>
    <t>2.11  ตรวจสอบ / รับรองค่าบริการและค่าใช้จ่ายคนหางาน</t>
  </si>
  <si>
    <t>2.12 อนุญาตจดทะเบียนการจัดหางานเพื่อไปทำงานต่างประเทศ</t>
  </si>
  <si>
    <t xml:space="preserve">2.13  จดทะเบียนลูกจ้าง/ตัวแทนจัดหางาน/ ออกบัตร </t>
  </si>
  <si>
    <t>2.14  คนหางานได้รับบริการจัดหางานต่างประเทศแบบเบ็ดเสร็จ</t>
  </si>
  <si>
    <t>ระบบที่1 มีหลักทรัพย์ค้ำประกัน</t>
  </si>
  <si>
    <t>ระบบที่2 ไม่มีหลักทรัพย์ค้ำประกัน(บุคคลค้ำประกัน)</t>
  </si>
  <si>
    <t>ยุทธศาสตร์ที่ 4  การศึกษา คุณธรรม จริยธรรม คุณภาพชีวิต</t>
  </si>
  <si>
    <t xml:space="preserve">  และความเท่าเทียมกันในสังคม</t>
  </si>
  <si>
    <t>1.2   โครงการให้บริการจัดหางานและคุ้มครองคนหางาน 24 ชม.</t>
  </si>
  <si>
    <t>1.3   โครงการมีงานทำนำชุมชนเข้มแข็ง</t>
  </si>
  <si>
    <t>1.5   โครงการเคลื่อนย้ายแรงงานอย่างเป็นระบบ</t>
  </si>
  <si>
    <t>1.4  โครงการส่งเสริมคนพิการทำงานในหน่วยงานภาครัฐ</t>
  </si>
  <si>
    <t>1.7   โครงการจัดหางานพิเศษสำหรับผู้พ้นโทษ</t>
  </si>
  <si>
    <t>1.8 โครงการส่งเสริมให้คนพิการมีงานทำ</t>
  </si>
  <si>
    <t>1.9  โครงการบริการจัดหางานแก่ผู้ประกันตนกรณีว่างงาน</t>
  </si>
  <si>
    <t>1.10  โครงการนัดพบแรงงานใหญ่/ย่อย</t>
  </si>
  <si>
    <t xml:space="preserve">4.1  โครงการเผยแพร่ความรู้เพื่อป้องกันการหลอกลวงคนหางานไปทำงานต่างประเทศ </t>
  </si>
  <si>
    <t>4.3  โครงการเครือข่ายชุมชนร่วมรณรงค์ป้องกันการหลอกลวงและลักลอบไปทำงานต่างประเทศ</t>
  </si>
  <si>
    <t>4.4  ร้องทุกข์กล่าวโทษผู้กระทำผิดกฎหมายจัดหางาน</t>
  </si>
  <si>
    <t>4.5  รับเรื่องร้องทุกข์คนหางาน</t>
  </si>
  <si>
    <t>4.6  ตรวจสอบควบคุมบริษัทจัดหางานในประเทศ /  ต่างประเทศ</t>
  </si>
  <si>
    <t>4.7  พิจารณาคำขอเกี่ยวกับการอนุญาตจัดหางานให้คนหางานทำงานในประเทศ</t>
  </si>
  <si>
    <t>5.2 โครงการพัฒนาข้อมูลข่าวสารตลาดแรงงาน</t>
  </si>
  <si>
    <t>5.3 โครงการจัดทำทะเบียนกำลังแรงงาน</t>
  </si>
  <si>
    <t>5.1  เผยแพร่ข้อมูลข่าวสารตลาดแรงงาน</t>
  </si>
  <si>
    <t xml:space="preserve">  จัดทำข่าวสารตลาดแรงงานออกเผยแพร่</t>
  </si>
  <si>
    <t>5.4 โครงการจัดทำทะเบียนกำลังแรงงานที่มีทักษะพิเศษ</t>
  </si>
  <si>
    <t>5.5 โครงการขยายเครือข่ายข้อมูลข่าวสารตลาดแรงงานสู่ตำบล หมู่บ้าน</t>
  </si>
  <si>
    <t>5.6 โครงการสำรวจความต้องการแรงงานและการเข้า-ออกงาน</t>
  </si>
  <si>
    <t>1.1.3 ชนกลุ่มน้อย</t>
  </si>
  <si>
    <t>1.2.3 ชนกลุ่มน้อย</t>
  </si>
  <si>
    <t>ต.ค54-เม.ย55</t>
  </si>
  <si>
    <t>ต.ค.54 - พ.ย.54</t>
  </si>
  <si>
    <t>2.9 ประชาสัมพันธ์เผยแพร่ข้อมูลข่าวสารเกี่ยวกับการเดินทางไปทำงานต่างประเทศ</t>
  </si>
  <si>
    <r>
      <t>และคุ้มครองคนหางาน</t>
    </r>
    <r>
      <rPr>
        <b/>
        <sz val="14"/>
        <color indexed="10"/>
        <rFont val="AngsanaUPC"/>
        <family val="1"/>
        <charset val="222"/>
      </rPr>
      <t xml:space="preserve"> พ.ศ. 2528</t>
    </r>
    <r>
      <rPr>
        <b/>
        <sz val="14"/>
        <rFont val="AngsanaUPC"/>
        <family val="1"/>
        <charset val="222"/>
      </rPr>
      <t xml:space="preserve"> (4.1-4.5)</t>
    </r>
  </si>
  <si>
    <t>ต.ค.54-ธ.ค.54</t>
  </si>
  <si>
    <t>แผนงาน : แก้ไขความเดือดร้อนและยกระดับคุณภาพชีวิตของประชาชน</t>
  </si>
  <si>
    <t>ผลผลิตที่  1 : แรงงานได้รับการส่งเสริมการจ้างงานและยกระดับรายได้</t>
  </si>
  <si>
    <t>การสนับสนุนให้เกิดการจ้างงานและยกระดับรายได้</t>
  </si>
  <si>
    <t>1. โครงการศูนย์ตรีเทพเพื่อการจ้างงานและยกระดับรายได้ครบวงจร</t>
  </si>
  <si>
    <t>2. โครงการนัดพบตลาดงานเชิงคุณภาพ</t>
  </si>
  <si>
    <t>3. โครงการเพิ่มอาชีพ เพิ่มรายได้</t>
  </si>
  <si>
    <t>4. โครงการรับงานสู่บ้านเพิ่มรายได้ในครัวเรือน</t>
  </si>
  <si>
    <t>5. โครงการจุดประกายการจ้างงานผู้สูงอายุ</t>
  </si>
  <si>
    <t>6.โครงการจัดทำฐานข้อมูลแรงงานที่มีทักษะพิเศษ</t>
  </si>
  <si>
    <t>ยุทธศาสตร์ที่ 1  การสร้างรากฐานการพัฒนาที่สมดุลสู่สังคม</t>
  </si>
  <si>
    <t>- หนังสือ คู่มือแนะนำบริการข้อมูลข่าวสารตลาดแรงงาน</t>
  </si>
  <si>
    <t>1.12 โครงการยกระดับคุณภาพบริการจัดหางานสู่ความเป็นเลิศ</t>
  </si>
  <si>
    <t>1.11  โครงการสร้างโอกาสการมีงานทำให้ผู้สูงอายุเพื่อเพิ่มศักยภาพการบรรจุงาน</t>
  </si>
  <si>
    <t>การให้บริการจัดหางานในประเทศ (1.1 ถึง 1.11)</t>
  </si>
  <si>
    <t>โครงการที่ 1 ส่งเสริมการจ้างงานและยกระดับรายได้ให้แรงงาน</t>
  </si>
  <si>
    <t xml:space="preserve">     1.1  กิจกรรมให้บริการจัดหางาน  ณ  สำนักงาน </t>
  </si>
  <si>
    <t xml:space="preserve">     1.2  กิจกรรมให้บริการจัดหางานแก่ผู้ประกันตนกรณีว่างงาน</t>
  </si>
  <si>
    <t xml:space="preserve">การให้บริการจัดหางานต่างประเทศ (2.1 - 2.3) </t>
  </si>
  <si>
    <t>-  ให้บริการข้อมูลข่าวสารแก่คนหางาน ผู้เข้ารับการอบรม/ผู้รับอนุญาตทำงาน/ผู้แทนและคนหางานทั่วไปที่สนใจไปทำงานต่างประเทศ ส่วนกลาง (สรต.)</t>
  </si>
  <si>
    <t xml:space="preserve">        การเดินทางไปทำงานต่างประเทศ</t>
  </si>
  <si>
    <t>จัดหางานต่างประเทศและงานทะเบียนที่เกี่ยวข้องตามกฎหมาย</t>
  </si>
  <si>
    <t>3.  โครงการเครือข่ายชุมชนร่วมรณรงค์ป้องกันการหลอกลวงและลักลอบไปทำงานต่างประเทศ</t>
  </si>
  <si>
    <t>4.  รับเรื่องร้องทุกข์คนหางาน</t>
  </si>
  <si>
    <t>5.  ร้องทุกข์กล่าวโทษและดำเนินคดีทางอาญากับผู้กระทำผิดกฎหมายจัดหางาน</t>
  </si>
  <si>
    <t xml:space="preserve"> การให้บริการข้อมูลข่าวสารตลาดแรงงาน (1)</t>
  </si>
  <si>
    <t>1.  เผยแพร่ข้อมูลข่าวสารตลาดแรงงาน</t>
  </si>
  <si>
    <t>3. โครงการจัดทำทะเบียนกำลังแรงงาน</t>
  </si>
  <si>
    <t>1. พิจารณาคำขออนุญาตทำงาน</t>
  </si>
  <si>
    <t>1.1 คนต่างด้าวถูกต้องตามกฎหมาย</t>
  </si>
  <si>
    <t>2. โครงการจัดทำทะเบียนคนต่างด้าวที่ขออนุญาตทำงาน</t>
  </si>
  <si>
    <t>2.1 คนต่างด้าวถูกต้องตามกฎหมาย</t>
  </si>
  <si>
    <t>1.  โครงการตรวจสอบการทำงานของคนต่างด้าวในสถานประกอบการ</t>
  </si>
  <si>
    <t>1.1  ตรวจสอบการทำงานของคนต่างด้าว</t>
  </si>
  <si>
    <t>1.1.1   คนต่างด้าวถูกต้องตามกฎหมาย</t>
  </si>
  <si>
    <t>1.1.2  คนต่างด้าวผิดกฏหมาย</t>
  </si>
  <si>
    <t>1.2  ตรวจสอบสถานประกอบการ ที่จ้างคนต่างด้าวทำงาน</t>
  </si>
  <si>
    <t>1.2.1   คนต่างด้าวถูกต้องตามกฎหมาย</t>
  </si>
  <si>
    <t>1.2.2  คนต่างด้าวผิดกฏหมาย</t>
  </si>
  <si>
    <t>อบรม/ให้บริการข้อมูลข่าวสาร</t>
  </si>
  <si>
    <t xml:space="preserve">-  ประชาสัมพันธ์เผยแพร่ข่าวสาร / ข้อมูลต่าง ๆ ที่เกี่ยวกับ </t>
  </si>
  <si>
    <t>1)  คนต่างด้าวประเภทชั่วคราว</t>
  </si>
  <si>
    <t>- ค่าเสียหาย</t>
  </si>
  <si>
    <t>ประจำปีงบประมาณ  2557</t>
  </si>
  <si>
    <t>แผนงาน : รองรับการเข้าสู่ประชาคมอาเซียน</t>
  </si>
  <si>
    <t>โครงการที่ 1 เตรียมความพร้อมรองรับการเข้าสู่ประชาคมอาเซียน</t>
  </si>
  <si>
    <t>กิจกรรมที่ 1 การพัฒนาทรัพยากรมนุษย์ ระบบสารสนเทศและกฎหมาย กฎ ระเบียบ รองรับการเข้าสู่ประชาคมอาเซียน</t>
  </si>
  <si>
    <t xml:space="preserve">    </t>
  </si>
  <si>
    <t>แผนงาน : ยกระดับคุณภาพแรงงาน จัดการแรงงานต่างด้าวและป้องกันการค้ามนุษย์</t>
  </si>
  <si>
    <t>โครงการที่ 1 ป้องกันปัญหาการค้ามนุษย์ด้านแรงงาน</t>
  </si>
  <si>
    <t>การให้ความคุ้มครองคนหางานตามกฎหมายจัดหางานและคุ้มครอง</t>
  </si>
  <si>
    <r>
      <t>และคุ้มครองคนหางาน</t>
    </r>
    <r>
      <rPr>
        <b/>
        <sz val="14"/>
        <color indexed="10"/>
        <rFont val="AngsanaUPC"/>
        <family val="1"/>
        <charset val="222"/>
      </rPr>
      <t xml:space="preserve"> </t>
    </r>
    <r>
      <rPr>
        <b/>
        <sz val="14"/>
        <rFont val="AngsanaUPC"/>
        <family val="1"/>
        <charset val="222"/>
      </rPr>
      <t>พ.ศ. 2528 (1 -  5)</t>
    </r>
  </si>
  <si>
    <t>แผนงาน : ยกระดับรายได้และเพิ่มกำลังซื้อของประชาชน</t>
  </si>
  <si>
    <t>การสนับสนุนให้เกิดการจ้างงานและยกระดับรายได้  (1-7)</t>
  </si>
  <si>
    <t>1. โครงการศูนย์ตรีเทพเพื่อการจ้างงานครบวงจร</t>
  </si>
  <si>
    <t xml:space="preserve">    4.1 รับงานสู่บ้านเพิ่มรายได้ในครัวเรือน</t>
  </si>
  <si>
    <t xml:space="preserve">    4.2 ส่งเสริมการรับงานไปทำที่บ้าน</t>
  </si>
  <si>
    <t>7. โครงการแนะแนวอาชีพเพื่อการมีงานทำ</t>
  </si>
  <si>
    <t>5. โครงการวันมหกรรมอาชีพ</t>
  </si>
  <si>
    <t>6. โครงการสร้างเครือข่ายการแนะแนวอาชีพ</t>
  </si>
  <si>
    <t xml:space="preserve">    7.1 เตรียมความพร้อมให้นักเรียน นักศึกษา ก่อนเข้าสู่ตลาดแรงงาน</t>
  </si>
  <si>
    <t xml:space="preserve">    7.2 แนะแนวอาชีพให้เด็กและเยาวชนในสถานพินิจและคุ้มครองเด็กและเยาวชน</t>
  </si>
  <si>
    <t xml:space="preserve">    7.3 แนะแนวอาชีพให้ทหารกองประจำการที่จะปลดเป็นทหารกองหนุน</t>
  </si>
  <si>
    <t xml:space="preserve">    7.4 แนะแนวอาชีพให้ผู้สูงอายุ</t>
  </si>
  <si>
    <t xml:space="preserve">     7.5 แนะแนวอาชีพให้คนพิการและผู้ดูแลคนพิการ</t>
  </si>
  <si>
    <t>แผนงาน : การเพิ่มประสิทธิภาพการบริหารจัดการและคุ้มครองแรงงาน</t>
  </si>
  <si>
    <t>(กิจกรรมที่ 1 - 4)</t>
  </si>
  <si>
    <t>การให้บริการจัดหางานในประเทศ (1 (1.1-1.7) , 2)</t>
  </si>
  <si>
    <t>1. กิจกรรมรับลงทะเบียนผู้หางานทำ/นายจ้าง</t>
  </si>
  <si>
    <t xml:space="preserve">     2.1  กิจกรรมจัดหางานพิเศษสำหรับผู้พ้นโทษ</t>
  </si>
  <si>
    <t xml:space="preserve">     2.2  กิจกรรมจัดหางานพิเศษสำหรับนักเรียน นักศึกษา</t>
  </si>
  <si>
    <t xml:space="preserve">     2.3  กิจกรรมจัดหางานให้คนพิการมีงานทำ</t>
  </si>
  <si>
    <t xml:space="preserve">     2.4  กิจกรรมส่งเสริมคนพิการทำงานในหน่วยงานภาครัฐ</t>
  </si>
  <si>
    <t xml:space="preserve">     2.5  กิจกรรมสร้างโอกาสการมีงานทำให้ผู้สูงอายุเพื่อเพิ่มประสิทธิภาพการบรรจุงาน</t>
  </si>
  <si>
    <t>การให้บริการแนะแนวอาชีพ (1)</t>
  </si>
  <si>
    <t>1. โครงการแนะแนวอาชีพ</t>
  </si>
  <si>
    <t xml:space="preserve">    1.1 แนะแนวอาชีพก่อนเข้าสู่ตลาดแรงงาน</t>
  </si>
  <si>
    <t xml:space="preserve">         1.1.1 แนะแนวอาชีพให้นักเรียน นักศึกษา</t>
  </si>
  <si>
    <t xml:space="preserve">         1.1.2 แนะแนวอาชีพให้นักเรียน นักศึกษา ในสถานศึกษา</t>
  </si>
  <si>
    <t xml:space="preserve">    1.2 แนะแนวอาชีพเพื่อการมีงานทำ</t>
  </si>
  <si>
    <t xml:space="preserve">          1.2.2  แนะแนวอาชีพระดับหมู่บ้าน</t>
  </si>
  <si>
    <t>2. โครงการจัดทำฐานข้อมูลแรงงานที่มีทักษะพิเศษ</t>
  </si>
  <si>
    <t xml:space="preserve"> 4.1 จัดทำข่าวสารตลาดแรงงานออกเผยแพร่</t>
  </si>
  <si>
    <t>5. การขยายเครือข่ายข้อมูลข่าวสารตลาดแรงงานสู่ตำบล หมู่บ้าน</t>
  </si>
  <si>
    <t>4. การพัฒนาข้อมูลข่าวสารตลาดแรงงาน</t>
  </si>
  <si>
    <t>ณ วันที่  ก.ย.56</t>
  </si>
  <si>
    <t xml:space="preserve">          1.2.1  แนะแนวอาชีพผู้ประกันตนกรณีว่างงาน ประชาชนทั่วไป</t>
  </si>
  <si>
    <t xml:space="preserve">     1.7 กิจกรรมบริการจัดหางานและคุ้มครองคนหางานตลอด 24 ชม.</t>
  </si>
  <si>
    <t>2. กิจกรรมการให้บริการจัดหางานแก่กลุ่มคนพิเศษ</t>
  </si>
  <si>
    <t>1.  โครงการเผยแพร่ความรู้เพื่อป้องกันการหลอกลวงคนหางาน</t>
  </si>
  <si>
    <t>2.  โครงการเคาะประตูบ้านเพื่อป้องกันการหลอกลวงคนหางานไปทำงานต่างประเทศ</t>
  </si>
  <si>
    <t>ผลผลิตที่ 2 : คนต่างด้าวได้รับใบอนุญาตทำงาน</t>
  </si>
  <si>
    <t>กิจกรรมที่ 2. การสนับสนุนการแก้ไขและป้องกันปัญหาการค้ามนุษย์ด้านแรงงาน</t>
  </si>
  <si>
    <t>การพิจารณาและจัดทำทะเบียนคนต่างด้าวที่ยื่นขอใบอนุญาตทำงาน</t>
  </si>
  <si>
    <t xml:space="preserve"> 1.2 ชนกลุ่มน้อย</t>
  </si>
  <si>
    <t xml:space="preserve"> 2.2 ชนกลุ่มน้อย</t>
  </si>
  <si>
    <t>1. โครงการเสริมสร้างความตระหนักรู้เพื่อส่งเสริมการทำงานที่มีคุณค่ารองรับการเข้าสู่ประชาคมอาเซียน</t>
  </si>
  <si>
    <t>1.2 อบรมบุคลากรของกรมการจัดหางานตามหลักสูตร</t>
  </si>
  <si>
    <t>1. โครงการป้องกันการค้ามนุษย์ด้านแรงงานต่างด้าว</t>
  </si>
  <si>
    <t xml:space="preserve">    1.1 กิจกรรมอบรมนายจ้าง/สถานประกอบการ</t>
  </si>
  <si>
    <t xml:space="preserve">    1.2 กิจกรรมอบรมแรงงานต่างด้าว</t>
  </si>
  <si>
    <t>3.  ทหารกองประจำการ</t>
  </si>
  <si>
    <t>4.  เยาวชนในสถานพินิจ</t>
  </si>
  <si>
    <t>5.  ผู้ถูกเลิกจ้าง</t>
  </si>
  <si>
    <t>6.  ผู้ผ่านการประสานส่งฝึกกรมพัฒนาฝีมือแรงงาน(กพร)</t>
  </si>
  <si>
    <t>7.  จัดหางานด้วยระบบ Internet</t>
  </si>
  <si>
    <t>8.  ผู้ประสบภัยธรรมชาติ</t>
  </si>
  <si>
    <t>9.  บุคลากรปฏิบัติงาน ภาครัฐ</t>
  </si>
  <si>
    <t>10.  จ้างงานเร่งด่วนภาคใต้</t>
  </si>
  <si>
    <t xml:space="preserve">     1.3  กิจกรรมมีงานทำนำชุมชนเข้มแข็ง</t>
  </si>
  <si>
    <t xml:space="preserve">     1.4  กิจกรรมเคลื่อนย้ายแรงงานอย่างเป็นระบบ</t>
  </si>
  <si>
    <t xml:space="preserve">     1.5  กิจกรรมนัดพบแรงงานใหญ่</t>
  </si>
  <si>
    <t xml:space="preserve">     1.6  กิจกรรมนัดพบแรงงานย่อย</t>
  </si>
  <si>
    <t>6.  การตรวจคุ้มครองแรงงานไทยในต่างประเทศ</t>
  </si>
  <si>
    <t>ประเทศ</t>
  </si>
  <si>
    <t>7.  โครงการสัมมนาผู้รับอนุญาตจัดหางานในประเทศภาคเอกชน</t>
  </si>
  <si>
    <t>8.  ตรวจสอบควบคุมบริษัทจัดหางานในประเทศ /  ต่างประเทศ</t>
  </si>
  <si>
    <t>9.  พิจารณาคำขอเกี่ยวกับการอนุญาตจัดหางานให้คนหางานทำงานในประเทศ</t>
  </si>
  <si>
    <t>เดือนตุลาคม 2556</t>
  </si>
  <si>
    <t>4)  คนต่างด้าวประเภทส่งเสริมการลงทุน</t>
  </si>
  <si>
    <t>เดือนพฤศจิกายน 2556</t>
  </si>
  <si>
    <t>ต.ค - พ.ย.56</t>
  </si>
  <si>
    <t>เดือนตุลาคม  - พฤศจิกายน 2556</t>
  </si>
  <si>
    <t xml:space="preserve"> 11 ธ.ค.56</t>
  </si>
  <si>
    <t>2. โครงการจัดทำทะเบียนกำลังแรงงาน</t>
  </si>
  <si>
    <t xml:space="preserve"> 2. 1 รับแจ้งการเดินทางด้วยตนเองและเดินทางกลับไปทำงานต่างประเทศ (Re-entry)</t>
  </si>
  <si>
    <t xml:space="preserve">     1.4  กิจกรรมนัดพบแรงงานย่อย</t>
  </si>
  <si>
    <t>ผลสะสม</t>
  </si>
  <si>
    <t>สรุปผลการปฏิบัติงานสำคัญ   สำนักงานจัดหางานจังหวัดชุมพร</t>
  </si>
  <si>
    <t>เดือนมกราคม 2557</t>
  </si>
  <si>
    <t>เดือนธันวาคม 2556</t>
  </si>
  <si>
    <t xml:space="preserve"> 1.3 คนต่างด้าวหลบหนีเข้าเมือง 3 สัญชาติ (พม่า, ลาว, กัมพูชา)</t>
  </si>
  <si>
    <t xml:space="preserve"> 2.3 คนต่างด้าวหลบหนีเข้าเมือง 3 สัญชาติ (พม่า, ลาว, กัมพูชา)</t>
  </si>
  <si>
    <t>เดือนกุมภาพันธ์ 2557</t>
  </si>
  <si>
    <t>เดือนมีนาคม 2557</t>
  </si>
  <si>
    <t xml:space="preserve">     1.8 กิจกรรมพัฒนาระบบบริการจัดหางานในประเทศ</t>
  </si>
  <si>
    <t xml:space="preserve">     1.9 กิจกรรมยกระดับคุณภาพบริการจัดหางานสู่ความเป็นเลิศ</t>
  </si>
  <si>
    <t xml:space="preserve">   1.10 กิจกรรมอบรมแรงงานไทยเพื่อความมั่นคงในอาชีพ</t>
  </si>
  <si>
    <t>เดือนเมษายน 2557</t>
  </si>
  <si>
    <t>เดือนพฤษภาคม 2557</t>
  </si>
  <si>
    <t>เดือนมิถุนายน  2557</t>
  </si>
  <si>
    <t>เดือนกรกฎาคม  2557</t>
  </si>
  <si>
    <t>เดือนสิงหาคม  2557</t>
  </si>
  <si>
    <t>เดือนกันยายน  2557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</si>
</sst>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64" formatCode="#,##0;[Red]#,##0"/>
    <numFmt numFmtId="165" formatCode="_-* #,##0_-;\-* #,##0_-;_-* &quot;-&quot;??_-;_-@_-"/>
    <numFmt numFmtId="166" formatCode="#,##0_ ;\-#,##0\ "/>
    <numFmt numFmtId="167" formatCode="#,##0.00;[Red]#,##0.00"/>
  </numFmts>
  <fonts count="24">
    <font>
      <sz val="14"/>
      <name val="Angsana New"/>
      <charset val="222"/>
    </font>
    <font>
      <sz val="14"/>
      <name val="Angsana New"/>
      <family val="1"/>
    </font>
    <font>
      <sz val="14"/>
      <name val="Cordia New"/>
      <family val="2"/>
    </font>
    <font>
      <sz val="14"/>
      <name val="AngsanaUPC"/>
      <family val="1"/>
      <charset val="222"/>
    </font>
    <font>
      <b/>
      <sz val="14"/>
      <name val="AngsanaUPC"/>
      <family val="1"/>
      <charset val="222"/>
    </font>
    <font>
      <b/>
      <u/>
      <sz val="14"/>
      <name val="AngsanaUPC"/>
      <family val="1"/>
      <charset val="222"/>
    </font>
    <font>
      <sz val="14"/>
      <color indexed="8"/>
      <name val="AngsanaUPC"/>
      <family val="1"/>
      <charset val="222"/>
    </font>
    <font>
      <b/>
      <sz val="14"/>
      <color indexed="8"/>
      <name val="Angsana New"/>
      <family val="1"/>
    </font>
    <font>
      <b/>
      <sz val="14"/>
      <color indexed="8"/>
      <name val="AngsanaUPC"/>
      <family val="1"/>
      <charset val="222"/>
    </font>
    <font>
      <sz val="14"/>
      <color indexed="8"/>
      <name val="Angsana New"/>
      <family val="1"/>
    </font>
    <font>
      <u/>
      <sz val="14"/>
      <color indexed="8"/>
      <name val="AngsanaUPC"/>
      <family val="1"/>
      <charset val="222"/>
    </font>
    <font>
      <b/>
      <sz val="14"/>
      <color indexed="10"/>
      <name val="AngsanaUPC"/>
      <family val="1"/>
      <charset val="222"/>
    </font>
    <font>
      <sz val="14"/>
      <name val="Angsana New"/>
      <family val="1"/>
    </font>
    <font>
      <sz val="12"/>
      <color indexed="8"/>
      <name val="Angsana New"/>
      <family val="1"/>
    </font>
    <font>
      <sz val="12"/>
      <color indexed="8"/>
      <name val="AngsanaUPC"/>
      <family val="1"/>
      <charset val="222"/>
    </font>
    <font>
      <sz val="13"/>
      <color indexed="8"/>
      <name val="AngsanaUPC"/>
      <family val="1"/>
      <charset val="222"/>
    </font>
    <font>
      <b/>
      <sz val="13"/>
      <color indexed="8"/>
      <name val="AngsanaUPC"/>
      <family val="1"/>
      <charset val="222"/>
    </font>
    <font>
      <b/>
      <sz val="12"/>
      <color indexed="8"/>
      <name val="AngsanaUPC"/>
      <family val="1"/>
      <charset val="222"/>
    </font>
    <font>
      <sz val="10"/>
      <name val="Angsana New"/>
      <family val="1"/>
    </font>
    <font>
      <b/>
      <sz val="14"/>
      <name val="AngsanaUPC"/>
      <family val="1"/>
    </font>
    <font>
      <sz val="14"/>
      <name val="AngsanaUPC"/>
      <family val="1"/>
    </font>
    <font>
      <b/>
      <sz val="14"/>
      <color indexed="8"/>
      <name val="AngsanaUPC"/>
      <family val="1"/>
    </font>
    <font>
      <b/>
      <sz val="14"/>
      <name val="Angsana New"/>
      <family val="1"/>
    </font>
    <font>
      <sz val="14"/>
      <color theme="0"/>
      <name val="AngsanaUPC"/>
      <family val="1"/>
      <charset val="22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358">
    <xf numFmtId="0" fontId="0" fillId="0" borderId="0" xfId="0"/>
    <xf numFmtId="0" fontId="3" fillId="0" borderId="0" xfId="2" applyFont="1"/>
    <xf numFmtId="0" fontId="3" fillId="0" borderId="1" xfId="2" applyFont="1" applyBorder="1"/>
    <xf numFmtId="0" fontId="3" fillId="0" borderId="2" xfId="2" applyFont="1" applyBorder="1"/>
    <xf numFmtId="0" fontId="3" fillId="0" borderId="0" xfId="2" applyFont="1" applyBorder="1"/>
    <xf numFmtId="0" fontId="4" fillId="0" borderId="0" xfId="2" applyFont="1" applyAlignment="1">
      <alignment horizontal="centerContinuous"/>
    </xf>
    <xf numFmtId="0" fontId="3" fillId="0" borderId="0" xfId="2" applyFont="1" applyAlignment="1">
      <alignment horizontal="center"/>
    </xf>
    <xf numFmtId="0" fontId="4" fillId="0" borderId="3" xfId="2" applyFont="1" applyBorder="1"/>
    <xf numFmtId="0" fontId="4" fillId="0" borderId="0" xfId="2" applyFont="1" applyBorder="1" applyAlignment="1">
      <alignment horizontal="center" vertical="center"/>
    </xf>
    <xf numFmtId="0" fontId="4" fillId="0" borderId="4" xfId="2" applyFont="1" applyBorder="1" applyAlignment="1">
      <alignment horizontal="center" vertical="center" wrapText="1"/>
    </xf>
    <xf numFmtId="0" fontId="4" fillId="0" borderId="4" xfId="2" applyFont="1" applyBorder="1" applyAlignment="1">
      <alignment horizontal="center"/>
    </xf>
    <xf numFmtId="49" fontId="3" fillId="0" borderId="0" xfId="2" applyNumberFormat="1" applyFont="1" applyAlignment="1">
      <alignment horizontal="left" indent="1"/>
    </xf>
    <xf numFmtId="0" fontId="4" fillId="0" borderId="0" xfId="2" applyFont="1"/>
    <xf numFmtId="49" fontId="3" fillId="0" borderId="0" xfId="2" applyNumberFormat="1" applyFont="1" applyAlignment="1">
      <alignment horizontal="left" indent="2"/>
    </xf>
    <xf numFmtId="49" fontId="3" fillId="0" borderId="0" xfId="2" applyNumberFormat="1" applyFont="1" applyAlignment="1">
      <alignment horizontal="left" indent="3"/>
    </xf>
    <xf numFmtId="0" fontId="3" fillId="0" borderId="0" xfId="2" applyFont="1" applyAlignment="1">
      <alignment horizontal="left" indent="1"/>
    </xf>
    <xf numFmtId="0" fontId="3" fillId="0" borderId="0" xfId="2" applyFont="1" applyAlignment="1">
      <alignment horizontal="left" indent="2"/>
    </xf>
    <xf numFmtId="49" fontId="4" fillId="0" borderId="0" xfId="2" applyNumberFormat="1" applyFont="1" applyAlignment="1"/>
    <xf numFmtId="49" fontId="3" fillId="0" borderId="0" xfId="2" applyNumberFormat="1" applyFont="1" applyAlignment="1">
      <alignment horizontal="left" indent="4"/>
    </xf>
    <xf numFmtId="0" fontId="3" fillId="0" borderId="0" xfId="2" applyFont="1" applyAlignment="1">
      <alignment horizontal="left" indent="4"/>
    </xf>
    <xf numFmtId="0" fontId="3" fillId="0" borderId="4" xfId="0" applyFont="1" applyBorder="1" applyAlignment="1">
      <alignment horizontal="center" vertical="top"/>
    </xf>
    <xf numFmtId="164" fontId="3" fillId="0" borderId="4" xfId="0" applyNumberFormat="1" applyFont="1" applyBorder="1" applyAlignment="1">
      <alignment horizontal="center" vertical="top"/>
    </xf>
    <xf numFmtId="164" fontId="6" fillId="0" borderId="4" xfId="0" applyNumberFormat="1" applyFont="1" applyBorder="1" applyAlignment="1">
      <alignment horizontal="center" vertical="top"/>
    </xf>
    <xf numFmtId="0" fontId="3" fillId="0" borderId="3" xfId="0" applyFont="1" applyBorder="1" applyAlignment="1">
      <alignment horizontal="left" vertical="top"/>
    </xf>
    <xf numFmtId="0" fontId="3" fillId="0" borderId="0" xfId="0" applyFont="1" applyBorder="1" applyAlignment="1">
      <alignment horizontal="left" vertical="top"/>
    </xf>
    <xf numFmtId="0" fontId="4" fillId="0" borderId="4" xfId="0" applyFont="1" applyBorder="1" applyAlignment="1">
      <alignment horizontal="center" vertical="top"/>
    </xf>
    <xf numFmtId="164" fontId="4" fillId="0" borderId="4" xfId="0" applyNumberFormat="1" applyFont="1" applyBorder="1" applyAlignment="1">
      <alignment horizontal="center" vertical="top"/>
    </xf>
    <xf numFmtId="0" fontId="4" fillId="0" borderId="0" xfId="0" applyFont="1" applyBorder="1" applyAlignment="1">
      <alignment horizontal="left" vertical="top"/>
    </xf>
    <xf numFmtId="49" fontId="3" fillId="0" borderId="3" xfId="0" applyNumberFormat="1" applyFont="1" applyBorder="1" applyAlignment="1">
      <alignment horizontal="left" vertical="top"/>
    </xf>
    <xf numFmtId="0" fontId="4" fillId="0" borderId="0" xfId="0" applyFont="1" applyBorder="1" applyAlignment="1">
      <alignment horizontal="center" vertical="top"/>
    </xf>
    <xf numFmtId="0" fontId="5" fillId="0" borderId="3" xfId="0" applyFont="1" applyBorder="1" applyAlignment="1">
      <alignment vertical="top"/>
    </xf>
    <xf numFmtId="0" fontId="5" fillId="0" borderId="0" xfId="0" applyFont="1" applyBorder="1" applyAlignment="1">
      <alignment vertical="top"/>
    </xf>
    <xf numFmtId="164" fontId="4" fillId="2" borderId="4" xfId="0" applyNumberFormat="1" applyFont="1" applyFill="1" applyBorder="1" applyAlignment="1">
      <alignment horizontal="center" vertical="top"/>
    </xf>
    <xf numFmtId="49" fontId="4" fillId="0" borderId="3" xfId="0" applyNumberFormat="1" applyFont="1" applyBorder="1" applyAlignment="1">
      <alignment horizontal="center" vertical="top"/>
    </xf>
    <xf numFmtId="0" fontId="4" fillId="0" borderId="5" xfId="0" applyFont="1" applyBorder="1" applyAlignment="1">
      <alignment vertical="top"/>
    </xf>
    <xf numFmtId="0" fontId="4" fillId="0" borderId="3" xfId="0" applyFont="1" applyBorder="1" applyAlignment="1">
      <alignment horizontal="center" vertical="top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center" vertical="top"/>
    </xf>
    <xf numFmtId="0" fontId="3" fillId="0" borderId="5" xfId="2" applyFont="1" applyBorder="1" applyAlignment="1">
      <alignment horizontal="left" vertical="top" wrapText="1"/>
    </xf>
    <xf numFmtId="0" fontId="4" fillId="0" borderId="5" xfId="0" applyFont="1" applyBorder="1" applyAlignment="1">
      <alignment vertical="top" wrapText="1"/>
    </xf>
    <xf numFmtId="0" fontId="4" fillId="0" borderId="3" xfId="0" quotePrefix="1" applyFont="1" applyBorder="1" applyAlignment="1">
      <alignment horizontal="center" vertical="top"/>
    </xf>
    <xf numFmtId="0" fontId="4" fillId="0" borderId="0" xfId="0" applyFont="1" applyBorder="1" applyAlignment="1">
      <alignment vertical="top" wrapText="1"/>
    </xf>
    <xf numFmtId="0" fontId="3" fillId="0" borderId="0" xfId="0" applyFont="1" applyBorder="1" applyAlignment="1">
      <alignment vertical="top" wrapText="1" shrinkToFit="1"/>
    </xf>
    <xf numFmtId="49" fontId="3" fillId="0" borderId="0" xfId="0" applyNumberFormat="1" applyFont="1" applyBorder="1" applyAlignment="1">
      <alignment horizontal="left" vertical="top" wrapText="1" indent="2" shrinkToFit="1"/>
    </xf>
    <xf numFmtId="49" fontId="3" fillId="0" borderId="0" xfId="0" applyNumberFormat="1" applyFont="1" applyBorder="1" applyAlignment="1">
      <alignment horizontal="left" vertical="top" wrapText="1" indent="2"/>
    </xf>
    <xf numFmtId="0" fontId="3" fillId="0" borderId="0" xfId="0" applyFont="1" applyBorder="1" applyAlignment="1">
      <alignment vertical="top" wrapText="1"/>
    </xf>
    <xf numFmtId="4" fontId="6" fillId="0" borderId="4" xfId="0" applyNumberFormat="1" applyFont="1" applyBorder="1" applyAlignment="1">
      <alignment horizontal="center" vertical="top"/>
    </xf>
    <xf numFmtId="0" fontId="3" fillId="0" borderId="5" xfId="0" applyFont="1" applyBorder="1" applyAlignment="1">
      <alignment vertical="top" wrapText="1"/>
    </xf>
    <xf numFmtId="0" fontId="4" fillId="0" borderId="3" xfId="0" applyFont="1" applyBorder="1" applyAlignment="1">
      <alignment vertical="top"/>
    </xf>
    <xf numFmtId="0" fontId="3" fillId="0" borderId="3" xfId="0" applyFont="1" applyBorder="1" applyAlignment="1">
      <alignment horizontal="center" vertical="top"/>
    </xf>
    <xf numFmtId="0" fontId="3" fillId="0" borderId="0" xfId="0" applyFont="1" applyBorder="1" applyAlignment="1">
      <alignment horizontal="left" vertical="top" wrapText="1" indent="1"/>
    </xf>
    <xf numFmtId="0" fontId="3" fillId="0" borderId="3" xfId="0" applyFont="1" applyBorder="1" applyAlignment="1">
      <alignment vertical="top"/>
    </xf>
    <xf numFmtId="0" fontId="3" fillId="0" borderId="2" xfId="2" applyFont="1" applyBorder="1" applyAlignment="1">
      <alignment vertical="top"/>
    </xf>
    <xf numFmtId="0" fontId="3" fillId="0" borderId="6" xfId="2" applyFont="1" applyBorder="1" applyAlignment="1">
      <alignment vertical="top"/>
    </xf>
    <xf numFmtId="3" fontId="6" fillId="0" borderId="4" xfId="2" applyNumberFormat="1" applyFont="1" applyBorder="1" applyAlignment="1">
      <alignment horizontal="center"/>
    </xf>
    <xf numFmtId="3" fontId="6" fillId="0" borderId="4" xfId="0" applyNumberFormat="1" applyFont="1" applyBorder="1" applyAlignment="1">
      <alignment horizontal="center" vertical="top" wrapText="1"/>
    </xf>
    <xf numFmtId="3" fontId="6" fillId="0" borderId="4" xfId="2" applyNumberFormat="1" applyFont="1" applyBorder="1" applyAlignment="1">
      <alignment horizontal="center" vertical="top" wrapText="1"/>
    </xf>
    <xf numFmtId="3" fontId="7" fillId="0" borderId="4" xfId="0" applyNumberFormat="1" applyFont="1" applyBorder="1" applyAlignment="1">
      <alignment horizontal="center" vertical="top" wrapText="1"/>
    </xf>
    <xf numFmtId="3" fontId="8" fillId="0" borderId="4" xfId="0" applyNumberFormat="1" applyFont="1" applyBorder="1" applyAlignment="1">
      <alignment horizontal="center" vertical="top" wrapText="1"/>
    </xf>
    <xf numFmtId="3" fontId="8" fillId="0" borderId="4" xfId="0" applyNumberFormat="1" applyFont="1" applyBorder="1" applyAlignment="1">
      <alignment horizontal="center" vertical="top" shrinkToFit="1"/>
    </xf>
    <xf numFmtId="3" fontId="9" fillId="0" borderId="4" xfId="0" applyNumberFormat="1" applyFont="1" applyBorder="1" applyAlignment="1">
      <alignment horizontal="center" vertical="top" wrapText="1"/>
    </xf>
    <xf numFmtId="3" fontId="6" fillId="0" borderId="4" xfId="1" applyNumberFormat="1" applyFont="1" applyBorder="1" applyAlignment="1">
      <alignment horizontal="center" vertical="top" wrapText="1"/>
    </xf>
    <xf numFmtId="3" fontId="6" fillId="0" borderId="5" xfId="0" applyNumberFormat="1" applyFont="1" applyBorder="1" applyAlignment="1">
      <alignment horizontal="center" vertical="top" wrapText="1"/>
    </xf>
    <xf numFmtId="3" fontId="9" fillId="0" borderId="4" xfId="0" applyNumberFormat="1" applyFont="1" applyBorder="1" applyAlignment="1">
      <alignment horizontal="center" vertical="top" shrinkToFit="1"/>
    </xf>
    <xf numFmtId="164" fontId="3" fillId="0" borderId="5" xfId="0" applyNumberFormat="1" applyFont="1" applyBorder="1" applyAlignment="1">
      <alignment horizontal="center" vertical="top"/>
    </xf>
    <xf numFmtId="3" fontId="3" fillId="0" borderId="6" xfId="2" applyNumberFormat="1" applyFont="1" applyBorder="1" applyAlignment="1">
      <alignment horizontal="center" vertical="top"/>
    </xf>
    <xf numFmtId="3" fontId="6" fillId="0" borderId="4" xfId="2" applyNumberFormat="1" applyFont="1" applyBorder="1" applyAlignment="1">
      <alignment horizontal="center" shrinkToFit="1"/>
    </xf>
    <xf numFmtId="3" fontId="7" fillId="0" borderId="4" xfId="0" applyNumberFormat="1" applyFont="1" applyBorder="1" applyAlignment="1">
      <alignment horizontal="center" vertical="top" shrinkToFit="1"/>
    </xf>
    <xf numFmtId="3" fontId="6" fillId="0" borderId="4" xfId="0" applyNumberFormat="1" applyFont="1" applyBorder="1" applyAlignment="1">
      <alignment horizontal="center" vertical="top" shrinkToFit="1"/>
    </xf>
    <xf numFmtId="3" fontId="6" fillId="0" borderId="4" xfId="2" applyNumberFormat="1" applyFont="1" applyBorder="1" applyAlignment="1">
      <alignment horizontal="center" vertical="top" shrinkToFit="1"/>
    </xf>
    <xf numFmtId="3" fontId="8" fillId="0" borderId="4" xfId="2" applyNumberFormat="1" applyFont="1" applyBorder="1" applyAlignment="1">
      <alignment horizontal="center" shrinkToFit="1"/>
    </xf>
    <xf numFmtId="3" fontId="8" fillId="0" borderId="4" xfId="1" applyNumberFormat="1" applyFont="1" applyBorder="1" applyAlignment="1">
      <alignment horizontal="center" vertical="top" shrinkToFit="1"/>
    </xf>
    <xf numFmtId="3" fontId="6" fillId="0" borderId="4" xfId="1" applyNumberFormat="1" applyFont="1" applyBorder="1" applyAlignment="1">
      <alignment horizontal="center" vertical="top" shrinkToFit="1"/>
    </xf>
    <xf numFmtId="3" fontId="6" fillId="0" borderId="5" xfId="0" applyNumberFormat="1" applyFont="1" applyBorder="1" applyAlignment="1">
      <alignment horizontal="center" vertical="top" shrinkToFit="1"/>
    </xf>
    <xf numFmtId="3" fontId="6" fillId="0" borderId="6" xfId="0" applyNumberFormat="1" applyFont="1" applyBorder="1" applyAlignment="1">
      <alignment horizontal="center" vertical="top" shrinkToFit="1"/>
    </xf>
    <xf numFmtId="4" fontId="6" fillId="0" borderId="4" xfId="0" applyNumberFormat="1" applyFont="1" applyBorder="1" applyAlignment="1">
      <alignment horizontal="center" vertical="top" wrapText="1"/>
    </xf>
    <xf numFmtId="4" fontId="6" fillId="0" borderId="4" xfId="0" applyNumberFormat="1" applyFont="1" applyBorder="1" applyAlignment="1">
      <alignment horizontal="center" vertical="top" shrinkToFit="1"/>
    </xf>
    <xf numFmtId="0" fontId="3" fillId="0" borderId="7" xfId="0" applyFont="1" applyBorder="1" applyAlignment="1">
      <alignment horizontal="left" vertical="top" wrapText="1" indent="1"/>
    </xf>
    <xf numFmtId="3" fontId="3" fillId="0" borderId="0" xfId="2" applyNumberFormat="1" applyFont="1"/>
    <xf numFmtId="0" fontId="8" fillId="0" borderId="3" xfId="0" applyFont="1" applyBorder="1" applyAlignment="1">
      <alignment horizontal="center" vertical="top"/>
    </xf>
    <xf numFmtId="0" fontId="8" fillId="0" borderId="0" xfId="0" applyFont="1" applyBorder="1" applyAlignment="1">
      <alignment vertical="top" wrapText="1"/>
    </xf>
    <xf numFmtId="0" fontId="6" fillId="0" borderId="4" xfId="0" applyFont="1" applyBorder="1" applyAlignment="1">
      <alignment horizontal="center" vertical="top"/>
    </xf>
    <xf numFmtId="0" fontId="6" fillId="0" borderId="0" xfId="0" applyFont="1" applyBorder="1" applyAlignment="1">
      <alignment vertical="top" wrapText="1"/>
    </xf>
    <xf numFmtId="0" fontId="10" fillId="0" borderId="0" xfId="0" applyFont="1" applyBorder="1" applyAlignment="1">
      <alignment horizontal="left" vertical="top" wrapText="1" indent="2"/>
    </xf>
    <xf numFmtId="0" fontId="6" fillId="0" borderId="0" xfId="0" applyFont="1" applyBorder="1" applyAlignment="1">
      <alignment horizontal="left" vertical="top" wrapText="1" indent="6"/>
    </xf>
    <xf numFmtId="0" fontId="6" fillId="0" borderId="0" xfId="0" applyFont="1" applyBorder="1" applyAlignment="1">
      <alignment vertical="top" wrapText="1" shrinkToFit="1"/>
    </xf>
    <xf numFmtId="0" fontId="8" fillId="0" borderId="0" xfId="0" applyFont="1" applyBorder="1" applyAlignment="1">
      <alignment vertical="top" wrapText="1" shrinkToFit="1"/>
    </xf>
    <xf numFmtId="0" fontId="6" fillId="0" borderId="0" xfId="0" applyFont="1" applyBorder="1" applyAlignment="1">
      <alignment horizontal="left" vertical="top" wrapText="1"/>
    </xf>
    <xf numFmtId="0" fontId="6" fillId="0" borderId="5" xfId="0" applyFont="1" applyBorder="1" applyAlignment="1">
      <alignment vertical="top" wrapText="1"/>
    </xf>
    <xf numFmtId="0" fontId="6" fillId="0" borderId="0" xfId="0" applyFont="1" applyBorder="1" applyAlignment="1">
      <alignment horizontal="left" vertical="top" wrapText="1" shrinkToFit="1"/>
    </xf>
    <xf numFmtId="0" fontId="5" fillId="0" borderId="3" xfId="0" applyFont="1" applyBorder="1" applyAlignment="1">
      <alignment horizontal="left" vertical="top"/>
    </xf>
    <xf numFmtId="49" fontId="4" fillId="0" borderId="0" xfId="0" applyNumberFormat="1" applyFont="1" applyBorder="1" applyAlignment="1">
      <alignment horizontal="left" vertical="top" wrapText="1" indent="1"/>
    </xf>
    <xf numFmtId="0" fontId="4" fillId="0" borderId="0" xfId="0" applyFont="1" applyBorder="1" applyAlignment="1">
      <alignment horizontal="left" vertical="top" wrapText="1" indent="2"/>
    </xf>
    <xf numFmtId="0" fontId="3" fillId="0" borderId="0" xfId="0" applyFont="1" applyBorder="1" applyAlignment="1">
      <alignment horizontal="left" vertical="top" wrapText="1" indent="3"/>
    </xf>
    <xf numFmtId="164" fontId="8" fillId="0" borderId="4" xfId="0" applyNumberFormat="1" applyFont="1" applyBorder="1" applyAlignment="1">
      <alignment horizontal="center" vertical="top"/>
    </xf>
    <xf numFmtId="15" fontId="3" fillId="0" borderId="0" xfId="2" applyNumberFormat="1" applyFont="1" applyAlignment="1">
      <alignment horizontal="center"/>
    </xf>
    <xf numFmtId="49" fontId="6" fillId="0" borderId="0" xfId="0" applyNumberFormat="1" applyFont="1" applyBorder="1" applyAlignment="1">
      <alignment horizontal="left" vertical="top" wrapText="1" indent="1" shrinkToFit="1"/>
    </xf>
    <xf numFmtId="165" fontId="3" fillId="0" borderId="0" xfId="1" applyNumberFormat="1" applyFont="1"/>
    <xf numFmtId="165" fontId="3" fillId="0" borderId="0" xfId="2" applyNumberFormat="1" applyFont="1"/>
    <xf numFmtId="0" fontId="4" fillId="2" borderId="0" xfId="2" applyFont="1" applyFill="1" applyAlignment="1">
      <alignment horizontal="centerContinuous"/>
    </xf>
    <xf numFmtId="0" fontId="3" fillId="2" borderId="0" xfId="2" applyFont="1" applyFill="1" applyAlignment="1">
      <alignment horizontal="center"/>
    </xf>
    <xf numFmtId="0" fontId="3" fillId="2" borderId="0" xfId="2" applyFont="1" applyFill="1"/>
    <xf numFmtId="3" fontId="6" fillId="2" borderId="4" xfId="2" applyNumberFormat="1" applyFont="1" applyFill="1" applyBorder="1" applyAlignment="1">
      <alignment horizontal="center" shrinkToFit="1"/>
    </xf>
    <xf numFmtId="3" fontId="7" fillId="2" borderId="4" xfId="0" applyNumberFormat="1" applyFont="1" applyFill="1" applyBorder="1" applyAlignment="1">
      <alignment horizontal="center" vertical="top" shrinkToFit="1"/>
    </xf>
    <xf numFmtId="3" fontId="6" fillId="2" borderId="4" xfId="0" applyNumberFormat="1" applyFont="1" applyFill="1" applyBorder="1" applyAlignment="1">
      <alignment horizontal="center" vertical="top" shrinkToFit="1"/>
    </xf>
    <xf numFmtId="4" fontId="8" fillId="2" borderId="4" xfId="0" applyNumberFormat="1" applyFont="1" applyFill="1" applyBorder="1" applyAlignment="1">
      <alignment horizontal="center" vertical="top" shrinkToFit="1"/>
    </xf>
    <xf numFmtId="4" fontId="9" fillId="2" borderId="4" xfId="0" applyNumberFormat="1" applyFont="1" applyFill="1" applyBorder="1" applyAlignment="1">
      <alignment horizontal="center" vertical="top" shrinkToFit="1"/>
    </xf>
    <xf numFmtId="4" fontId="6" fillId="2" borderId="4" xfId="2" applyNumberFormat="1" applyFont="1" applyFill="1" applyBorder="1" applyAlignment="1">
      <alignment horizontal="center" vertical="top" shrinkToFit="1"/>
    </xf>
    <xf numFmtId="4" fontId="6" fillId="2" borderId="4" xfId="0" applyNumberFormat="1" applyFont="1" applyFill="1" applyBorder="1" applyAlignment="1">
      <alignment horizontal="center" vertical="top" shrinkToFit="1"/>
    </xf>
    <xf numFmtId="164" fontId="3" fillId="0" borderId="0" xfId="2" applyNumberFormat="1" applyFont="1"/>
    <xf numFmtId="49" fontId="4" fillId="0" borderId="0" xfId="0" applyNumberFormat="1" applyFont="1" applyBorder="1" applyAlignment="1">
      <alignment horizontal="left" vertical="top" wrapText="1"/>
    </xf>
    <xf numFmtId="167" fontId="6" fillId="0" borderId="4" xfId="0" applyNumberFormat="1" applyFont="1" applyBorder="1" applyAlignment="1">
      <alignment horizontal="center" vertical="top"/>
    </xf>
    <xf numFmtId="3" fontId="4" fillId="0" borderId="4" xfId="0" applyNumberFormat="1" applyFont="1" applyBorder="1" applyAlignment="1">
      <alignment horizontal="center" vertical="top"/>
    </xf>
    <xf numFmtId="3" fontId="3" fillId="0" borderId="4" xfId="0" applyNumberFormat="1" applyFont="1" applyBorder="1" applyAlignment="1">
      <alignment horizontal="center" vertical="top"/>
    </xf>
    <xf numFmtId="3" fontId="13" fillId="0" borderId="4" xfId="0" applyNumberFormat="1" applyFont="1" applyBorder="1" applyAlignment="1">
      <alignment horizontal="center" vertical="top" wrapText="1"/>
    </xf>
    <xf numFmtId="0" fontId="3" fillId="0" borderId="5" xfId="0" applyFont="1" applyBorder="1" applyAlignment="1">
      <alignment vertical="top"/>
    </xf>
    <xf numFmtId="49" fontId="6" fillId="0" borderId="0" xfId="0" applyNumberFormat="1" applyFont="1" applyBorder="1" applyAlignment="1">
      <alignment horizontal="left" vertical="top" wrapText="1" indent="2" shrinkToFit="1"/>
    </xf>
    <xf numFmtId="49" fontId="6" fillId="0" borderId="0" xfId="0" applyNumberFormat="1" applyFont="1" applyBorder="1" applyAlignment="1">
      <alignment horizontal="left" vertical="top" wrapText="1" indent="2"/>
    </xf>
    <xf numFmtId="0" fontId="3" fillId="0" borderId="4" xfId="2" applyFont="1" applyBorder="1" applyAlignment="1">
      <alignment horizontal="center"/>
    </xf>
    <xf numFmtId="0" fontId="3" fillId="0" borderId="6" xfId="2" applyFont="1" applyBorder="1" applyAlignment="1">
      <alignment horizontal="center"/>
    </xf>
    <xf numFmtId="4" fontId="8" fillId="2" borderId="4" xfId="2" applyNumberFormat="1" applyFont="1" applyFill="1" applyBorder="1" applyAlignment="1">
      <alignment horizontal="center" shrinkToFit="1"/>
    </xf>
    <xf numFmtId="4" fontId="3" fillId="2" borderId="4" xfId="1" applyNumberFormat="1" applyFont="1" applyFill="1" applyBorder="1" applyAlignment="1">
      <alignment horizontal="center" vertical="top" shrinkToFit="1"/>
    </xf>
    <xf numFmtId="4" fontId="7" fillId="2" borderId="4" xfId="0" applyNumberFormat="1" applyFont="1" applyFill="1" applyBorder="1" applyAlignment="1">
      <alignment horizontal="center" vertical="top" shrinkToFit="1"/>
    </xf>
    <xf numFmtId="4" fontId="6" fillId="2" borderId="4" xfId="1" applyNumberFormat="1" applyFont="1" applyFill="1" applyBorder="1" applyAlignment="1">
      <alignment horizontal="center" vertical="top" shrinkToFit="1"/>
    </xf>
    <xf numFmtId="3" fontId="4" fillId="0" borderId="4" xfId="2" applyNumberFormat="1" applyFont="1" applyFill="1" applyBorder="1" applyAlignment="1">
      <alignment horizontal="center" vertical="top"/>
    </xf>
    <xf numFmtId="3" fontId="8" fillId="0" borderId="4" xfId="0" applyNumberFormat="1" applyFont="1" applyFill="1" applyBorder="1" applyAlignment="1">
      <alignment horizontal="center" vertical="top" wrapText="1"/>
    </xf>
    <xf numFmtId="3" fontId="4" fillId="3" borderId="4" xfId="0" applyNumberFormat="1" applyFont="1" applyFill="1" applyBorder="1" applyAlignment="1">
      <alignment horizontal="center" vertical="top"/>
    </xf>
    <xf numFmtId="3" fontId="3" fillId="3" borderId="4" xfId="0" applyNumberFormat="1" applyFont="1" applyFill="1" applyBorder="1" applyAlignment="1">
      <alignment horizontal="center" vertical="top"/>
    </xf>
    <xf numFmtId="3" fontId="14" fillId="0" borderId="4" xfId="0" applyNumberFormat="1" applyFont="1" applyBorder="1" applyAlignment="1">
      <alignment horizontal="center" vertical="top" wrapText="1"/>
    </xf>
    <xf numFmtId="167" fontId="6" fillId="0" borderId="4" xfId="0" applyNumberFormat="1" applyFont="1" applyBorder="1" applyAlignment="1">
      <alignment horizontal="center" vertical="top" wrapText="1"/>
    </xf>
    <xf numFmtId="164" fontId="6" fillId="0" borderId="4" xfId="0" applyNumberFormat="1" applyFont="1" applyBorder="1" applyAlignment="1">
      <alignment horizontal="center" vertical="top" wrapText="1"/>
    </xf>
    <xf numFmtId="3" fontId="6" fillId="0" borderId="4" xfId="0" applyNumberFormat="1" applyFont="1" applyBorder="1" applyAlignment="1">
      <alignment horizontal="center" vertical="top"/>
    </xf>
    <xf numFmtId="165" fontId="3" fillId="0" borderId="4" xfId="1" applyNumberFormat="1" applyFont="1" applyBorder="1" applyAlignment="1">
      <alignment horizontal="center"/>
    </xf>
    <xf numFmtId="165" fontId="3" fillId="0" borderId="6" xfId="1" applyNumberFormat="1" applyFont="1" applyBorder="1" applyAlignment="1">
      <alignment horizontal="center"/>
    </xf>
    <xf numFmtId="3" fontId="3" fillId="0" borderId="4" xfId="2" applyNumberFormat="1" applyFont="1" applyFill="1" applyBorder="1" applyAlignment="1">
      <alignment horizontal="center" vertical="top"/>
    </xf>
    <xf numFmtId="3" fontId="6" fillId="0" borderId="4" xfId="0" applyNumberFormat="1" applyFont="1" applyFill="1" applyBorder="1" applyAlignment="1">
      <alignment horizontal="center" vertical="top" wrapText="1"/>
    </xf>
    <xf numFmtId="3" fontId="15" fillId="0" borderId="4" xfId="0" applyNumberFormat="1" applyFont="1" applyBorder="1" applyAlignment="1">
      <alignment horizontal="center" vertical="top" wrapText="1"/>
    </xf>
    <xf numFmtId="0" fontId="5" fillId="0" borderId="3" xfId="0" applyFont="1" applyBorder="1" applyAlignment="1"/>
    <xf numFmtId="3" fontId="16" fillId="0" borderId="4" xfId="0" applyNumberFormat="1" applyFont="1" applyBorder="1" applyAlignment="1">
      <alignment horizontal="center" vertical="top" wrapText="1"/>
    </xf>
    <xf numFmtId="0" fontId="3" fillId="2" borderId="8" xfId="2" applyFont="1" applyFill="1" applyBorder="1"/>
    <xf numFmtId="3" fontId="17" fillId="0" borderId="4" xfId="0" applyNumberFormat="1" applyFont="1" applyBorder="1" applyAlignment="1">
      <alignment horizontal="center" vertical="top" wrapText="1"/>
    </xf>
    <xf numFmtId="0" fontId="3" fillId="0" borderId="8" xfId="2" applyFont="1" applyBorder="1" applyAlignment="1">
      <alignment horizontal="center"/>
    </xf>
    <xf numFmtId="165" fontId="3" fillId="0" borderId="4" xfId="1" applyNumberFormat="1" applyFont="1" applyBorder="1" applyAlignment="1">
      <alignment horizontal="center" vertical="top"/>
    </xf>
    <xf numFmtId="0" fontId="3" fillId="0" borderId="4" xfId="2" applyFont="1" applyBorder="1" applyAlignment="1">
      <alignment horizontal="center" vertical="top"/>
    </xf>
    <xf numFmtId="165" fontId="3" fillId="0" borderId="6" xfId="1" applyNumberFormat="1" applyFont="1" applyBorder="1" applyAlignment="1">
      <alignment horizontal="center" vertical="top"/>
    </xf>
    <xf numFmtId="0" fontId="12" fillId="0" borderId="0" xfId="0" applyNumberFormat="1" applyFont="1"/>
    <xf numFmtId="0" fontId="18" fillId="0" borderId="0" xfId="0" applyNumberFormat="1" applyFont="1"/>
    <xf numFmtId="0" fontId="3" fillId="0" borderId="0" xfId="2" applyFont="1" applyBorder="1" applyAlignment="1">
      <alignment horizontal="center"/>
    </xf>
    <xf numFmtId="49" fontId="5" fillId="0" borderId="3" xfId="0" applyNumberFormat="1" applyFont="1" applyBorder="1" applyAlignment="1">
      <alignment horizontal="left" vertical="top"/>
    </xf>
    <xf numFmtId="49" fontId="4" fillId="0" borderId="3" xfId="0" applyNumberFormat="1" applyFont="1" applyBorder="1" applyAlignment="1">
      <alignment horizontal="left" vertical="top"/>
    </xf>
    <xf numFmtId="0" fontId="3" fillId="0" borderId="0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/>
    </xf>
    <xf numFmtId="0" fontId="3" fillId="0" borderId="9" xfId="0" applyFont="1" applyBorder="1" applyAlignment="1">
      <alignment horizontal="left" vertical="top" wrapText="1" indent="1"/>
    </xf>
    <xf numFmtId="164" fontId="4" fillId="0" borderId="6" xfId="0" applyNumberFormat="1" applyFont="1" applyBorder="1" applyAlignment="1">
      <alignment horizontal="center" vertical="top"/>
    </xf>
    <xf numFmtId="3" fontId="8" fillId="0" borderId="6" xfId="0" applyNumberFormat="1" applyFont="1" applyBorder="1" applyAlignment="1">
      <alignment horizontal="center" vertical="top" wrapText="1"/>
    </xf>
    <xf numFmtId="164" fontId="3" fillId="0" borderId="6" xfId="0" applyNumberFormat="1" applyFont="1" applyBorder="1" applyAlignment="1">
      <alignment horizontal="center" vertical="top"/>
    </xf>
    <xf numFmtId="0" fontId="3" fillId="0" borderId="8" xfId="0" applyFont="1" applyBorder="1" applyAlignment="1">
      <alignment horizontal="center" vertical="top"/>
    </xf>
    <xf numFmtId="3" fontId="3" fillId="0" borderId="8" xfId="2" applyNumberFormat="1" applyFont="1" applyFill="1" applyBorder="1" applyAlignment="1">
      <alignment horizontal="center" vertical="top"/>
    </xf>
    <xf numFmtId="3" fontId="6" fillId="0" borderId="8" xfId="0" applyNumberFormat="1" applyFont="1" applyFill="1" applyBorder="1" applyAlignment="1">
      <alignment horizontal="center" vertical="top" wrapText="1"/>
    </xf>
    <xf numFmtId="165" fontId="3" fillId="0" borderId="8" xfId="1" applyNumberFormat="1" applyFont="1" applyBorder="1" applyAlignment="1">
      <alignment horizontal="center"/>
    </xf>
    <xf numFmtId="3" fontId="4" fillId="0" borderId="0" xfId="2" applyNumberFormat="1" applyFont="1" applyAlignment="1">
      <alignment horizontal="centerContinuous"/>
    </xf>
    <xf numFmtId="3" fontId="3" fillId="0" borderId="0" xfId="2" applyNumberFormat="1" applyFont="1" applyAlignment="1">
      <alignment horizontal="center"/>
    </xf>
    <xf numFmtId="3" fontId="4" fillId="3" borderId="4" xfId="2" applyNumberFormat="1" applyFont="1" applyFill="1" applyBorder="1" applyAlignment="1">
      <alignment horizontal="center"/>
    </xf>
    <xf numFmtId="3" fontId="8" fillId="3" borderId="4" xfId="0" applyNumberFormat="1" applyFont="1" applyFill="1" applyBorder="1" applyAlignment="1">
      <alignment horizontal="center" vertical="top"/>
    </xf>
    <xf numFmtId="3" fontId="6" fillId="3" borderId="4" xfId="0" applyNumberFormat="1" applyFont="1" applyFill="1" applyBorder="1" applyAlignment="1">
      <alignment horizontal="center" vertical="top"/>
    </xf>
    <xf numFmtId="3" fontId="3" fillId="3" borderId="6" xfId="0" applyNumberFormat="1" applyFont="1" applyFill="1" applyBorder="1" applyAlignment="1">
      <alignment horizontal="center" vertical="top"/>
    </xf>
    <xf numFmtId="3" fontId="3" fillId="0" borderId="8" xfId="2" applyNumberFormat="1" applyFont="1" applyFill="1" applyBorder="1" applyAlignment="1">
      <alignment vertical="top"/>
    </xf>
    <xf numFmtId="166" fontId="3" fillId="0" borderId="4" xfId="1" applyNumberFormat="1" applyFont="1" applyBorder="1" applyAlignment="1">
      <alignment horizontal="center"/>
    </xf>
    <xf numFmtId="4" fontId="3" fillId="3" borderId="4" xfId="0" applyNumberFormat="1" applyFont="1" applyFill="1" applyBorder="1" applyAlignment="1">
      <alignment horizontal="center" vertical="top"/>
    </xf>
    <xf numFmtId="4" fontId="3" fillId="0" borderId="4" xfId="0" applyNumberFormat="1" applyFont="1" applyBorder="1" applyAlignment="1">
      <alignment horizontal="center" vertical="top"/>
    </xf>
    <xf numFmtId="167" fontId="3" fillId="0" borderId="4" xfId="0" applyNumberFormat="1" applyFont="1" applyBorder="1" applyAlignment="1">
      <alignment horizontal="center" vertical="top"/>
    </xf>
    <xf numFmtId="0" fontId="3" fillId="0" borderId="3" xfId="2" applyFont="1" applyBorder="1" applyAlignment="1">
      <alignment vertical="top"/>
    </xf>
    <xf numFmtId="0" fontId="3" fillId="0" borderId="5" xfId="0" applyFont="1" applyBorder="1" applyAlignment="1">
      <alignment horizontal="left" vertical="top" wrapText="1" indent="1"/>
    </xf>
    <xf numFmtId="3" fontId="3" fillId="3" borderId="4" xfId="2" applyNumberFormat="1" applyFont="1" applyFill="1" applyBorder="1" applyAlignment="1">
      <alignment vertical="top"/>
    </xf>
    <xf numFmtId="0" fontId="3" fillId="2" borderId="4" xfId="2" applyFont="1" applyFill="1" applyBorder="1"/>
    <xf numFmtId="3" fontId="19" fillId="3" borderId="4" xfId="0" applyNumberFormat="1" applyFont="1" applyFill="1" applyBorder="1" applyAlignment="1">
      <alignment horizontal="center" vertical="top"/>
    </xf>
    <xf numFmtId="0" fontId="4" fillId="0" borderId="10" xfId="2" applyFont="1" applyBorder="1"/>
    <xf numFmtId="0" fontId="4" fillId="0" borderId="11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 wrapText="1"/>
    </xf>
    <xf numFmtId="3" fontId="4" fillId="0" borderId="12" xfId="2" applyNumberFormat="1" applyFont="1" applyBorder="1" applyAlignment="1">
      <alignment horizontal="center"/>
    </xf>
    <xf numFmtId="3" fontId="6" fillId="0" borderId="12" xfId="2" applyNumberFormat="1" applyFont="1" applyBorder="1" applyAlignment="1">
      <alignment horizontal="center"/>
    </xf>
    <xf numFmtId="0" fontId="3" fillId="0" borderId="13" xfId="0" applyFont="1" applyBorder="1" applyAlignment="1">
      <alignment horizontal="left" vertical="top"/>
    </xf>
    <xf numFmtId="0" fontId="3" fillId="0" borderId="14" xfId="0" applyFont="1" applyBorder="1" applyAlignment="1">
      <alignment horizontal="left" vertical="top"/>
    </xf>
    <xf numFmtId="0" fontId="4" fillId="0" borderId="15" xfId="0" applyFont="1" applyBorder="1" applyAlignment="1">
      <alignment horizontal="center" vertical="top"/>
    </xf>
    <xf numFmtId="3" fontId="4" fillId="0" borderId="15" xfId="0" applyNumberFormat="1" applyFont="1" applyBorder="1" applyAlignment="1">
      <alignment horizontal="center" vertical="top"/>
    </xf>
    <xf numFmtId="3" fontId="7" fillId="0" borderId="15" xfId="0" applyNumberFormat="1" applyFont="1" applyBorder="1" applyAlignment="1">
      <alignment horizontal="center" vertical="top" wrapText="1"/>
    </xf>
    <xf numFmtId="0" fontId="4" fillId="0" borderId="14" xfId="0" applyFont="1" applyBorder="1" applyAlignment="1">
      <alignment horizontal="left" vertical="top"/>
    </xf>
    <xf numFmtId="49" fontId="3" fillId="0" borderId="13" xfId="0" applyNumberFormat="1" applyFont="1" applyBorder="1" applyAlignment="1">
      <alignment horizontal="left" vertical="top"/>
    </xf>
    <xf numFmtId="0" fontId="4" fillId="0" borderId="14" xfId="0" applyFont="1" applyBorder="1" applyAlignment="1">
      <alignment horizontal="center" vertical="top"/>
    </xf>
    <xf numFmtId="3" fontId="6" fillId="0" borderId="15" xfId="0" applyNumberFormat="1" applyFont="1" applyBorder="1" applyAlignment="1">
      <alignment horizontal="center" vertical="top" wrapText="1"/>
    </xf>
    <xf numFmtId="49" fontId="5" fillId="0" borderId="13" xfId="0" applyNumberFormat="1" applyFont="1" applyBorder="1" applyAlignment="1">
      <alignment horizontal="left" vertical="top"/>
    </xf>
    <xf numFmtId="49" fontId="4" fillId="0" borderId="13" xfId="0" applyNumberFormat="1" applyFont="1" applyBorder="1" applyAlignment="1">
      <alignment horizontal="left" vertical="top"/>
    </xf>
    <xf numFmtId="0" fontId="3" fillId="0" borderId="14" xfId="0" applyFont="1" applyBorder="1" applyAlignment="1">
      <alignment horizontal="left" vertical="top" wrapText="1"/>
    </xf>
    <xf numFmtId="49" fontId="4" fillId="0" borderId="13" xfId="0" applyNumberFormat="1" applyFont="1" applyBorder="1" applyAlignment="1">
      <alignment horizontal="center" vertical="top"/>
    </xf>
    <xf numFmtId="0" fontId="4" fillId="0" borderId="14" xfId="0" applyFont="1" applyBorder="1" applyAlignment="1">
      <alignment vertical="top" wrapText="1"/>
    </xf>
    <xf numFmtId="3" fontId="8" fillId="0" borderId="15" xfId="0" applyNumberFormat="1" applyFont="1" applyBorder="1" applyAlignment="1">
      <alignment horizontal="center" vertical="top" wrapText="1"/>
    </xf>
    <xf numFmtId="0" fontId="4" fillId="0" borderId="13" xfId="0" applyFont="1" applyBorder="1" applyAlignment="1">
      <alignment vertical="top"/>
    </xf>
    <xf numFmtId="0" fontId="3" fillId="0" borderId="14" xfId="0" applyFont="1" applyBorder="1" applyAlignment="1">
      <alignment vertical="top" wrapText="1"/>
    </xf>
    <xf numFmtId="0" fontId="3" fillId="0" borderId="15" xfId="0" applyFont="1" applyBorder="1" applyAlignment="1">
      <alignment horizontal="center" vertical="top"/>
    </xf>
    <xf numFmtId="3" fontId="3" fillId="0" borderId="15" xfId="0" applyNumberFormat="1" applyFont="1" applyBorder="1" applyAlignment="1">
      <alignment horizontal="center" vertical="top"/>
    </xf>
    <xf numFmtId="3" fontId="9" fillId="0" borderId="15" xfId="0" applyNumberFormat="1" applyFont="1" applyBorder="1" applyAlignment="1">
      <alignment horizontal="center" vertical="top" wrapText="1"/>
    </xf>
    <xf numFmtId="0" fontId="3" fillId="0" borderId="14" xfId="0" applyFont="1" applyBorder="1" applyAlignment="1">
      <alignment vertical="top" wrapText="1" shrinkToFit="1"/>
    </xf>
    <xf numFmtId="49" fontId="3" fillId="0" borderId="14" xfId="0" applyNumberFormat="1" applyFont="1" applyBorder="1" applyAlignment="1">
      <alignment horizontal="left" vertical="top" wrapText="1" indent="2"/>
    </xf>
    <xf numFmtId="0" fontId="4" fillId="0" borderId="13" xfId="0" applyFont="1" applyBorder="1" applyAlignment="1">
      <alignment horizontal="center" vertical="top"/>
    </xf>
    <xf numFmtId="0" fontId="5" fillId="0" borderId="13" xfId="0" applyFont="1" applyBorder="1" applyAlignment="1">
      <alignment vertical="top"/>
    </xf>
    <xf numFmtId="3" fontId="8" fillId="0" borderId="15" xfId="0" applyNumberFormat="1" applyFont="1" applyBorder="1" applyAlignment="1">
      <alignment horizontal="center" vertical="top" shrinkToFit="1"/>
    </xf>
    <xf numFmtId="0" fontId="3" fillId="0" borderId="13" xfId="0" applyFont="1" applyBorder="1" applyAlignment="1">
      <alignment vertical="top"/>
    </xf>
    <xf numFmtId="0" fontId="3" fillId="0" borderId="14" xfId="0" applyFont="1" applyBorder="1" applyAlignment="1">
      <alignment horizontal="left" vertical="top" wrapText="1" indent="1"/>
    </xf>
    <xf numFmtId="0" fontId="3" fillId="0" borderId="16" xfId="0" applyFont="1" applyBorder="1" applyAlignment="1">
      <alignment vertical="top" wrapText="1"/>
    </xf>
    <xf numFmtId="0" fontId="3" fillId="0" borderId="13" xfId="2" applyFont="1" applyBorder="1" applyAlignment="1">
      <alignment vertical="top"/>
    </xf>
    <xf numFmtId="0" fontId="3" fillId="0" borderId="16" xfId="0" applyFont="1" applyBorder="1" applyAlignment="1">
      <alignment horizontal="left" vertical="top" wrapText="1" indent="1"/>
    </xf>
    <xf numFmtId="3" fontId="3" fillId="0" borderId="15" xfId="2" applyNumberFormat="1" applyFont="1" applyBorder="1" applyAlignment="1">
      <alignment vertical="top"/>
    </xf>
    <xf numFmtId="0" fontId="4" fillId="0" borderId="13" xfId="0" quotePrefix="1" applyFont="1" applyBorder="1" applyAlignment="1">
      <alignment horizontal="center" vertical="top"/>
    </xf>
    <xf numFmtId="49" fontId="4" fillId="0" borderId="14" xfId="0" applyNumberFormat="1" applyFont="1" applyBorder="1" applyAlignment="1">
      <alignment horizontal="left" vertical="top" wrapText="1" indent="1"/>
    </xf>
    <xf numFmtId="0" fontId="4" fillId="0" borderId="14" xfId="0" applyFont="1" applyBorder="1" applyAlignment="1">
      <alignment horizontal="left" vertical="top" wrapText="1" indent="2"/>
    </xf>
    <xf numFmtId="0" fontId="3" fillId="0" borderId="14" xfId="0" applyFont="1" applyBorder="1" applyAlignment="1">
      <alignment horizontal="left" vertical="top" wrapText="1" indent="3"/>
    </xf>
    <xf numFmtId="0" fontId="5" fillId="0" borderId="14" xfId="0" applyFont="1" applyBorder="1" applyAlignment="1">
      <alignment vertical="top"/>
    </xf>
    <xf numFmtId="0" fontId="4" fillId="0" borderId="16" xfId="0" applyFont="1" applyBorder="1" applyAlignment="1">
      <alignment vertical="top"/>
    </xf>
    <xf numFmtId="3" fontId="6" fillId="0" borderId="16" xfId="0" applyNumberFormat="1" applyFont="1" applyBorder="1" applyAlignment="1">
      <alignment horizontal="center" vertical="top" wrapText="1"/>
    </xf>
    <xf numFmtId="3" fontId="4" fillId="2" borderId="15" xfId="0" applyNumberFormat="1" applyFont="1" applyFill="1" applyBorder="1" applyAlignment="1">
      <alignment horizontal="center" vertical="top"/>
    </xf>
    <xf numFmtId="164" fontId="4" fillId="0" borderId="15" xfId="0" applyNumberFormat="1" applyFont="1" applyBorder="1" applyAlignment="1">
      <alignment horizontal="center" vertical="top"/>
    </xf>
    <xf numFmtId="0" fontId="3" fillId="0" borderId="16" xfId="0" applyFont="1" applyBorder="1" applyAlignment="1">
      <alignment vertical="top"/>
    </xf>
    <xf numFmtId="0" fontId="3" fillId="0" borderId="16" xfId="0" applyFont="1" applyBorder="1" applyAlignment="1">
      <alignment horizontal="left" vertical="top" wrapText="1"/>
    </xf>
    <xf numFmtId="3" fontId="6" fillId="0" borderId="15" xfId="2" applyNumberFormat="1" applyFont="1" applyBorder="1" applyAlignment="1">
      <alignment horizontal="center" vertical="top" wrapText="1"/>
    </xf>
    <xf numFmtId="0" fontId="3" fillId="0" borderId="14" xfId="2" applyFont="1" applyBorder="1"/>
    <xf numFmtId="164" fontId="3" fillId="0" borderId="15" xfId="0" applyNumberFormat="1" applyFont="1" applyBorder="1" applyAlignment="1">
      <alignment horizontal="center" vertical="top"/>
    </xf>
    <xf numFmtId="0" fontId="3" fillId="0" borderId="16" xfId="2" applyFont="1" applyBorder="1" applyAlignment="1">
      <alignment horizontal="left" vertical="top" wrapText="1"/>
    </xf>
    <xf numFmtId="0" fontId="4" fillId="0" borderId="16" xfId="0" applyFont="1" applyBorder="1" applyAlignment="1">
      <alignment vertical="top" wrapText="1"/>
    </xf>
    <xf numFmtId="3" fontId="8" fillId="0" borderId="15" xfId="0" applyNumberFormat="1" applyFont="1" applyBorder="1" applyAlignment="1">
      <alignment horizontal="center" vertical="top"/>
    </xf>
    <xf numFmtId="3" fontId="6" fillId="0" borderId="15" xfId="2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left" vertical="top" wrapText="1" indent="2" shrinkToFit="1"/>
    </xf>
    <xf numFmtId="0" fontId="8" fillId="0" borderId="13" xfId="0" applyFont="1" applyBorder="1" applyAlignment="1">
      <alignment horizontal="center" vertical="top"/>
    </xf>
    <xf numFmtId="0" fontId="8" fillId="0" borderId="14" xfId="0" applyFont="1" applyBorder="1" applyAlignment="1">
      <alignment vertical="top" wrapText="1"/>
    </xf>
    <xf numFmtId="0" fontId="6" fillId="0" borderId="15" xfId="0" applyFont="1" applyBorder="1" applyAlignment="1">
      <alignment horizontal="center" vertical="top"/>
    </xf>
    <xf numFmtId="3" fontId="6" fillId="0" borderId="15" xfId="0" applyNumberFormat="1" applyFont="1" applyBorder="1" applyAlignment="1">
      <alignment horizontal="center" vertical="top"/>
    </xf>
    <xf numFmtId="0" fontId="6" fillId="0" borderId="14" xfId="0" applyFont="1" applyBorder="1" applyAlignment="1">
      <alignment vertical="top" wrapText="1"/>
    </xf>
    <xf numFmtId="4" fontId="6" fillId="0" borderId="15" xfId="0" applyNumberFormat="1" applyFont="1" applyBorder="1" applyAlignment="1">
      <alignment horizontal="center" vertical="top" wrapText="1"/>
    </xf>
    <xf numFmtId="0" fontId="10" fillId="0" borderId="14" xfId="0" applyFont="1" applyBorder="1" applyAlignment="1">
      <alignment horizontal="left" vertical="top" wrapText="1" indent="2"/>
    </xf>
    <xf numFmtId="0" fontId="6" fillId="0" borderId="14" xfId="0" applyFont="1" applyBorder="1" applyAlignment="1">
      <alignment horizontal="left" vertical="top" wrapText="1" indent="6"/>
    </xf>
    <xf numFmtId="0" fontId="6" fillId="0" borderId="14" xfId="0" applyFont="1" applyBorder="1" applyAlignment="1">
      <alignment vertical="top" wrapText="1" shrinkToFit="1"/>
    </xf>
    <xf numFmtId="49" fontId="6" fillId="0" borderId="14" xfId="0" applyNumberFormat="1" applyFont="1" applyBorder="1" applyAlignment="1">
      <alignment horizontal="left" vertical="top" wrapText="1" indent="2" shrinkToFit="1"/>
    </xf>
    <xf numFmtId="49" fontId="6" fillId="0" borderId="14" xfId="0" applyNumberFormat="1" applyFont="1" applyBorder="1" applyAlignment="1">
      <alignment horizontal="left" vertical="top" wrapText="1" indent="2"/>
    </xf>
    <xf numFmtId="0" fontId="8" fillId="0" borderId="14" xfId="0" applyFont="1" applyBorder="1" applyAlignment="1">
      <alignment vertical="top" wrapText="1" shrinkToFit="1"/>
    </xf>
    <xf numFmtId="0" fontId="6" fillId="0" borderId="14" xfId="0" applyFont="1" applyBorder="1" applyAlignment="1">
      <alignment horizontal="left" vertical="top" wrapText="1"/>
    </xf>
    <xf numFmtId="0" fontId="6" fillId="0" borderId="16" xfId="0" applyFont="1" applyBorder="1" applyAlignment="1">
      <alignment vertical="top" wrapText="1"/>
    </xf>
    <xf numFmtId="0" fontId="6" fillId="0" borderId="14" xfId="0" applyFont="1" applyBorder="1" applyAlignment="1">
      <alignment horizontal="left" vertical="top" wrapText="1" shrinkToFit="1"/>
    </xf>
    <xf numFmtId="3" fontId="8" fillId="0" borderId="15" xfId="1" applyNumberFormat="1" applyFont="1" applyBorder="1" applyAlignment="1">
      <alignment horizontal="center" vertical="top" wrapText="1"/>
    </xf>
    <xf numFmtId="3" fontId="6" fillId="0" borderId="15" xfId="1" applyNumberFormat="1" applyFont="1" applyBorder="1" applyAlignment="1">
      <alignment horizontal="center" vertical="top" wrapText="1"/>
    </xf>
    <xf numFmtId="0" fontId="3" fillId="0" borderId="13" xfId="0" applyFont="1" applyBorder="1" applyAlignment="1">
      <alignment horizontal="center" vertical="top"/>
    </xf>
    <xf numFmtId="0" fontId="5" fillId="0" borderId="17" xfId="0" applyFont="1" applyBorder="1" applyAlignment="1">
      <alignment horizontal="left" vertical="top"/>
    </xf>
    <xf numFmtId="0" fontId="3" fillId="0" borderId="18" xfId="0" applyFont="1" applyBorder="1" applyAlignment="1">
      <alignment horizontal="left" vertical="top" wrapText="1" indent="1"/>
    </xf>
    <xf numFmtId="0" fontId="3" fillId="0" borderId="19" xfId="0" applyFont="1" applyBorder="1" applyAlignment="1">
      <alignment horizontal="center" vertical="top"/>
    </xf>
    <xf numFmtId="3" fontId="3" fillId="0" borderId="19" xfId="0" applyNumberFormat="1" applyFont="1" applyBorder="1" applyAlignment="1">
      <alignment horizontal="center" vertical="top"/>
    </xf>
    <xf numFmtId="3" fontId="6" fillId="0" borderId="19" xfId="0" applyNumberFormat="1" applyFont="1" applyBorder="1" applyAlignment="1">
      <alignment horizontal="center" vertical="top" wrapText="1"/>
    </xf>
    <xf numFmtId="164" fontId="19" fillId="0" borderId="15" xfId="0" applyNumberFormat="1" applyFont="1" applyBorder="1" applyAlignment="1">
      <alignment horizontal="center" vertical="top"/>
    </xf>
    <xf numFmtId="49" fontId="3" fillId="0" borderId="17" xfId="0" applyNumberFormat="1" applyFont="1" applyBorder="1" applyAlignment="1">
      <alignment horizontal="left" vertical="top"/>
    </xf>
    <xf numFmtId="0" fontId="3" fillId="0" borderId="18" xfId="0" applyFont="1" applyBorder="1" applyAlignment="1">
      <alignment horizontal="left" vertical="top"/>
    </xf>
    <xf numFmtId="3" fontId="4" fillId="0" borderId="19" xfId="0" applyNumberFormat="1" applyFont="1" applyBorder="1" applyAlignment="1">
      <alignment horizontal="center" vertical="top"/>
    </xf>
    <xf numFmtId="0" fontId="5" fillId="0" borderId="10" xfId="0" applyFont="1" applyBorder="1" applyAlignment="1">
      <alignment vertical="top"/>
    </xf>
    <xf numFmtId="0" fontId="3" fillId="0" borderId="11" xfId="0" applyFont="1" applyBorder="1" applyAlignment="1">
      <alignment horizontal="left" vertical="top"/>
    </xf>
    <xf numFmtId="0" fontId="3" fillId="0" borderId="12" xfId="0" applyFont="1" applyBorder="1" applyAlignment="1">
      <alignment horizontal="center" vertical="top"/>
    </xf>
    <xf numFmtId="3" fontId="4" fillId="0" borderId="12" xfId="0" applyNumberFormat="1" applyFont="1" applyBorder="1" applyAlignment="1">
      <alignment horizontal="center" vertical="top"/>
    </xf>
    <xf numFmtId="3" fontId="6" fillId="0" borderId="12" xfId="0" applyNumberFormat="1" applyFont="1" applyBorder="1" applyAlignment="1">
      <alignment horizontal="center" vertical="top" wrapText="1"/>
    </xf>
    <xf numFmtId="3" fontId="7" fillId="0" borderId="19" xfId="0" applyNumberFormat="1" applyFont="1" applyBorder="1" applyAlignment="1">
      <alignment horizontal="center" vertical="top" wrapText="1"/>
    </xf>
    <xf numFmtId="0" fontId="4" fillId="0" borderId="10" xfId="0" applyFont="1" applyBorder="1" applyAlignment="1">
      <alignment vertical="top"/>
    </xf>
    <xf numFmtId="0" fontId="3" fillId="0" borderId="11" xfId="0" applyFont="1" applyBorder="1" applyAlignment="1">
      <alignment vertical="top" wrapText="1"/>
    </xf>
    <xf numFmtId="3" fontId="3" fillId="0" borderId="12" xfId="0" applyNumberFormat="1" applyFont="1" applyBorder="1" applyAlignment="1">
      <alignment horizontal="center" vertical="top"/>
    </xf>
    <xf numFmtId="3" fontId="7" fillId="0" borderId="12" xfId="0" applyNumberFormat="1" applyFont="1" applyBorder="1" applyAlignment="1">
      <alignment horizontal="center" vertical="top" wrapText="1"/>
    </xf>
    <xf numFmtId="0" fontId="4" fillId="0" borderId="17" xfId="0" applyFont="1" applyBorder="1" applyAlignment="1">
      <alignment horizontal="center" vertical="top"/>
    </xf>
    <xf numFmtId="0" fontId="3" fillId="0" borderId="26" xfId="2" applyFont="1" applyBorder="1" applyAlignment="1">
      <alignment horizontal="left" vertical="top" wrapText="1"/>
    </xf>
    <xf numFmtId="3" fontId="9" fillId="0" borderId="19" xfId="0" applyNumberFormat="1" applyFont="1" applyBorder="1" applyAlignment="1">
      <alignment horizontal="center" vertical="top" wrapText="1"/>
    </xf>
    <xf numFmtId="49" fontId="4" fillId="0" borderId="10" xfId="0" applyNumberFormat="1" applyFont="1" applyBorder="1" applyAlignment="1">
      <alignment horizontal="center" vertical="top"/>
    </xf>
    <xf numFmtId="0" fontId="4" fillId="0" borderId="27" xfId="0" applyFont="1" applyBorder="1" applyAlignment="1">
      <alignment vertical="top" wrapText="1"/>
    </xf>
    <xf numFmtId="0" fontId="4" fillId="0" borderId="12" xfId="0" applyFont="1" applyBorder="1" applyAlignment="1">
      <alignment horizontal="center" vertical="top"/>
    </xf>
    <xf numFmtId="3" fontId="8" fillId="0" borderId="12" xfId="0" applyNumberFormat="1" applyFont="1" applyBorder="1" applyAlignment="1">
      <alignment horizontal="center" vertical="top"/>
    </xf>
    <xf numFmtId="3" fontId="8" fillId="0" borderId="12" xfId="0" applyNumberFormat="1" applyFont="1" applyBorder="1" applyAlignment="1">
      <alignment horizontal="center" vertical="top" wrapText="1"/>
    </xf>
    <xf numFmtId="0" fontId="8" fillId="0" borderId="17" xfId="0" applyFont="1" applyBorder="1" applyAlignment="1">
      <alignment horizontal="center" vertical="top"/>
    </xf>
    <xf numFmtId="0" fontId="6" fillId="0" borderId="18" xfId="0" applyFont="1" applyBorder="1" applyAlignment="1">
      <alignment vertical="top" wrapText="1"/>
    </xf>
    <xf numFmtId="0" fontId="6" fillId="0" borderId="19" xfId="0" applyFont="1" applyBorder="1" applyAlignment="1">
      <alignment horizontal="center" vertical="top"/>
    </xf>
    <xf numFmtId="3" fontId="6" fillId="0" borderId="19" xfId="0" applyNumberFormat="1" applyFont="1" applyBorder="1" applyAlignment="1">
      <alignment horizontal="center" vertical="top"/>
    </xf>
    <xf numFmtId="0" fontId="4" fillId="0" borderId="11" xfId="0" applyFont="1" applyBorder="1" applyAlignment="1">
      <alignment vertical="top" wrapText="1"/>
    </xf>
    <xf numFmtId="3" fontId="8" fillId="0" borderId="12" xfId="1" applyNumberFormat="1" applyFont="1" applyBorder="1" applyAlignment="1">
      <alignment horizontal="center" vertical="top" wrapText="1"/>
    </xf>
    <xf numFmtId="0" fontId="3" fillId="0" borderId="8" xfId="2" applyFont="1" applyBorder="1"/>
    <xf numFmtId="3" fontId="3" fillId="0" borderId="8" xfId="2" applyNumberFormat="1" applyFont="1" applyBorder="1"/>
    <xf numFmtId="164" fontId="20" fillId="0" borderId="15" xfId="0" applyNumberFormat="1" applyFont="1" applyBorder="1" applyAlignment="1">
      <alignment horizontal="center" vertical="top"/>
    </xf>
    <xf numFmtId="3" fontId="21" fillId="0" borderId="15" xfId="0" applyNumberFormat="1" applyFont="1" applyBorder="1" applyAlignment="1">
      <alignment horizontal="center" vertical="top" wrapText="1"/>
    </xf>
    <xf numFmtId="3" fontId="19" fillId="0" borderId="15" xfId="0" applyNumberFormat="1" applyFont="1" applyBorder="1" applyAlignment="1">
      <alignment horizontal="center" vertical="top"/>
    </xf>
    <xf numFmtId="2" fontId="3" fillId="0" borderId="0" xfId="2" applyNumberFormat="1" applyFont="1" applyAlignment="1">
      <alignment horizontal="center"/>
    </xf>
    <xf numFmtId="2" fontId="6" fillId="0" borderId="12" xfId="2" applyNumberFormat="1" applyFont="1" applyBorder="1" applyAlignment="1">
      <alignment horizontal="center"/>
    </xf>
    <xf numFmtId="2" fontId="7" fillId="0" borderId="15" xfId="0" applyNumberFormat="1" applyFont="1" applyBorder="1" applyAlignment="1">
      <alignment horizontal="center" vertical="top" wrapText="1"/>
    </xf>
    <xf numFmtId="2" fontId="6" fillId="0" borderId="15" xfId="0" applyNumberFormat="1" applyFont="1" applyBorder="1" applyAlignment="1">
      <alignment horizontal="center" vertical="top" wrapText="1"/>
    </xf>
    <xf numFmtId="2" fontId="8" fillId="0" borderId="15" xfId="0" applyNumberFormat="1" applyFont="1" applyBorder="1" applyAlignment="1">
      <alignment horizontal="center" vertical="top" wrapText="1"/>
    </xf>
    <xf numFmtId="2" fontId="9" fillId="0" borderId="15" xfId="0" applyNumberFormat="1" applyFont="1" applyBorder="1" applyAlignment="1">
      <alignment horizontal="center" vertical="top" wrapText="1"/>
    </xf>
    <xf numFmtId="2" fontId="6" fillId="0" borderId="19" xfId="0" applyNumberFormat="1" applyFont="1" applyBorder="1" applyAlignment="1">
      <alignment horizontal="center" vertical="top" wrapText="1"/>
    </xf>
    <xf numFmtId="2" fontId="6" fillId="0" borderId="12" xfId="0" applyNumberFormat="1" applyFont="1" applyBorder="1" applyAlignment="1">
      <alignment horizontal="center" vertical="top" wrapText="1"/>
    </xf>
    <xf numFmtId="2" fontId="8" fillId="0" borderId="15" xfId="0" applyNumberFormat="1" applyFont="1" applyBorder="1" applyAlignment="1">
      <alignment horizontal="center" vertical="top" shrinkToFit="1"/>
    </xf>
    <xf numFmtId="2" fontId="4" fillId="0" borderId="15" xfId="0" applyNumberFormat="1" applyFont="1" applyBorder="1" applyAlignment="1">
      <alignment horizontal="center" vertical="top"/>
    </xf>
    <xf numFmtId="2" fontId="6" fillId="0" borderId="16" xfId="0" applyNumberFormat="1" applyFont="1" applyBorder="1" applyAlignment="1">
      <alignment horizontal="center" vertical="top" wrapText="1"/>
    </xf>
    <xf numFmtId="2" fontId="3" fillId="0" borderId="15" xfId="0" applyNumberFormat="1" applyFont="1" applyBorder="1" applyAlignment="1">
      <alignment horizontal="center" vertical="top"/>
    </xf>
    <xf numFmtId="2" fontId="9" fillId="0" borderId="19" xfId="0" applyNumberFormat="1" applyFont="1" applyBorder="1" applyAlignment="1">
      <alignment horizontal="center" vertical="top" wrapText="1"/>
    </xf>
    <xf numFmtId="2" fontId="8" fillId="0" borderId="12" xfId="0" applyNumberFormat="1" applyFont="1" applyBorder="1" applyAlignment="1">
      <alignment horizontal="center" vertical="top" wrapText="1"/>
    </xf>
    <xf numFmtId="2" fontId="6" fillId="0" borderId="15" xfId="2" applyNumberFormat="1" applyFont="1" applyBorder="1" applyAlignment="1">
      <alignment horizontal="center"/>
    </xf>
    <xf numFmtId="2" fontId="8" fillId="0" borderId="12" xfId="1" applyNumberFormat="1" applyFont="1" applyBorder="1" applyAlignment="1">
      <alignment horizontal="center" vertical="top" wrapText="1"/>
    </xf>
    <xf numFmtId="2" fontId="8" fillId="0" borderId="15" xfId="1" applyNumberFormat="1" applyFont="1" applyBorder="1" applyAlignment="1">
      <alignment horizontal="center" vertical="top" wrapText="1"/>
    </xf>
    <xf numFmtId="2" fontId="3" fillId="0" borderId="8" xfId="2" applyNumberFormat="1" applyFont="1" applyBorder="1"/>
    <xf numFmtId="2" fontId="3" fillId="0" borderId="0" xfId="2" applyNumberFormat="1" applyFont="1"/>
    <xf numFmtId="2" fontId="21" fillId="0" borderId="15" xfId="0" applyNumberFormat="1" applyFont="1" applyBorder="1" applyAlignment="1">
      <alignment horizontal="center" vertical="top" wrapText="1"/>
    </xf>
    <xf numFmtId="3" fontId="21" fillId="0" borderId="12" xfId="0" applyNumberFormat="1" applyFont="1" applyBorder="1" applyAlignment="1">
      <alignment horizontal="center" vertical="top" wrapText="1"/>
    </xf>
    <xf numFmtId="3" fontId="3" fillId="0" borderId="12" xfId="2" applyNumberFormat="1" applyFont="1" applyBorder="1" applyAlignment="1">
      <alignment horizontal="center"/>
    </xf>
    <xf numFmtId="3" fontId="22" fillId="0" borderId="15" xfId="0" applyNumberFormat="1" applyFont="1" applyBorder="1" applyAlignment="1">
      <alignment horizontal="center" vertical="top" wrapText="1"/>
    </xf>
    <xf numFmtId="3" fontId="3" fillId="0" borderId="15" xfId="0" applyNumberFormat="1" applyFont="1" applyBorder="1" applyAlignment="1">
      <alignment horizontal="center" vertical="top" wrapText="1"/>
    </xf>
    <xf numFmtId="3" fontId="4" fillId="0" borderId="15" xfId="0" applyNumberFormat="1" applyFont="1" applyBorder="1" applyAlignment="1">
      <alignment horizontal="center" vertical="top" wrapText="1"/>
    </xf>
    <xf numFmtId="3" fontId="1" fillId="0" borderId="15" xfId="0" applyNumberFormat="1" applyFont="1" applyBorder="1" applyAlignment="1">
      <alignment horizontal="center" vertical="top" wrapText="1"/>
    </xf>
    <xf numFmtId="3" fontId="3" fillId="0" borderId="19" xfId="0" applyNumberFormat="1" applyFont="1" applyBorder="1" applyAlignment="1">
      <alignment horizontal="center" vertical="top" wrapText="1"/>
    </xf>
    <xf numFmtId="3" fontId="3" fillId="0" borderId="12" xfId="0" applyNumberFormat="1" applyFont="1" applyBorder="1" applyAlignment="1">
      <alignment horizontal="center" vertical="top" wrapText="1"/>
    </xf>
    <xf numFmtId="3" fontId="4" fillId="0" borderId="15" xfId="0" applyNumberFormat="1" applyFont="1" applyBorder="1" applyAlignment="1">
      <alignment horizontal="center" vertical="top" shrinkToFit="1"/>
    </xf>
    <xf numFmtId="3" fontId="3" fillId="0" borderId="16" xfId="0" applyNumberFormat="1" applyFont="1" applyBorder="1" applyAlignment="1">
      <alignment horizontal="center" vertical="top" wrapText="1"/>
    </xf>
    <xf numFmtId="3" fontId="3" fillId="0" borderId="15" xfId="2" applyNumberFormat="1" applyFont="1" applyBorder="1" applyAlignment="1">
      <alignment horizontal="center" vertical="top" wrapText="1"/>
    </xf>
    <xf numFmtId="3" fontId="1" fillId="0" borderId="19" xfId="0" applyNumberFormat="1" applyFont="1" applyBorder="1" applyAlignment="1">
      <alignment horizontal="center" vertical="top" wrapText="1"/>
    </xf>
    <xf numFmtId="3" fontId="4" fillId="0" borderId="12" xfId="0" applyNumberFormat="1" applyFont="1" applyBorder="1" applyAlignment="1">
      <alignment horizontal="center" vertical="top" wrapText="1"/>
    </xf>
    <xf numFmtId="3" fontId="3" fillId="0" borderId="15" xfId="2" applyNumberFormat="1" applyFont="1" applyBorder="1" applyAlignment="1">
      <alignment horizontal="center"/>
    </xf>
    <xf numFmtId="3" fontId="19" fillId="0" borderId="15" xfId="0" applyNumberFormat="1" applyFont="1" applyBorder="1" applyAlignment="1">
      <alignment horizontal="center" vertical="top" wrapText="1"/>
    </xf>
    <xf numFmtId="0" fontId="3" fillId="0" borderId="16" xfId="2" applyFont="1" applyBorder="1" applyAlignment="1">
      <alignment horizontal="left" vertical="top"/>
    </xf>
    <xf numFmtId="3" fontId="7" fillId="0" borderId="15" xfId="0" applyNumberFormat="1" applyFont="1" applyBorder="1" applyAlignment="1">
      <alignment horizontal="center" vertical="top"/>
    </xf>
    <xf numFmtId="3" fontId="19" fillId="0" borderId="12" xfId="0" applyNumberFormat="1" applyFont="1" applyBorder="1" applyAlignment="1">
      <alignment horizontal="center" vertical="top" wrapText="1"/>
    </xf>
    <xf numFmtId="0" fontId="23" fillId="0" borderId="0" xfId="2" applyFont="1" applyAlignment="1">
      <alignment horizontal="center"/>
    </xf>
    <xf numFmtId="0" fontId="23" fillId="0" borderId="8" xfId="2" applyFont="1" applyBorder="1"/>
    <xf numFmtId="0" fontId="23" fillId="0" borderId="0" xfId="2" applyFont="1"/>
    <xf numFmtId="17" fontId="4" fillId="0" borderId="24" xfId="2" applyNumberFormat="1" applyFont="1" applyBorder="1" applyAlignment="1">
      <alignment horizontal="center" vertical="center" shrinkToFit="1"/>
    </xf>
    <xf numFmtId="17" fontId="4" fillId="0" borderId="6" xfId="2" applyNumberFormat="1" applyFont="1" applyBorder="1" applyAlignment="1">
      <alignment horizontal="center" vertical="center" shrinkToFit="1"/>
    </xf>
    <xf numFmtId="0" fontId="4" fillId="0" borderId="6" xfId="2" applyFont="1" applyBorder="1" applyAlignment="1">
      <alignment horizontal="center" vertical="center" shrinkToFit="1"/>
    </xf>
    <xf numFmtId="49" fontId="4" fillId="0" borderId="3" xfId="0" applyNumberFormat="1" applyFont="1" applyBorder="1" applyAlignment="1">
      <alignment horizontal="left" vertical="top" wrapText="1"/>
    </xf>
    <xf numFmtId="0" fontId="12" fillId="0" borderId="5" xfId="0" applyFont="1" applyBorder="1" applyAlignment="1">
      <alignment horizontal="left"/>
    </xf>
    <xf numFmtId="0" fontId="4" fillId="0" borderId="20" xfId="2" applyFont="1" applyBorder="1" applyAlignment="1">
      <alignment horizontal="center"/>
    </xf>
    <xf numFmtId="0" fontId="4" fillId="0" borderId="21" xfId="2" applyFont="1" applyBorder="1" applyAlignment="1">
      <alignment horizontal="center"/>
    </xf>
    <xf numFmtId="0" fontId="4" fillId="0" borderId="22" xfId="2" applyFont="1" applyBorder="1" applyAlignment="1">
      <alignment horizontal="center"/>
    </xf>
    <xf numFmtId="0" fontId="4" fillId="0" borderId="23" xfId="2" applyFont="1" applyBorder="1" applyAlignment="1">
      <alignment horizontal="center" vertical="center"/>
    </xf>
    <xf numFmtId="0" fontId="4" fillId="0" borderId="23" xfId="2" applyFont="1" applyBorder="1" applyAlignment="1">
      <alignment horizontal="center" vertical="center" wrapText="1"/>
    </xf>
    <xf numFmtId="0" fontId="4" fillId="0" borderId="24" xfId="2" applyFont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49" fontId="4" fillId="0" borderId="5" xfId="0" applyNumberFormat="1" applyFont="1" applyBorder="1" applyAlignment="1">
      <alignment horizontal="left" vertical="top" wrapText="1"/>
    </xf>
    <xf numFmtId="17" fontId="4" fillId="0" borderId="24" xfId="2" applyNumberFormat="1" applyFont="1" applyBorder="1" applyAlignment="1">
      <alignment horizontal="center" vertical="center"/>
    </xf>
    <xf numFmtId="3" fontId="4" fillId="3" borderId="24" xfId="2" applyNumberFormat="1" applyFont="1" applyFill="1" applyBorder="1" applyAlignment="1">
      <alignment horizontal="center" vertical="center"/>
    </xf>
    <xf numFmtId="3" fontId="4" fillId="3" borderId="6" xfId="2" applyNumberFormat="1" applyFont="1" applyFill="1" applyBorder="1" applyAlignment="1">
      <alignment horizontal="center" vertical="center"/>
    </xf>
    <xf numFmtId="0" fontId="4" fillId="0" borderId="25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24" xfId="2" applyFont="1" applyBorder="1" applyAlignment="1">
      <alignment horizontal="center" vertical="center" wrapText="1"/>
    </xf>
    <xf numFmtId="0" fontId="4" fillId="0" borderId="6" xfId="2" applyFont="1" applyBorder="1" applyAlignment="1">
      <alignment horizontal="center" vertical="center" wrapText="1"/>
    </xf>
    <xf numFmtId="0" fontId="4" fillId="0" borderId="24" xfId="2" applyFont="1" applyBorder="1" applyAlignment="1">
      <alignment horizontal="center" vertical="center" shrinkToFit="1"/>
    </xf>
    <xf numFmtId="17" fontId="4" fillId="2" borderId="24" xfId="2" applyNumberFormat="1" applyFont="1" applyFill="1" applyBorder="1" applyAlignment="1">
      <alignment horizontal="center" vertical="center" shrinkToFit="1"/>
    </xf>
    <xf numFmtId="17" fontId="4" fillId="2" borderId="6" xfId="2" applyNumberFormat="1" applyFont="1" applyFill="1" applyBorder="1" applyAlignment="1">
      <alignment horizontal="center" vertical="center" shrinkToFit="1"/>
    </xf>
    <xf numFmtId="49" fontId="4" fillId="0" borderId="13" xfId="0" applyNumberFormat="1" applyFont="1" applyBorder="1" applyAlignment="1">
      <alignment horizontal="left" vertical="top" wrapText="1"/>
    </xf>
    <xf numFmtId="49" fontId="4" fillId="0" borderId="16" xfId="0" applyNumberFormat="1" applyFont="1" applyBorder="1" applyAlignment="1">
      <alignment horizontal="left" vertical="top" wrapText="1"/>
    </xf>
    <xf numFmtId="0" fontId="4" fillId="0" borderId="0" xfId="2" applyFont="1" applyAlignment="1">
      <alignment horizontal="center"/>
    </xf>
    <xf numFmtId="3" fontId="4" fillId="0" borderId="24" xfId="2" applyNumberFormat="1" applyFont="1" applyBorder="1" applyAlignment="1">
      <alignment horizontal="center" vertical="center"/>
    </xf>
    <xf numFmtId="3" fontId="4" fillId="0" borderId="6" xfId="2" applyNumberFormat="1" applyFont="1" applyBorder="1" applyAlignment="1">
      <alignment horizontal="center" vertical="center"/>
    </xf>
    <xf numFmtId="2" fontId="4" fillId="0" borderId="24" xfId="2" applyNumberFormat="1" applyFont="1" applyBorder="1" applyAlignment="1">
      <alignment horizontal="center" vertical="center"/>
    </xf>
    <xf numFmtId="2" fontId="4" fillId="0" borderId="6" xfId="2" applyNumberFormat="1" applyFont="1" applyBorder="1" applyAlignment="1">
      <alignment horizontal="center" vertical="center"/>
    </xf>
  </cellXfs>
  <cellStyles count="3">
    <cellStyle name="เครื่องหมายจุลภาค" xfId="1" builtinId="3"/>
    <cellStyle name="ปกติ" xfId="0" builtinId="0"/>
    <cellStyle name="ปกติ_ตารางสรุปผลการปฏิบัติงาน-4หน้างบ48(ใหม่ที่สุด)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T184"/>
  <sheetViews>
    <sheetView showGridLines="0" topLeftCell="A5" workbookViewId="0">
      <pane xSplit="2" ySplit="2" topLeftCell="C7" activePane="bottomRight" state="frozen"/>
      <selection activeCell="D44" sqref="D44"/>
      <selection pane="topRight" activeCell="D44" sqref="D44"/>
      <selection pane="bottomLeft" activeCell="D44" sqref="D44"/>
      <selection pane="bottomRight" activeCell="A4" sqref="A4:B6"/>
    </sheetView>
  </sheetViews>
  <sheetFormatPr defaultRowHeight="21"/>
  <cols>
    <col min="1" max="1" width="12.33203125" style="1" bestFit="1" customWidth="1"/>
    <col min="2" max="2" width="61.1640625" style="1" customWidth="1"/>
    <col min="3" max="3" width="9.83203125" style="1" customWidth="1"/>
    <col min="4" max="4" width="21.6640625" style="1" customWidth="1"/>
    <col min="5" max="5" width="17.5" style="1" hidden="1" customWidth="1"/>
    <col min="6" max="6" width="16.83203125" style="1" hidden="1" customWidth="1"/>
    <col min="7" max="8" width="15.33203125" style="1" hidden="1" customWidth="1"/>
    <col min="9" max="9" width="15.33203125" style="1" customWidth="1"/>
    <col min="10" max="17" width="15.33203125" style="1" hidden="1" customWidth="1"/>
    <col min="18" max="16384" width="9.33203125" style="1"/>
  </cols>
  <sheetData>
    <row r="1" spans="1:17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</row>
    <row r="2" spans="1:17">
      <c r="A2" s="5" t="s">
        <v>111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</row>
    <row r="3" spans="1:17">
      <c r="A3" s="5"/>
      <c r="B3" s="5"/>
      <c r="C3" s="5"/>
      <c r="D3" s="5"/>
      <c r="E3" s="5"/>
      <c r="F3" s="5"/>
      <c r="G3" s="5"/>
      <c r="H3" s="5"/>
      <c r="I3" s="5"/>
      <c r="J3" s="5"/>
      <c r="K3" s="6" t="s">
        <v>128</v>
      </c>
      <c r="L3" s="5"/>
      <c r="M3" s="5"/>
      <c r="N3" s="5"/>
      <c r="O3" s="5"/>
      <c r="P3" s="6"/>
    </row>
    <row r="4" spans="1:17" ht="15.75" customHeight="1">
      <c r="A4" s="336" t="s">
        <v>11</v>
      </c>
      <c r="B4" s="336"/>
      <c r="C4" s="337" t="s">
        <v>1</v>
      </c>
      <c r="D4" s="336" t="s">
        <v>16</v>
      </c>
      <c r="E4" s="6"/>
      <c r="F4" s="333" t="s">
        <v>66</v>
      </c>
      <c r="G4" s="334"/>
      <c r="H4" s="334"/>
      <c r="I4" s="334"/>
      <c r="J4" s="334"/>
      <c r="K4" s="334"/>
      <c r="L4" s="334"/>
      <c r="M4" s="334"/>
      <c r="N4" s="334"/>
      <c r="O4" s="334"/>
      <c r="P4" s="334"/>
      <c r="Q4" s="335"/>
    </row>
    <row r="5" spans="1:17">
      <c r="A5" s="336"/>
      <c r="B5" s="336"/>
      <c r="C5" s="337"/>
      <c r="D5" s="336"/>
      <c r="E5" s="338" t="s">
        <v>165</v>
      </c>
      <c r="F5" s="328">
        <v>19998</v>
      </c>
      <c r="G5" s="328" t="s">
        <v>166</v>
      </c>
      <c r="H5" s="328" t="s">
        <v>169</v>
      </c>
      <c r="I5" s="328" t="s">
        <v>102</v>
      </c>
      <c r="J5" s="328" t="s">
        <v>103</v>
      </c>
      <c r="K5" s="328" t="s">
        <v>104</v>
      </c>
      <c r="L5" s="328" t="s">
        <v>105</v>
      </c>
      <c r="M5" s="328" t="s">
        <v>106</v>
      </c>
      <c r="N5" s="328" t="s">
        <v>107</v>
      </c>
      <c r="O5" s="328" t="s">
        <v>108</v>
      </c>
      <c r="P5" s="328" t="s">
        <v>109</v>
      </c>
      <c r="Q5" s="328" t="s">
        <v>110</v>
      </c>
    </row>
    <row r="6" spans="1:17">
      <c r="A6" s="336"/>
      <c r="B6" s="336"/>
      <c r="C6" s="337"/>
      <c r="D6" s="336"/>
      <c r="E6" s="339"/>
      <c r="F6" s="330"/>
      <c r="G6" s="330"/>
      <c r="H6" s="330"/>
      <c r="I6" s="330"/>
      <c r="J6" s="330"/>
      <c r="K6" s="330"/>
      <c r="L6" s="330"/>
      <c r="M6" s="330"/>
      <c r="N6" s="329"/>
      <c r="O6" s="330"/>
      <c r="P6" s="330"/>
      <c r="Q6" s="330"/>
    </row>
    <row r="7" spans="1:17">
      <c r="A7" s="7" t="s">
        <v>17</v>
      </c>
      <c r="B7" s="8"/>
      <c r="C7" s="9"/>
      <c r="D7" s="10"/>
      <c r="E7" s="10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</row>
    <row r="8" spans="1:17" ht="27" customHeight="1">
      <c r="A8" s="23" t="s">
        <v>2</v>
      </c>
      <c r="B8" s="24"/>
      <c r="C8" s="25" t="s">
        <v>3</v>
      </c>
      <c r="D8" s="26"/>
      <c r="E8" s="26">
        <f t="shared" ref="E8:E14" si="0">SUM(F8:Q8)</f>
        <v>42353</v>
      </c>
      <c r="F8" s="67">
        <f>SUM(ต.ค.56!E8)</f>
        <v>124</v>
      </c>
      <c r="G8" s="67">
        <f>SUM(ต.ค.56:เม.ย.57!E8)</f>
        <v>3839</v>
      </c>
      <c r="H8" s="67">
        <f>SUM(ต.ค.56:เม.ย.57!E8)</f>
        <v>3839</v>
      </c>
      <c r="I8" s="67">
        <f>SUM(ต.ค.56:เม.ย.57!E8)</f>
        <v>3839</v>
      </c>
      <c r="J8" s="67">
        <f>SUM(ต.ค.56:เม.ย.57!E8)</f>
        <v>3839</v>
      </c>
      <c r="K8" s="67">
        <f>SUM(ต.ค.56:เม.ย.57!E8)</f>
        <v>3839</v>
      </c>
      <c r="L8" s="67">
        <f>SUM(ต.ค.56:เม.ย.57!E8)</f>
        <v>3839</v>
      </c>
      <c r="M8" s="67">
        <f>SUM(ต.ค.56:เม.ย.57!E8)</f>
        <v>3839</v>
      </c>
      <c r="N8" s="67">
        <f>SUM(ต.ค.56:เม.ย.57!E8)</f>
        <v>3839</v>
      </c>
      <c r="O8" s="67">
        <f>SUM(ต.ค.56:เม.ย.57!E8)</f>
        <v>3839</v>
      </c>
      <c r="P8" s="67">
        <f>SUM(ต.ค.56:เม.ย.57!E8)</f>
        <v>3839</v>
      </c>
      <c r="Q8" s="67">
        <f>SUM(ต.ค.56:เม.ย.57!E8)</f>
        <v>3839</v>
      </c>
    </row>
    <row r="9" spans="1:17" ht="24.75" customHeight="1">
      <c r="A9" s="23" t="s">
        <v>4</v>
      </c>
      <c r="B9" s="24"/>
      <c r="C9" s="25" t="s">
        <v>3</v>
      </c>
      <c r="D9" s="26"/>
      <c r="E9" s="26">
        <f t="shared" si="0"/>
        <v>159045</v>
      </c>
      <c r="F9" s="67">
        <f>SUM(ต.ค.56!E9)</f>
        <v>293</v>
      </c>
      <c r="G9" s="67">
        <f>SUM(ต.ค.56:เม.ย.57!E9)</f>
        <v>14432</v>
      </c>
      <c r="H9" s="67">
        <f>SUM(ต.ค.56:เม.ย.57!E9)</f>
        <v>14432</v>
      </c>
      <c r="I9" s="67">
        <f>SUM(ต.ค.56:เม.ย.57!E9)</f>
        <v>14432</v>
      </c>
      <c r="J9" s="67">
        <f>SUM(ต.ค.56:เม.ย.57!E9)</f>
        <v>14432</v>
      </c>
      <c r="K9" s="67">
        <f>SUM(ต.ค.56:เม.ย.57!E9)</f>
        <v>14432</v>
      </c>
      <c r="L9" s="67">
        <f>SUM(ต.ค.56:เม.ย.57!E9)</f>
        <v>14432</v>
      </c>
      <c r="M9" s="67">
        <f>SUM(ต.ค.56:เม.ย.57!E9)</f>
        <v>14432</v>
      </c>
      <c r="N9" s="67">
        <f>SUM(ต.ค.56:เม.ย.57!E9)</f>
        <v>14432</v>
      </c>
      <c r="O9" s="67">
        <f>SUM(ต.ค.56:เม.ย.57!E9)</f>
        <v>14432</v>
      </c>
      <c r="P9" s="67">
        <f>SUM(ต.ค.56:เม.ย.57!E9)</f>
        <v>14432</v>
      </c>
      <c r="Q9" s="67">
        <f>SUM(ต.ค.56:เม.ย.57!E9)</f>
        <v>14432</v>
      </c>
    </row>
    <row r="10" spans="1:17" ht="24.75" customHeight="1">
      <c r="A10" s="23"/>
      <c r="B10" s="24"/>
      <c r="C10" s="25" t="s">
        <v>19</v>
      </c>
      <c r="D10" s="26"/>
      <c r="E10" s="26">
        <f t="shared" si="0"/>
        <v>245223</v>
      </c>
      <c r="F10" s="67">
        <f>SUM(ต.ค.56!E10)</f>
        <v>506</v>
      </c>
      <c r="G10" s="67">
        <f>SUM(ต.ค.56:เม.ย.57!E10)</f>
        <v>22247</v>
      </c>
      <c r="H10" s="67">
        <f>SUM(ต.ค.56:เม.ย.57!E10)</f>
        <v>22247</v>
      </c>
      <c r="I10" s="67">
        <f>SUM(ต.ค.56:เม.ย.57!E10)</f>
        <v>22247</v>
      </c>
      <c r="J10" s="67">
        <f>SUM(ต.ค.56:เม.ย.57!E10)</f>
        <v>22247</v>
      </c>
      <c r="K10" s="67">
        <f>SUM(ต.ค.56:เม.ย.57!E10)</f>
        <v>22247</v>
      </c>
      <c r="L10" s="67">
        <f>SUM(ต.ค.56:เม.ย.57!E10)</f>
        <v>22247</v>
      </c>
      <c r="M10" s="67">
        <f>SUM(ต.ค.56:เม.ย.57!E10)</f>
        <v>22247</v>
      </c>
      <c r="N10" s="67">
        <f>SUM(ต.ค.56:เม.ย.57!E10)</f>
        <v>22247</v>
      </c>
      <c r="O10" s="67">
        <f>SUM(ต.ค.56:เม.ย.57!E10)</f>
        <v>22247</v>
      </c>
      <c r="P10" s="67">
        <f>SUM(ต.ค.56:เม.ย.57!E10)</f>
        <v>22247</v>
      </c>
      <c r="Q10" s="67">
        <f>SUM(ต.ค.56:เม.ย.57!E10)</f>
        <v>22247</v>
      </c>
    </row>
    <row r="11" spans="1:17">
      <c r="A11" s="23" t="s">
        <v>5</v>
      </c>
      <c r="B11" s="24"/>
      <c r="C11" s="25" t="s">
        <v>6</v>
      </c>
      <c r="D11" s="26"/>
      <c r="E11" s="26">
        <f t="shared" si="0"/>
        <v>41816</v>
      </c>
      <c r="F11" s="67">
        <f>SUM(ต.ค.56!E11)</f>
        <v>60</v>
      </c>
      <c r="G11" s="67">
        <f>SUM(ต.ค.56:เม.ย.57!E11)</f>
        <v>3796</v>
      </c>
      <c r="H11" s="67">
        <f>SUM(ต.ค.56:เม.ย.57!E11)</f>
        <v>3796</v>
      </c>
      <c r="I11" s="67">
        <f>SUM(ต.ค.56:เม.ย.57!E11)</f>
        <v>3796</v>
      </c>
      <c r="J11" s="67">
        <f>SUM(ต.ค.56:เม.ย.57!E11)</f>
        <v>3796</v>
      </c>
      <c r="K11" s="67">
        <f>SUM(ต.ค.56:เม.ย.57!E11)</f>
        <v>3796</v>
      </c>
      <c r="L11" s="67">
        <f>SUM(ต.ค.56:เม.ย.57!E11)</f>
        <v>3796</v>
      </c>
      <c r="M11" s="67">
        <f>SUM(ต.ค.56:เม.ย.57!E11)</f>
        <v>3796</v>
      </c>
      <c r="N11" s="67">
        <f>SUM(ต.ค.56:เม.ย.57!E11)</f>
        <v>3796</v>
      </c>
      <c r="O11" s="67">
        <f>SUM(ต.ค.56:เม.ย.57!E11)</f>
        <v>3796</v>
      </c>
      <c r="P11" s="67">
        <f>SUM(ต.ค.56:เม.ย.57!E11)</f>
        <v>3796</v>
      </c>
      <c r="Q11" s="67">
        <f>SUM(ต.ค.56:เม.ย.57!E11)</f>
        <v>3796</v>
      </c>
    </row>
    <row r="12" spans="1:17">
      <c r="A12" s="23" t="s">
        <v>15</v>
      </c>
      <c r="B12" s="24"/>
      <c r="C12" s="25" t="s">
        <v>3</v>
      </c>
      <c r="D12" s="26"/>
      <c r="E12" s="26">
        <f t="shared" si="0"/>
        <v>35926</v>
      </c>
      <c r="F12" s="67">
        <f>SUM(ต.ค.56!E12)</f>
        <v>44</v>
      </c>
      <c r="G12" s="67">
        <f>SUM(ต.ค.56:เม.ย.57!E12)</f>
        <v>3262</v>
      </c>
      <c r="H12" s="67">
        <f>SUM(ต.ค.56:เม.ย.57!E12)</f>
        <v>3262</v>
      </c>
      <c r="I12" s="67">
        <f>SUM(ต.ค.56:เม.ย.57!E12)</f>
        <v>3262</v>
      </c>
      <c r="J12" s="67">
        <f>SUM(ต.ค.56:เม.ย.57!E12)</f>
        <v>3262</v>
      </c>
      <c r="K12" s="67">
        <f>SUM(ต.ค.56:เม.ย.57!E12)</f>
        <v>3262</v>
      </c>
      <c r="L12" s="67">
        <f>SUM(ต.ค.56:เม.ย.57!E12)</f>
        <v>3262</v>
      </c>
      <c r="M12" s="67">
        <f>SUM(ต.ค.56:เม.ย.57!E12)</f>
        <v>3262</v>
      </c>
      <c r="N12" s="67">
        <f>SUM(ต.ค.56:เม.ย.57!E12)</f>
        <v>3262</v>
      </c>
      <c r="O12" s="67">
        <f>SUM(ต.ค.56:เม.ย.57!E12)</f>
        <v>3262</v>
      </c>
      <c r="P12" s="67">
        <f>SUM(ต.ค.56:เม.ย.57!E12)</f>
        <v>3262</v>
      </c>
      <c r="Q12" s="67">
        <f>SUM(ต.ค.56:เม.ย.57!E12)</f>
        <v>3262</v>
      </c>
    </row>
    <row r="13" spans="1:17">
      <c r="A13" s="23" t="s">
        <v>10</v>
      </c>
      <c r="B13" s="24"/>
      <c r="C13" s="25" t="s">
        <v>3</v>
      </c>
      <c r="D13" s="26"/>
      <c r="E13" s="26" t="e">
        <f t="shared" si="0"/>
        <v>#REF!</v>
      </c>
      <c r="F13" s="67" t="e">
        <f>SUM(ต.ค.56!#REF!)</f>
        <v>#REF!</v>
      </c>
      <c r="G13" s="67" t="e">
        <f>SUM(ต.ค.56:#REF!)</f>
        <v>#NAME?</v>
      </c>
      <c r="H13" s="67" t="e">
        <f>SUM(ต.ค.56:#REF!)</f>
        <v>#NAME?</v>
      </c>
      <c r="I13" s="67" t="e">
        <f>SUM(ต.ค.56:#REF!)</f>
        <v>#NAME?</v>
      </c>
      <c r="J13" s="67" t="e">
        <f>SUM(ต.ค.56:#REF!)</f>
        <v>#NAME?</v>
      </c>
      <c r="K13" s="67" t="e">
        <f>SUM(ต.ค.56:#REF!)</f>
        <v>#NAME?</v>
      </c>
      <c r="L13" s="67" t="e">
        <f>SUM(ต.ค.56:#REF!)</f>
        <v>#NAME?</v>
      </c>
      <c r="M13" s="67" t="e">
        <f>SUM(ต.ค.56:#REF!)</f>
        <v>#NAME?</v>
      </c>
      <c r="N13" s="67" t="e">
        <f>SUM(ต.ค.56:#REF!)</f>
        <v>#NAME?</v>
      </c>
      <c r="O13" s="67" t="e">
        <f>SUM(ต.ค.56:#REF!)</f>
        <v>#NAME?</v>
      </c>
      <c r="P13" s="67" t="e">
        <f>SUM(ต.ค.56:#REF!)</f>
        <v>#NAME?</v>
      </c>
      <c r="Q13" s="67" t="e">
        <f>SUM(ต.ค.56:#REF!)</f>
        <v>#NAME?</v>
      </c>
    </row>
    <row r="14" spans="1:17" ht="26.25" customHeight="1">
      <c r="A14" s="23" t="s">
        <v>7</v>
      </c>
      <c r="B14" s="27"/>
      <c r="C14" s="25" t="s">
        <v>3</v>
      </c>
      <c r="D14" s="26"/>
      <c r="E14" s="26">
        <f t="shared" si="0"/>
        <v>34758</v>
      </c>
      <c r="F14" s="67">
        <f>SUM(ต.ค.56!E13)</f>
        <v>53</v>
      </c>
      <c r="G14" s="67">
        <f>SUM(ต.ค.56:เม.ย.57!E13)</f>
        <v>3155</v>
      </c>
      <c r="H14" s="67">
        <f>SUM(ต.ค.56:เม.ย.57!E13)</f>
        <v>3155</v>
      </c>
      <c r="I14" s="67">
        <f>SUM(ต.ค.56:เม.ย.57!E13)</f>
        <v>3155</v>
      </c>
      <c r="J14" s="67">
        <f>SUM(ต.ค.56:เม.ย.57!E13)</f>
        <v>3155</v>
      </c>
      <c r="K14" s="67">
        <f>SUM(ต.ค.56:เม.ย.57!E13)</f>
        <v>3155</v>
      </c>
      <c r="L14" s="67">
        <f>SUM(ต.ค.56:เม.ย.57!E13)</f>
        <v>3155</v>
      </c>
      <c r="M14" s="67">
        <f>SUM(ต.ค.56:เม.ย.57!E13)</f>
        <v>3155</v>
      </c>
      <c r="N14" s="67">
        <f>SUM(ต.ค.56:เม.ย.57!E13)</f>
        <v>3155</v>
      </c>
      <c r="O14" s="67">
        <f>SUM(ต.ค.56:เม.ย.57!E13)</f>
        <v>3155</v>
      </c>
      <c r="P14" s="67">
        <f>SUM(ต.ค.56:เม.ย.57!E13)</f>
        <v>3155</v>
      </c>
      <c r="Q14" s="67">
        <f>SUM(ต.ค.56:เม.ย.57!E13)</f>
        <v>3155</v>
      </c>
    </row>
    <row r="15" spans="1:17">
      <c r="A15" s="28"/>
      <c r="B15" s="29"/>
      <c r="C15" s="25"/>
      <c r="D15" s="25"/>
      <c r="E15" s="25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68"/>
    </row>
    <row r="16" spans="1:17">
      <c r="A16" s="331" t="s">
        <v>179</v>
      </c>
      <c r="B16" s="332"/>
      <c r="C16" s="25"/>
      <c r="D16" s="25"/>
      <c r="E16" s="25"/>
      <c r="F16" s="68"/>
      <c r="G16" s="68"/>
      <c r="H16" s="68"/>
      <c r="I16" s="68"/>
      <c r="J16" s="68"/>
      <c r="K16" s="68"/>
      <c r="L16" s="68"/>
      <c r="M16" s="68"/>
      <c r="N16" s="68"/>
      <c r="O16" s="68"/>
      <c r="P16" s="68"/>
      <c r="Q16" s="68"/>
    </row>
    <row r="17" spans="1:17">
      <c r="A17" s="30" t="s">
        <v>170</v>
      </c>
      <c r="B17" s="31"/>
      <c r="C17" s="20"/>
      <c r="D17" s="25"/>
      <c r="E17" s="25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8"/>
    </row>
    <row r="18" spans="1:17">
      <c r="A18" s="30" t="s">
        <v>171</v>
      </c>
      <c r="B18" s="31"/>
      <c r="C18" s="25" t="s">
        <v>3</v>
      </c>
      <c r="D18" s="112">
        <f>SUM(D19)</f>
        <v>90000</v>
      </c>
      <c r="E18" s="25"/>
      <c r="F18" s="68">
        <f>SUM(ต.ค.56!E73)</f>
        <v>0</v>
      </c>
      <c r="G18" s="68">
        <f>SUM(ต.ค.56:เม.ย.57!E28)</f>
        <v>0</v>
      </c>
      <c r="H18" s="68">
        <f>SUM(ต.ค.56:เม.ย.57!E28)</f>
        <v>0</v>
      </c>
      <c r="I18" s="68">
        <f>SUM(ต.ค.56:เม.ย.57!E28)</f>
        <v>0</v>
      </c>
      <c r="J18" s="68">
        <f>SUM(ต.ค.56:เม.ย.57!E28)</f>
        <v>0</v>
      </c>
      <c r="K18" s="68">
        <f>SUM(ต.ค.56:เม.ย.57!E28)</f>
        <v>0</v>
      </c>
      <c r="L18" s="68">
        <f>SUM(ต.ค.56:เม.ย.57!E28)</f>
        <v>0</v>
      </c>
      <c r="M18" s="68">
        <f>SUM(ต.ค.56:เม.ย.57!E28)</f>
        <v>0</v>
      </c>
      <c r="N18" s="68">
        <f>SUM(ต.ค.56:เม.ย.57!E28)</f>
        <v>0</v>
      </c>
      <c r="O18" s="68">
        <f>SUM(ต.ค.56:เม.ย.57!E28)</f>
        <v>0</v>
      </c>
      <c r="P18" s="68">
        <f>SUM(ต.ค.56:เม.ย.57!E28)</f>
        <v>0</v>
      </c>
      <c r="Q18" s="68">
        <f>SUM(ต.ค.56:เม.ย.57!E28)</f>
        <v>0</v>
      </c>
    </row>
    <row r="19" spans="1:17">
      <c r="A19" s="33" t="s">
        <v>34</v>
      </c>
      <c r="B19" s="34" t="s">
        <v>172</v>
      </c>
      <c r="C19" s="25" t="s">
        <v>3</v>
      </c>
      <c r="D19" s="112">
        <f>SUM(D20:D21)</f>
        <v>90000</v>
      </c>
      <c r="E19" s="25"/>
      <c r="F19" s="68">
        <f>SUM(ต.ค.56!E74)</f>
        <v>0</v>
      </c>
      <c r="G19" s="68">
        <f>SUM(ต.ค.56:เม.ย.57!E29)</f>
        <v>0</v>
      </c>
      <c r="H19" s="68">
        <f>SUM(ต.ค.56:เม.ย.57!E29)</f>
        <v>0</v>
      </c>
      <c r="I19" s="68">
        <f>SUM(ต.ค.56:เม.ย.57!E29)</f>
        <v>0</v>
      </c>
      <c r="J19" s="68">
        <f>SUM(ต.ค.56:เม.ย.57!E29)</f>
        <v>0</v>
      </c>
      <c r="K19" s="68">
        <f>SUM(ต.ค.56:เม.ย.57!E29)</f>
        <v>0</v>
      </c>
      <c r="L19" s="68">
        <f>SUM(ต.ค.56:เม.ย.57!E29)</f>
        <v>0</v>
      </c>
      <c r="M19" s="68">
        <f>SUM(ต.ค.56:เม.ย.57!E29)</f>
        <v>0</v>
      </c>
      <c r="N19" s="68">
        <f>SUM(ต.ค.56:เม.ย.57!E29)</f>
        <v>0</v>
      </c>
      <c r="O19" s="68">
        <f>SUM(ต.ค.56:เม.ย.57!E29)</f>
        <v>0</v>
      </c>
      <c r="P19" s="68">
        <f>SUM(ต.ค.56:เม.ย.57!E29)</f>
        <v>0</v>
      </c>
      <c r="Q19" s="68">
        <f>SUM(ต.ค.56:เม.ย.57!E29)</f>
        <v>0</v>
      </c>
    </row>
    <row r="20" spans="1:17">
      <c r="A20" s="28"/>
      <c r="B20" s="24" t="s">
        <v>173</v>
      </c>
      <c r="C20" s="20" t="s">
        <v>3</v>
      </c>
      <c r="D20" s="113">
        <v>30000</v>
      </c>
      <c r="E20" s="25"/>
      <c r="F20" s="68">
        <f>SUM(ต.ค.56!E75)</f>
        <v>0</v>
      </c>
      <c r="G20" s="68">
        <f>SUM(ต.ค.56:เม.ย.57!E30)</f>
        <v>0</v>
      </c>
      <c r="H20" s="68">
        <f>SUM(ต.ค.56:เม.ย.57!E30)</f>
        <v>0</v>
      </c>
      <c r="I20" s="68">
        <f>SUM(ต.ค.56:เม.ย.57!E30)</f>
        <v>0</v>
      </c>
      <c r="J20" s="68">
        <f>SUM(ต.ค.56:เม.ย.57!E30)</f>
        <v>0</v>
      </c>
      <c r="K20" s="68">
        <f>SUM(ต.ค.56:เม.ย.57!E30)</f>
        <v>0</v>
      </c>
      <c r="L20" s="68">
        <f>SUM(ต.ค.56:เม.ย.57!E30)</f>
        <v>0</v>
      </c>
      <c r="M20" s="68">
        <f>SUM(ต.ค.56:เม.ย.57!E30)</f>
        <v>0</v>
      </c>
      <c r="N20" s="68">
        <f>SUM(ต.ค.56:เม.ย.57!E30)</f>
        <v>0</v>
      </c>
      <c r="O20" s="68">
        <f>SUM(ต.ค.56:เม.ย.57!E30)</f>
        <v>0</v>
      </c>
      <c r="P20" s="68">
        <f>SUM(ต.ค.56:เม.ย.57!E30)</f>
        <v>0</v>
      </c>
      <c r="Q20" s="68">
        <f>SUM(ต.ค.56:เม.ย.57!E30)</f>
        <v>0</v>
      </c>
    </row>
    <row r="21" spans="1:17">
      <c r="A21" s="28"/>
      <c r="B21" s="24" t="s">
        <v>174</v>
      </c>
      <c r="C21" s="20" t="s">
        <v>3</v>
      </c>
      <c r="D21" s="113">
        <v>60000</v>
      </c>
      <c r="E21" s="25"/>
      <c r="F21" s="68">
        <f>SUM(ต.ค.56!E76)</f>
        <v>0</v>
      </c>
      <c r="G21" s="68">
        <f>SUM(ต.ค.56:เม.ย.57!E31)</f>
        <v>0</v>
      </c>
      <c r="H21" s="68">
        <f>SUM(ต.ค.56:เม.ย.57!E31)</f>
        <v>0</v>
      </c>
      <c r="I21" s="68">
        <f>SUM(ต.ค.56:เม.ย.57!E31)</f>
        <v>0</v>
      </c>
      <c r="J21" s="68">
        <f>SUM(ต.ค.56:เม.ย.57!E31)</f>
        <v>0</v>
      </c>
      <c r="K21" s="68">
        <f>SUM(ต.ค.56:เม.ย.57!E31)</f>
        <v>0</v>
      </c>
      <c r="L21" s="68">
        <f>SUM(ต.ค.56:เม.ย.57!E31)</f>
        <v>0</v>
      </c>
      <c r="M21" s="68">
        <f>SUM(ต.ค.56:เม.ย.57!E31)</f>
        <v>0</v>
      </c>
      <c r="N21" s="68">
        <f>SUM(ต.ค.56:เม.ย.57!E31)</f>
        <v>0</v>
      </c>
      <c r="O21" s="68">
        <f>SUM(ต.ค.56:เม.ย.57!E31)</f>
        <v>0</v>
      </c>
      <c r="P21" s="68">
        <f>SUM(ต.ค.56:เม.ย.57!E31)</f>
        <v>0</v>
      </c>
      <c r="Q21" s="68">
        <f>SUM(ต.ค.56:เม.ย.57!E31)</f>
        <v>0</v>
      </c>
    </row>
    <row r="22" spans="1:17">
      <c r="A22" s="28"/>
      <c r="B22" s="24" t="s">
        <v>175</v>
      </c>
      <c r="C22" s="20" t="s">
        <v>49</v>
      </c>
      <c r="D22" s="113">
        <v>100</v>
      </c>
      <c r="E22" s="25"/>
      <c r="F22" s="68">
        <f>SUM(ต.ค.56!E77)</f>
        <v>0</v>
      </c>
      <c r="G22" s="68">
        <f>SUM(ต.ค.56:เม.ย.57!E32)</f>
        <v>0</v>
      </c>
      <c r="H22" s="68">
        <f>SUM(ต.ค.56:เม.ย.57!E32)</f>
        <v>0</v>
      </c>
      <c r="I22" s="68">
        <f>SUM(ต.ค.56:เม.ย.57!E32)</f>
        <v>0</v>
      </c>
      <c r="J22" s="68">
        <f>SUM(ต.ค.56:เม.ย.57!E32)</f>
        <v>0</v>
      </c>
      <c r="K22" s="68">
        <f>SUM(ต.ค.56:เม.ย.57!E32)</f>
        <v>0</v>
      </c>
      <c r="L22" s="68">
        <f>SUM(ต.ค.56:เม.ย.57!E32)</f>
        <v>0</v>
      </c>
      <c r="M22" s="68">
        <f>SUM(ต.ค.56:เม.ย.57!E32)</f>
        <v>0</v>
      </c>
      <c r="N22" s="68">
        <f>SUM(ต.ค.56:เม.ย.57!E32)</f>
        <v>0</v>
      </c>
      <c r="O22" s="68">
        <f>SUM(ต.ค.56:เม.ย.57!E32)</f>
        <v>0</v>
      </c>
      <c r="P22" s="68">
        <f>SUM(ต.ค.56:เม.ย.57!E32)</f>
        <v>0</v>
      </c>
      <c r="Q22" s="68">
        <f>SUM(ต.ค.56:เม.ย.57!E32)</f>
        <v>0</v>
      </c>
    </row>
    <row r="23" spans="1:17">
      <c r="A23" s="28"/>
      <c r="B23" s="24"/>
      <c r="C23" s="20" t="s">
        <v>3</v>
      </c>
      <c r="D23" s="113">
        <v>2000</v>
      </c>
      <c r="E23" s="25"/>
      <c r="F23" s="68">
        <f>SUM(ต.ค.56!E78)</f>
        <v>0</v>
      </c>
      <c r="G23" s="68">
        <f>SUM(ต.ค.56:เม.ย.57!E35)</f>
        <v>0</v>
      </c>
      <c r="H23" s="68">
        <f>SUM(ต.ค.56:เม.ย.57!E35)</f>
        <v>0</v>
      </c>
      <c r="I23" s="68">
        <f>SUM(ต.ค.56:เม.ย.57!E35)</f>
        <v>0</v>
      </c>
      <c r="J23" s="68">
        <f>SUM(ต.ค.56:เม.ย.57!E35)</f>
        <v>0</v>
      </c>
      <c r="K23" s="68">
        <f>SUM(ต.ค.56:เม.ย.57!E35)</f>
        <v>0</v>
      </c>
      <c r="L23" s="68">
        <f>SUM(ต.ค.56:เม.ย.57!E35)</f>
        <v>0</v>
      </c>
      <c r="M23" s="68">
        <f>SUM(ต.ค.56:เม.ย.57!E35)</f>
        <v>0</v>
      </c>
      <c r="N23" s="68">
        <f>SUM(ต.ค.56:เม.ย.57!E35)</f>
        <v>0</v>
      </c>
      <c r="O23" s="68">
        <f>SUM(ต.ค.56:เม.ย.57!E35)</f>
        <v>0</v>
      </c>
      <c r="P23" s="68">
        <f>SUM(ต.ค.56:เม.ย.57!E35)</f>
        <v>0</v>
      </c>
      <c r="Q23" s="68">
        <f>SUM(ต.ค.56:เม.ย.57!E35)</f>
        <v>0</v>
      </c>
    </row>
    <row r="24" spans="1:17">
      <c r="A24" s="28"/>
      <c r="B24" s="24" t="s">
        <v>176</v>
      </c>
      <c r="C24" s="20" t="s">
        <v>19</v>
      </c>
      <c r="D24" s="113">
        <v>100</v>
      </c>
      <c r="E24" s="25"/>
      <c r="F24" s="68">
        <f>SUM(ต.ค.56!E175)</f>
        <v>0</v>
      </c>
      <c r="G24" s="68">
        <f>SUM(ต.ค.56:เม.ย.57!E36)</f>
        <v>0</v>
      </c>
      <c r="H24" s="68">
        <f>SUM(ต.ค.56:เม.ย.57!E36)</f>
        <v>0</v>
      </c>
      <c r="I24" s="68">
        <f>SUM(ต.ค.56:เม.ย.57!E36)</f>
        <v>0</v>
      </c>
      <c r="J24" s="68">
        <f>SUM(ต.ค.56:เม.ย.57!E36)</f>
        <v>0</v>
      </c>
      <c r="K24" s="68">
        <f>SUM(ต.ค.56:เม.ย.57!E36)</f>
        <v>0</v>
      </c>
      <c r="L24" s="68">
        <f>SUM(ต.ค.56:เม.ย.57!E36)</f>
        <v>0</v>
      </c>
      <c r="M24" s="68">
        <f>SUM(ต.ค.56:เม.ย.57!E36)</f>
        <v>0</v>
      </c>
      <c r="N24" s="68">
        <f>SUM(ต.ค.56:เม.ย.57!E36)</f>
        <v>0</v>
      </c>
      <c r="O24" s="68">
        <f>SUM(ต.ค.56:เม.ย.57!E36)</f>
        <v>0</v>
      </c>
      <c r="P24" s="68">
        <f>SUM(ต.ค.56:เม.ย.57!E36)</f>
        <v>0</v>
      </c>
      <c r="Q24" s="68">
        <f>SUM(ต.ค.56:เม.ย.57!E36)</f>
        <v>0</v>
      </c>
    </row>
    <row r="25" spans="1:17">
      <c r="A25" s="28"/>
      <c r="B25" s="24"/>
      <c r="C25" s="20" t="s">
        <v>3</v>
      </c>
      <c r="D25" s="113">
        <v>2500</v>
      </c>
      <c r="E25" s="25"/>
      <c r="F25" s="68">
        <f>SUM(ต.ค.56!E92)</f>
        <v>0</v>
      </c>
      <c r="G25" s="68" t="e">
        <f>SUM(ต.ค.56:#REF!)</f>
        <v>#NAME?</v>
      </c>
      <c r="H25" s="68" t="e">
        <f>SUM(ต.ค.56:#REF!)</f>
        <v>#NAME?</v>
      </c>
      <c r="I25" s="68" t="e">
        <f>SUM(ต.ค.56:#REF!)</f>
        <v>#NAME?</v>
      </c>
      <c r="J25" s="68" t="e">
        <f>SUM(ต.ค.56:#REF!)</f>
        <v>#NAME?</v>
      </c>
      <c r="K25" s="68" t="e">
        <f>SUM(ต.ค.56:#REF!)</f>
        <v>#NAME?</v>
      </c>
      <c r="L25" s="68" t="e">
        <f>SUM(ต.ค.56:#REF!)</f>
        <v>#NAME?</v>
      </c>
      <c r="M25" s="68" t="e">
        <f>SUM(ต.ค.56:#REF!)</f>
        <v>#NAME?</v>
      </c>
      <c r="N25" s="68" t="e">
        <f>SUM(ต.ค.56:#REF!)</f>
        <v>#NAME?</v>
      </c>
      <c r="O25" s="68" t="e">
        <f>SUM(ต.ค.56:#REF!)</f>
        <v>#NAME?</v>
      </c>
      <c r="P25" s="68" t="e">
        <f>SUM(ต.ค.56:#REF!)</f>
        <v>#NAME?</v>
      </c>
      <c r="Q25" s="68" t="e">
        <f>SUM(ต.ค.56:#REF!)</f>
        <v>#NAME?</v>
      </c>
    </row>
    <row r="26" spans="1:17">
      <c r="A26" s="28"/>
      <c r="B26" s="24" t="s">
        <v>177</v>
      </c>
      <c r="C26" s="20" t="s">
        <v>49</v>
      </c>
      <c r="D26" s="113">
        <v>19</v>
      </c>
      <c r="E26" s="25"/>
      <c r="F26" s="68">
        <f>SUM(ต.ค.56!E93)</f>
        <v>0</v>
      </c>
      <c r="G26" s="68">
        <f>SUM(ต.ค.56:เม.ย.57!E37)</f>
        <v>412</v>
      </c>
      <c r="H26" s="68">
        <f>SUM(ต.ค.56:เม.ย.57!E37)</f>
        <v>412</v>
      </c>
      <c r="I26" s="68">
        <f>SUM(ต.ค.56:เม.ย.57!E37)</f>
        <v>412</v>
      </c>
      <c r="J26" s="68">
        <f>SUM(ต.ค.56:เม.ย.57!E37)</f>
        <v>412</v>
      </c>
      <c r="K26" s="68">
        <f>SUM(ต.ค.56:เม.ย.57!E37)</f>
        <v>412</v>
      </c>
      <c r="L26" s="68">
        <f>SUM(ต.ค.56:เม.ย.57!E37)</f>
        <v>412</v>
      </c>
      <c r="M26" s="68">
        <f>SUM(ต.ค.56:เม.ย.57!E37)</f>
        <v>412</v>
      </c>
      <c r="N26" s="68">
        <f>SUM(ต.ค.56:เม.ย.57!E37)</f>
        <v>412</v>
      </c>
      <c r="O26" s="68">
        <f>SUM(ต.ค.56:เม.ย.57!E37)</f>
        <v>412</v>
      </c>
      <c r="P26" s="68">
        <f>SUM(ต.ค.56:เม.ย.57!E37)</f>
        <v>412</v>
      </c>
      <c r="Q26" s="68">
        <f>SUM(ต.ค.56:เม.ย.57!E37)</f>
        <v>412</v>
      </c>
    </row>
    <row r="27" spans="1:17">
      <c r="A27" s="28"/>
      <c r="B27" s="24"/>
      <c r="C27" s="20" t="s">
        <v>3</v>
      </c>
      <c r="D27" s="113">
        <v>1000</v>
      </c>
      <c r="E27" s="25"/>
      <c r="F27" s="68">
        <f>SUM(ต.ค.56!E94)</f>
        <v>0</v>
      </c>
      <c r="G27" s="68">
        <f>SUM(ต.ค.56:เม.ย.57!E38)</f>
        <v>412</v>
      </c>
      <c r="H27" s="68">
        <f>SUM(ต.ค.56:เม.ย.57!E38)</f>
        <v>412</v>
      </c>
      <c r="I27" s="68">
        <f>SUM(ต.ค.56:เม.ย.57!E38)</f>
        <v>412</v>
      </c>
      <c r="J27" s="68">
        <f>SUM(ต.ค.56:เม.ย.57!E38)</f>
        <v>412</v>
      </c>
      <c r="K27" s="68">
        <f>SUM(ต.ค.56:เม.ย.57!E38)</f>
        <v>412</v>
      </c>
      <c r="L27" s="68">
        <f>SUM(ต.ค.56:เม.ย.57!E38)</f>
        <v>412</v>
      </c>
      <c r="M27" s="68">
        <f>SUM(ต.ค.56:เม.ย.57!E38)</f>
        <v>412</v>
      </c>
      <c r="N27" s="68">
        <f>SUM(ต.ค.56:เม.ย.57!E38)</f>
        <v>412</v>
      </c>
      <c r="O27" s="68">
        <f>SUM(ต.ค.56:เม.ย.57!E38)</f>
        <v>412</v>
      </c>
      <c r="P27" s="68">
        <f>SUM(ต.ค.56:เม.ย.57!E38)</f>
        <v>412</v>
      </c>
      <c r="Q27" s="68">
        <f>SUM(ต.ค.56:เม.ย.57!E38)</f>
        <v>412</v>
      </c>
    </row>
    <row r="28" spans="1:17">
      <c r="A28" s="28"/>
      <c r="B28" s="24" t="s">
        <v>178</v>
      </c>
      <c r="C28" s="20" t="s">
        <v>3</v>
      </c>
      <c r="D28" s="113">
        <v>2500</v>
      </c>
      <c r="E28" s="25"/>
      <c r="F28" s="68">
        <f>SUM(ต.ค.56!E95)</f>
        <v>0</v>
      </c>
      <c r="G28" s="68">
        <f>SUM(ต.ค.56:เม.ย.57!E43)</f>
        <v>10094</v>
      </c>
      <c r="H28" s="68">
        <f>SUM(ต.ค.56:เม.ย.57!E43)</f>
        <v>10094</v>
      </c>
      <c r="I28" s="68">
        <f>SUM(ต.ค.56:เม.ย.57!E43)</f>
        <v>10094</v>
      </c>
      <c r="J28" s="68">
        <f>SUM(ต.ค.56:เม.ย.57!E43)</f>
        <v>10094</v>
      </c>
      <c r="K28" s="68">
        <f>SUM(ต.ค.56:เม.ย.57!E43)</f>
        <v>10094</v>
      </c>
      <c r="L28" s="68">
        <f>SUM(ต.ค.56:เม.ย.57!E43)</f>
        <v>10094</v>
      </c>
      <c r="M28" s="68">
        <f>SUM(ต.ค.56:เม.ย.57!E43)</f>
        <v>10094</v>
      </c>
      <c r="N28" s="68">
        <f>SUM(ต.ค.56:เม.ย.57!E43)</f>
        <v>10094</v>
      </c>
      <c r="O28" s="68">
        <f>SUM(ต.ค.56:เม.ย.57!E43)</f>
        <v>10094</v>
      </c>
      <c r="P28" s="68">
        <f>SUM(ต.ค.56:เม.ย.57!E43)</f>
        <v>10094</v>
      </c>
      <c r="Q28" s="68">
        <f>SUM(ต.ค.56:เม.ย.57!E43)</f>
        <v>10094</v>
      </c>
    </row>
    <row r="29" spans="1:17">
      <c r="A29" s="28"/>
      <c r="B29" s="24"/>
      <c r="C29" s="25"/>
      <c r="D29" s="25"/>
      <c r="E29" s="25"/>
      <c r="F29" s="68"/>
      <c r="G29" s="68"/>
      <c r="H29" s="68"/>
      <c r="I29" s="68"/>
      <c r="J29" s="68"/>
      <c r="K29" s="68"/>
      <c r="L29" s="68"/>
      <c r="M29" s="68"/>
      <c r="N29" s="68"/>
      <c r="O29" s="68"/>
      <c r="P29" s="68"/>
      <c r="Q29" s="68"/>
    </row>
    <row r="30" spans="1:17" ht="22.5" customHeight="1">
      <c r="A30" s="331" t="s">
        <v>140</v>
      </c>
      <c r="B30" s="332"/>
      <c r="C30" s="25"/>
      <c r="D30" s="25"/>
      <c r="E30" s="25"/>
      <c r="F30" s="68"/>
      <c r="G30" s="68"/>
      <c r="H30" s="68"/>
      <c r="I30" s="68"/>
      <c r="J30" s="68"/>
      <c r="K30" s="68"/>
      <c r="L30" s="68"/>
      <c r="M30" s="68"/>
      <c r="N30" s="68"/>
      <c r="O30" s="68"/>
      <c r="P30" s="68"/>
      <c r="Q30" s="68"/>
    </row>
    <row r="31" spans="1:17" ht="21.75" customHeight="1">
      <c r="A31" s="4"/>
      <c r="B31" s="110" t="s">
        <v>141</v>
      </c>
      <c r="C31" s="25"/>
      <c r="D31" s="25"/>
      <c r="E31" s="25"/>
      <c r="F31" s="68"/>
      <c r="G31" s="68"/>
      <c r="H31" s="68"/>
      <c r="I31" s="68"/>
      <c r="J31" s="68"/>
      <c r="K31" s="68"/>
      <c r="L31" s="68"/>
      <c r="M31" s="68"/>
      <c r="N31" s="68"/>
      <c r="O31" s="68"/>
      <c r="P31" s="68"/>
      <c r="Q31" s="68"/>
    </row>
    <row r="32" spans="1:17">
      <c r="A32" s="30" t="s">
        <v>70</v>
      </c>
      <c r="B32" s="31"/>
      <c r="C32" s="20"/>
      <c r="D32" s="21"/>
      <c r="E32" s="21"/>
      <c r="F32" s="68"/>
      <c r="G32" s="68"/>
      <c r="H32" s="68"/>
      <c r="I32" s="68"/>
      <c r="J32" s="68"/>
      <c r="K32" s="68"/>
      <c r="L32" s="68"/>
      <c r="M32" s="68"/>
      <c r="N32" s="68"/>
      <c r="O32" s="68"/>
      <c r="P32" s="68"/>
      <c r="Q32" s="68"/>
    </row>
    <row r="33" spans="1:17">
      <c r="A33" s="30" t="s">
        <v>71</v>
      </c>
      <c r="B33" s="31"/>
      <c r="C33" s="25" t="s">
        <v>3</v>
      </c>
      <c r="D33" s="32">
        <f>SUM(D35,D58,D100,D114,D125)</f>
        <v>9766331</v>
      </c>
      <c r="E33" s="32">
        <f t="shared" ref="E33:E92" si="1">SUM(F33:Q33)</f>
        <v>0</v>
      </c>
      <c r="F33" s="59">
        <f>SUM(ต.ค.56!E101)</f>
        <v>0</v>
      </c>
      <c r="G33" s="59">
        <f>SUM(ต.ค.56:เม.ย.57!E48)</f>
        <v>0</v>
      </c>
      <c r="H33" s="59">
        <f>SUM(ต.ค.56:เม.ย.57!E48)</f>
        <v>0</v>
      </c>
      <c r="I33" s="59">
        <f>SUM(ต.ค.56:เม.ย.57!E48)</f>
        <v>0</v>
      </c>
      <c r="J33" s="59">
        <f>SUM(ต.ค.56:เม.ย.57!E48)</f>
        <v>0</v>
      </c>
      <c r="K33" s="59">
        <f>SUM(ต.ค.56:เม.ย.57!E48)</f>
        <v>0</v>
      </c>
      <c r="L33" s="59">
        <f>SUM(ต.ค.56:เม.ย.57!E48)</f>
        <v>0</v>
      </c>
      <c r="M33" s="59">
        <f>SUM(ต.ค.56:เม.ย.57!E48)</f>
        <v>0</v>
      </c>
      <c r="N33" s="59">
        <f>SUM(ต.ค.56:เม.ย.57!E48)</f>
        <v>0</v>
      </c>
      <c r="O33" s="59">
        <f>SUM(ต.ค.56:เม.ย.57!E48)</f>
        <v>0</v>
      </c>
      <c r="P33" s="59">
        <f>SUM(ต.ค.56:เม.ย.57!E48)</f>
        <v>0</v>
      </c>
      <c r="Q33" s="59">
        <f>SUM(ต.ค.56:เม.ย.57!E48)</f>
        <v>0</v>
      </c>
    </row>
    <row r="34" spans="1:17">
      <c r="A34" s="30"/>
      <c r="B34" s="31" t="s">
        <v>112</v>
      </c>
      <c r="C34" s="25"/>
      <c r="D34" s="32"/>
      <c r="E34" s="32"/>
      <c r="F34" s="59"/>
      <c r="G34" s="59"/>
      <c r="H34" s="59"/>
      <c r="I34" s="59"/>
      <c r="J34" s="59"/>
      <c r="K34" s="59"/>
      <c r="L34" s="59"/>
      <c r="M34" s="59"/>
      <c r="N34" s="59"/>
      <c r="O34" s="59"/>
      <c r="P34" s="59"/>
      <c r="Q34" s="59"/>
    </row>
    <row r="35" spans="1:17">
      <c r="A35" s="33" t="s">
        <v>34</v>
      </c>
      <c r="B35" s="34" t="s">
        <v>183</v>
      </c>
      <c r="C35" s="25" t="s">
        <v>3</v>
      </c>
      <c r="D35" s="26">
        <f>SUM(D36:D45,D48:D48)</f>
        <v>685131</v>
      </c>
      <c r="E35" s="26">
        <f t="shared" si="1"/>
        <v>12749</v>
      </c>
      <c r="F35" s="59">
        <f>SUM(ต.ค.56!E102)</f>
        <v>0</v>
      </c>
      <c r="G35" s="59">
        <f>SUM(ต.ค.56:เม.ย.57!E50)</f>
        <v>1159</v>
      </c>
      <c r="H35" s="59">
        <f>SUM(ต.ค.56:เม.ย.57!E50)</f>
        <v>1159</v>
      </c>
      <c r="I35" s="59">
        <f>SUM(ต.ค.56:เม.ย.57!E50)</f>
        <v>1159</v>
      </c>
      <c r="J35" s="59">
        <f>SUM(ต.ค.56:เม.ย.57!E50)</f>
        <v>1159</v>
      </c>
      <c r="K35" s="59">
        <f>SUM(ต.ค.56:เม.ย.57!E50)</f>
        <v>1159</v>
      </c>
      <c r="L35" s="59">
        <f>SUM(ต.ค.56:เม.ย.57!E50)</f>
        <v>1159</v>
      </c>
      <c r="M35" s="59">
        <f>SUM(ต.ค.56:เม.ย.57!E50)</f>
        <v>1159</v>
      </c>
      <c r="N35" s="59">
        <f>SUM(ต.ค.56:เม.ย.57!E50)</f>
        <v>1159</v>
      </c>
      <c r="O35" s="59">
        <f>SUM(ต.ค.56:เม.ย.57!E50)</f>
        <v>1159</v>
      </c>
      <c r="P35" s="59">
        <f>SUM(ต.ค.56:เม.ย.57!E50)</f>
        <v>1159</v>
      </c>
      <c r="Q35" s="59">
        <f>SUM(ต.ค.56:เม.ย.57!E50)</f>
        <v>1159</v>
      </c>
    </row>
    <row r="36" spans="1:17">
      <c r="A36" s="35"/>
      <c r="B36" s="36" t="s">
        <v>35</v>
      </c>
      <c r="C36" s="20" t="s">
        <v>3</v>
      </c>
      <c r="D36" s="21">
        <v>156300</v>
      </c>
      <c r="E36" s="21">
        <f t="shared" si="1"/>
        <v>0</v>
      </c>
      <c r="F36" s="63">
        <f>SUM(ต.ค.56!E103)</f>
        <v>0</v>
      </c>
      <c r="G36" s="63">
        <f>SUM(ต.ค.56:เม.ย.57!E51)</f>
        <v>0</v>
      </c>
      <c r="H36" s="63">
        <f>SUM(ต.ค.56:เม.ย.57!E51)</f>
        <v>0</v>
      </c>
      <c r="I36" s="63">
        <f>SUM(ต.ค.56:เม.ย.57!E51)</f>
        <v>0</v>
      </c>
      <c r="J36" s="63">
        <f>SUM(ต.ค.56:เม.ย.57!E51)</f>
        <v>0</v>
      </c>
      <c r="K36" s="63">
        <f>SUM(ต.ค.56:เม.ย.57!E51)</f>
        <v>0</v>
      </c>
      <c r="L36" s="63">
        <f>SUM(ต.ค.56:เม.ย.57!E51)</f>
        <v>0</v>
      </c>
      <c r="M36" s="63">
        <f>SUM(ต.ค.56:เม.ย.57!E51)</f>
        <v>0</v>
      </c>
      <c r="N36" s="63">
        <f>SUM(ต.ค.56:เม.ย.57!E51)</f>
        <v>0</v>
      </c>
      <c r="O36" s="63">
        <f>SUM(ต.ค.56:เม.ย.57!E51)</f>
        <v>0</v>
      </c>
      <c r="P36" s="63">
        <f>SUM(ต.ค.56:เม.ย.57!E51)</f>
        <v>0</v>
      </c>
      <c r="Q36" s="63">
        <f>SUM(ต.ค.56:เม.ย.57!E51)</f>
        <v>0</v>
      </c>
    </row>
    <row r="37" spans="1:17">
      <c r="A37" s="35"/>
      <c r="B37" s="36" t="s">
        <v>142</v>
      </c>
      <c r="C37" s="20" t="s">
        <v>3</v>
      </c>
      <c r="D37" s="21">
        <v>18700</v>
      </c>
      <c r="E37" s="21" t="e">
        <f t="shared" si="1"/>
        <v>#NAME?</v>
      </c>
      <c r="F37" s="63">
        <f>SUM(ต.ค.56!E100)</f>
        <v>0</v>
      </c>
      <c r="G37" s="63" t="e">
        <f>SUM(ต.ค.56:#REF!)</f>
        <v>#NAME?</v>
      </c>
      <c r="H37" s="63" t="e">
        <f>SUM(ต.ค.56:#REF!)</f>
        <v>#NAME?</v>
      </c>
      <c r="I37" s="63" t="e">
        <f>SUM(ต.ค.56:#REF!)</f>
        <v>#NAME?</v>
      </c>
      <c r="J37" s="63" t="e">
        <f>SUM(ต.ค.56:#REF!)</f>
        <v>#NAME?</v>
      </c>
      <c r="K37" s="63" t="e">
        <f>SUM(ต.ค.56:#REF!)</f>
        <v>#NAME?</v>
      </c>
      <c r="L37" s="63" t="e">
        <f>SUM(ต.ค.56:#REF!)</f>
        <v>#NAME?</v>
      </c>
      <c r="M37" s="63" t="e">
        <f>SUM(ต.ค.56:#REF!)</f>
        <v>#NAME?</v>
      </c>
      <c r="N37" s="63" t="e">
        <f>SUM(ต.ค.56:#REF!)</f>
        <v>#NAME?</v>
      </c>
      <c r="O37" s="63" t="e">
        <f>SUM(ต.ค.56:#REF!)</f>
        <v>#NAME?</v>
      </c>
      <c r="P37" s="63" t="e">
        <f>SUM(ต.ค.56:#REF!)</f>
        <v>#NAME?</v>
      </c>
      <c r="Q37" s="63" t="e">
        <f>SUM(ต.ค.56:#REF!)</f>
        <v>#NAME?</v>
      </c>
    </row>
    <row r="38" spans="1:17" ht="21" customHeight="1">
      <c r="A38" s="35"/>
      <c r="B38" s="36" t="s">
        <v>143</v>
      </c>
      <c r="C38" s="20" t="s">
        <v>3</v>
      </c>
      <c r="D38" s="21">
        <v>81000</v>
      </c>
      <c r="E38" s="21" t="e">
        <f t="shared" si="1"/>
        <v>#NAME?</v>
      </c>
      <c r="F38" s="69">
        <f>SUM(ต.ค.56!E104)</f>
        <v>0</v>
      </c>
      <c r="G38" s="69" t="e">
        <f>SUM(ต.ค.56:#REF!)</f>
        <v>#NAME?</v>
      </c>
      <c r="H38" s="69" t="e">
        <f>SUM(ต.ค.56:#REF!)</f>
        <v>#NAME?</v>
      </c>
      <c r="I38" s="69" t="e">
        <f>SUM(ต.ค.56:#REF!)</f>
        <v>#NAME?</v>
      </c>
      <c r="J38" s="69" t="e">
        <f>SUM(ต.ค.56:#REF!)</f>
        <v>#NAME?</v>
      </c>
      <c r="K38" s="69" t="e">
        <f>SUM(ต.ค.56:#REF!)</f>
        <v>#NAME?</v>
      </c>
      <c r="L38" s="69" t="e">
        <f>SUM(ต.ค.56:#REF!)</f>
        <v>#NAME?</v>
      </c>
      <c r="M38" s="69" t="e">
        <f>SUM(ต.ค.56:#REF!)</f>
        <v>#NAME?</v>
      </c>
      <c r="N38" s="69" t="e">
        <f>SUM(ต.ค.56:#REF!)</f>
        <v>#NAME?</v>
      </c>
      <c r="O38" s="69" t="e">
        <f>SUM(ต.ค.56:#REF!)</f>
        <v>#NAME?</v>
      </c>
      <c r="P38" s="69" t="e">
        <f>SUM(ต.ค.56:#REF!)</f>
        <v>#NAME?</v>
      </c>
      <c r="Q38" s="69" t="e">
        <f>SUM(ต.ค.56:#REF!)</f>
        <v>#NAME?</v>
      </c>
    </row>
    <row r="39" spans="1:17">
      <c r="A39" s="35"/>
      <c r="B39" s="36" t="s">
        <v>145</v>
      </c>
      <c r="C39" s="20" t="s">
        <v>3</v>
      </c>
      <c r="D39" s="21">
        <v>86</v>
      </c>
      <c r="E39" s="21">
        <f t="shared" si="1"/>
        <v>287939</v>
      </c>
      <c r="F39" s="69">
        <f>SUM(ต.ค.56!E108)</f>
        <v>3</v>
      </c>
      <c r="G39" s="69">
        <f>SUM(ต.ค.56:เม.ย.57!E52)</f>
        <v>26176</v>
      </c>
      <c r="H39" s="69">
        <f>SUM(ต.ค.56:เม.ย.57!E52)</f>
        <v>26176</v>
      </c>
      <c r="I39" s="69">
        <f>SUM(ต.ค.56:เม.ย.57!E52)</f>
        <v>26176</v>
      </c>
      <c r="J39" s="69">
        <f>SUM(ต.ค.56:เม.ย.57!E52)</f>
        <v>26176</v>
      </c>
      <c r="K39" s="69">
        <f>SUM(ต.ค.56:เม.ย.57!E52)</f>
        <v>26176</v>
      </c>
      <c r="L39" s="69">
        <f>SUM(ต.ค.56:เม.ย.57!E52)</f>
        <v>26176</v>
      </c>
      <c r="M39" s="69">
        <f>SUM(ต.ค.56:เม.ย.57!E52)</f>
        <v>26176</v>
      </c>
      <c r="N39" s="69">
        <f>SUM(ต.ค.56:เม.ย.57!E52)</f>
        <v>26176</v>
      </c>
      <c r="O39" s="69">
        <f>SUM(ต.ค.56:เม.ย.57!E52)</f>
        <v>26176</v>
      </c>
      <c r="P39" s="69">
        <f>SUM(ต.ค.56:เม.ย.57!E52)</f>
        <v>26176</v>
      </c>
      <c r="Q39" s="69">
        <f>SUM(ต.ค.56:เม.ย.57!E52)</f>
        <v>26176</v>
      </c>
    </row>
    <row r="40" spans="1:17">
      <c r="A40" s="35"/>
      <c r="B40" s="36" t="s">
        <v>144</v>
      </c>
      <c r="C40" s="20" t="s">
        <v>3</v>
      </c>
      <c r="D40" s="21">
        <v>4000</v>
      </c>
      <c r="E40" s="21">
        <f t="shared" si="1"/>
        <v>314490</v>
      </c>
      <c r="F40" s="63">
        <f>SUM(ต.ค.56!E109)</f>
        <v>0</v>
      </c>
      <c r="G40" s="63">
        <f>SUM(ต.ค.56:เม.ย.57!E53)</f>
        <v>28590</v>
      </c>
      <c r="H40" s="63">
        <f>SUM(ต.ค.56:เม.ย.57!E53)</f>
        <v>28590</v>
      </c>
      <c r="I40" s="63">
        <f>SUM(ต.ค.56:เม.ย.57!E53)</f>
        <v>28590</v>
      </c>
      <c r="J40" s="63">
        <f>SUM(ต.ค.56:เม.ย.57!E53)</f>
        <v>28590</v>
      </c>
      <c r="K40" s="63">
        <f>SUM(ต.ค.56:เม.ย.57!E53)</f>
        <v>28590</v>
      </c>
      <c r="L40" s="63">
        <f>SUM(ต.ค.56:เม.ย.57!E53)</f>
        <v>28590</v>
      </c>
      <c r="M40" s="63">
        <f>SUM(ต.ค.56:เม.ย.57!E53)</f>
        <v>28590</v>
      </c>
      <c r="N40" s="63">
        <f>SUM(ต.ค.56:เม.ย.57!E53)</f>
        <v>28590</v>
      </c>
      <c r="O40" s="63">
        <f>SUM(ต.ค.56:เม.ย.57!E53)</f>
        <v>28590</v>
      </c>
      <c r="P40" s="63">
        <f>SUM(ต.ค.56:เม.ย.57!E53)</f>
        <v>28590</v>
      </c>
      <c r="Q40" s="63">
        <f>SUM(ต.ค.56:เม.ย.57!E53)</f>
        <v>28590</v>
      </c>
    </row>
    <row r="41" spans="1:17">
      <c r="A41" s="35"/>
      <c r="B41" s="36" t="s">
        <v>72</v>
      </c>
      <c r="C41" s="20" t="s">
        <v>3</v>
      </c>
      <c r="D41" s="21">
        <v>13000</v>
      </c>
      <c r="E41" s="21">
        <f t="shared" si="1"/>
        <v>287936</v>
      </c>
      <c r="F41" s="63">
        <f>SUM(ต.ค.56!E110)</f>
        <v>0</v>
      </c>
      <c r="G41" s="63">
        <f>SUM(ต.ค.56:เม.ย.57!E54)</f>
        <v>26176</v>
      </c>
      <c r="H41" s="63">
        <f>SUM(ต.ค.56:เม.ย.57!E54)</f>
        <v>26176</v>
      </c>
      <c r="I41" s="63">
        <f>SUM(ต.ค.56:เม.ย.57!E54)</f>
        <v>26176</v>
      </c>
      <c r="J41" s="63">
        <f>SUM(ต.ค.56:เม.ย.57!E54)</f>
        <v>26176</v>
      </c>
      <c r="K41" s="63">
        <f>SUM(ต.ค.56:เม.ย.57!E54)</f>
        <v>26176</v>
      </c>
      <c r="L41" s="63">
        <f>SUM(ต.ค.56:เม.ย.57!E54)</f>
        <v>26176</v>
      </c>
      <c r="M41" s="63">
        <f>SUM(ต.ค.56:เม.ย.57!E54)</f>
        <v>26176</v>
      </c>
      <c r="N41" s="63">
        <f>SUM(ต.ค.56:เม.ย.57!E54)</f>
        <v>26176</v>
      </c>
      <c r="O41" s="63">
        <f>SUM(ต.ค.56:เม.ย.57!E54)</f>
        <v>26176</v>
      </c>
      <c r="P41" s="63">
        <f>SUM(ต.ค.56:เม.ย.57!E54)</f>
        <v>26176</v>
      </c>
      <c r="Q41" s="63">
        <f>SUM(ต.ค.56:เม.ย.57!E54)</f>
        <v>26176</v>
      </c>
    </row>
    <row r="42" spans="1:17">
      <c r="A42" s="35"/>
      <c r="B42" s="36" t="s">
        <v>146</v>
      </c>
      <c r="C42" s="20" t="s">
        <v>3</v>
      </c>
      <c r="D42" s="21">
        <v>2000</v>
      </c>
      <c r="E42" s="21">
        <f t="shared" si="1"/>
        <v>199828</v>
      </c>
      <c r="F42" s="63">
        <f>SUM(ต.ค.56!E111)</f>
        <v>2</v>
      </c>
      <c r="G42" s="63">
        <f>SUM(ต.ค.56:เม.ย.57!E55)</f>
        <v>18166</v>
      </c>
      <c r="H42" s="63">
        <f>SUM(ต.ค.56:เม.ย.57!E55)</f>
        <v>18166</v>
      </c>
      <c r="I42" s="63">
        <f>SUM(ต.ค.56:เม.ย.57!E55)</f>
        <v>18166</v>
      </c>
      <c r="J42" s="63">
        <f>SUM(ต.ค.56:เม.ย.57!E55)</f>
        <v>18166</v>
      </c>
      <c r="K42" s="63">
        <f>SUM(ต.ค.56:เม.ย.57!E55)</f>
        <v>18166</v>
      </c>
      <c r="L42" s="63">
        <f>SUM(ต.ค.56:เม.ย.57!E55)</f>
        <v>18166</v>
      </c>
      <c r="M42" s="63">
        <f>SUM(ต.ค.56:เม.ย.57!E55)</f>
        <v>18166</v>
      </c>
      <c r="N42" s="63">
        <f>SUM(ต.ค.56:เม.ย.57!E55)</f>
        <v>18166</v>
      </c>
      <c r="O42" s="63">
        <f>SUM(ต.ค.56:เม.ย.57!E55)</f>
        <v>18166</v>
      </c>
      <c r="P42" s="63">
        <f>SUM(ต.ค.56:เม.ย.57!E55)</f>
        <v>18166</v>
      </c>
      <c r="Q42" s="63">
        <f>SUM(ต.ค.56:เม.ย.57!E55)</f>
        <v>18166</v>
      </c>
    </row>
    <row r="43" spans="1:17">
      <c r="A43" s="35"/>
      <c r="B43" s="36" t="s">
        <v>147</v>
      </c>
      <c r="C43" s="20" t="s">
        <v>3</v>
      </c>
      <c r="D43" s="21">
        <v>3025</v>
      </c>
      <c r="E43" s="21">
        <f t="shared" si="1"/>
        <v>4390</v>
      </c>
      <c r="F43" s="69">
        <f>SUM(ต.ค.56!E112)</f>
        <v>1</v>
      </c>
      <c r="G43" s="69">
        <f>SUM(ต.ค.56:เม.ย.57!E56)</f>
        <v>399</v>
      </c>
      <c r="H43" s="69">
        <f>SUM(ต.ค.56:เม.ย.57!E56)</f>
        <v>399</v>
      </c>
      <c r="I43" s="69">
        <f>SUM(ต.ค.56:เม.ย.57!E56)</f>
        <v>399</v>
      </c>
      <c r="J43" s="69">
        <f>SUM(ต.ค.56:เม.ย.57!E56)</f>
        <v>399</v>
      </c>
      <c r="K43" s="69">
        <f>SUM(ต.ค.56:เม.ย.57!E56)</f>
        <v>399</v>
      </c>
      <c r="L43" s="69">
        <f>SUM(ต.ค.56:เม.ย.57!E56)</f>
        <v>399</v>
      </c>
      <c r="M43" s="69">
        <f>SUM(ต.ค.56:เม.ย.57!E56)</f>
        <v>399</v>
      </c>
      <c r="N43" s="69">
        <f>SUM(ต.ค.56:เม.ย.57!E56)</f>
        <v>399</v>
      </c>
      <c r="O43" s="69">
        <f>SUM(ต.ค.56:เม.ย.57!E56)</f>
        <v>399</v>
      </c>
      <c r="P43" s="69">
        <f>SUM(ต.ค.56:เม.ย.57!E56)</f>
        <v>399</v>
      </c>
      <c r="Q43" s="69">
        <f>SUM(ต.ค.56:เม.ย.57!E56)</f>
        <v>399</v>
      </c>
    </row>
    <row r="44" spans="1:17">
      <c r="A44" s="35"/>
      <c r="B44" s="36" t="s">
        <v>148</v>
      </c>
      <c r="C44" s="20" t="s">
        <v>3</v>
      </c>
      <c r="D44" s="21">
        <v>245000</v>
      </c>
      <c r="E44" s="21">
        <f t="shared" si="1"/>
        <v>33561</v>
      </c>
      <c r="F44" s="63">
        <f>SUM(ต.ค.56!E113)</f>
        <v>0</v>
      </c>
      <c r="G44" s="63">
        <f>SUM(ต.ค.56:เม.ย.57!E57)</f>
        <v>3051</v>
      </c>
      <c r="H44" s="63">
        <f>SUM(ต.ค.56:เม.ย.57!E57)</f>
        <v>3051</v>
      </c>
      <c r="I44" s="63">
        <f>SUM(ต.ค.56:เม.ย.57!E57)</f>
        <v>3051</v>
      </c>
      <c r="J44" s="63">
        <f>SUM(ต.ค.56:เม.ย.57!E57)</f>
        <v>3051</v>
      </c>
      <c r="K44" s="63">
        <f>SUM(ต.ค.56:เม.ย.57!E57)</f>
        <v>3051</v>
      </c>
      <c r="L44" s="63">
        <f>SUM(ต.ค.56:เม.ย.57!E57)</f>
        <v>3051</v>
      </c>
      <c r="M44" s="63">
        <f>SUM(ต.ค.56:เม.ย.57!E57)</f>
        <v>3051</v>
      </c>
      <c r="N44" s="63">
        <f>SUM(ต.ค.56:เม.ย.57!E57)</f>
        <v>3051</v>
      </c>
      <c r="O44" s="63">
        <f>SUM(ต.ค.56:เม.ย.57!E57)</f>
        <v>3051</v>
      </c>
      <c r="P44" s="63">
        <f>SUM(ต.ค.56:เม.ย.57!E57)</f>
        <v>3051</v>
      </c>
      <c r="Q44" s="63">
        <f>SUM(ต.ค.56:เม.ย.57!E57)</f>
        <v>3051</v>
      </c>
    </row>
    <row r="45" spans="1:17">
      <c r="A45" s="35"/>
      <c r="B45" s="36" t="s">
        <v>149</v>
      </c>
      <c r="C45" s="20" t="s">
        <v>3</v>
      </c>
      <c r="D45" s="21">
        <f>SUM(D46:D47)</f>
        <v>162000</v>
      </c>
      <c r="E45" s="21" t="e">
        <f t="shared" si="1"/>
        <v>#REF!</v>
      </c>
      <c r="F45" s="63" t="e">
        <f>SUM(ต.ค.56!#REF!)</f>
        <v>#REF!</v>
      </c>
      <c r="G45" s="63">
        <f>SUM(ต.ค.56:เม.ย.57!E58)</f>
        <v>14713</v>
      </c>
      <c r="H45" s="63">
        <f>SUM(ต.ค.56:เม.ย.57!E58)</f>
        <v>14713</v>
      </c>
      <c r="I45" s="63">
        <f>SUM(ต.ค.56:เม.ย.57!E58)</f>
        <v>14713</v>
      </c>
      <c r="J45" s="63">
        <f>SUM(ต.ค.56:เม.ย.57!E58)</f>
        <v>14713</v>
      </c>
      <c r="K45" s="63">
        <f>SUM(ต.ค.56:เม.ย.57!E58)</f>
        <v>14713</v>
      </c>
      <c r="L45" s="63">
        <f>SUM(ต.ค.56:เม.ย.57!E58)</f>
        <v>14713</v>
      </c>
      <c r="M45" s="63">
        <f>SUM(ต.ค.56:เม.ย.57!E58)</f>
        <v>14713</v>
      </c>
      <c r="N45" s="63">
        <f>SUM(ต.ค.56:เม.ย.57!E58)</f>
        <v>14713</v>
      </c>
      <c r="O45" s="63">
        <f>SUM(ต.ค.56:เม.ย.57!E58)</f>
        <v>14713</v>
      </c>
      <c r="P45" s="63">
        <f>SUM(ต.ค.56:เม.ย.57!E58)</f>
        <v>14713</v>
      </c>
      <c r="Q45" s="63">
        <f>SUM(ต.ค.56:เม.ย.57!E58)</f>
        <v>14713</v>
      </c>
    </row>
    <row r="46" spans="1:17">
      <c r="A46" s="35"/>
      <c r="B46" s="36" t="s">
        <v>13</v>
      </c>
      <c r="C46" s="20" t="s">
        <v>3</v>
      </c>
      <c r="D46" s="21">
        <v>21000</v>
      </c>
      <c r="E46" s="21" t="e">
        <f t="shared" si="1"/>
        <v>#NAME?</v>
      </c>
      <c r="F46" s="69">
        <f>SUM(ต.ค.56!E114)</f>
        <v>0</v>
      </c>
      <c r="G46" s="69" t="e">
        <f>SUM(ต.ค.56:#REF!)</f>
        <v>#NAME?</v>
      </c>
      <c r="H46" s="69" t="e">
        <f>SUM(ต.ค.56:#REF!)</f>
        <v>#NAME?</v>
      </c>
      <c r="I46" s="69" t="e">
        <f>SUM(ต.ค.56:#REF!)</f>
        <v>#NAME?</v>
      </c>
      <c r="J46" s="69" t="e">
        <f>SUM(ต.ค.56:#REF!)</f>
        <v>#NAME?</v>
      </c>
      <c r="K46" s="69" t="e">
        <f>SUM(ต.ค.56:#REF!)</f>
        <v>#NAME?</v>
      </c>
      <c r="L46" s="69" t="e">
        <f>SUM(ต.ค.56:#REF!)</f>
        <v>#NAME?</v>
      </c>
      <c r="M46" s="69" t="e">
        <f>SUM(ต.ค.56:#REF!)</f>
        <v>#NAME?</v>
      </c>
      <c r="N46" s="69" t="e">
        <f>SUM(ต.ค.56:#REF!)</f>
        <v>#NAME?</v>
      </c>
      <c r="O46" s="69" t="e">
        <f>SUM(ต.ค.56:#REF!)</f>
        <v>#NAME?</v>
      </c>
      <c r="P46" s="69" t="e">
        <f>SUM(ต.ค.56:#REF!)</f>
        <v>#NAME?</v>
      </c>
      <c r="Q46" s="69" t="e">
        <f>SUM(ต.ค.56:#REF!)</f>
        <v>#NAME?</v>
      </c>
    </row>
    <row r="47" spans="1:17">
      <c r="A47" s="35"/>
      <c r="B47" s="36" t="s">
        <v>14</v>
      </c>
      <c r="C47" s="20" t="s">
        <v>3</v>
      </c>
      <c r="D47" s="21">
        <v>141000</v>
      </c>
      <c r="E47" s="21">
        <f t="shared" si="1"/>
        <v>1584</v>
      </c>
      <c r="F47" s="69">
        <f>SUM(ต.ค.56!E115)</f>
        <v>0</v>
      </c>
      <c r="G47" s="69">
        <f>SUM(ต.ค.56:เม.ย.57!E60)</f>
        <v>144</v>
      </c>
      <c r="H47" s="69">
        <f>SUM(ต.ค.56:เม.ย.57!E60)</f>
        <v>144</v>
      </c>
      <c r="I47" s="69">
        <f>SUM(ต.ค.56:เม.ย.57!E60)</f>
        <v>144</v>
      </c>
      <c r="J47" s="69">
        <f>SUM(ต.ค.56:เม.ย.57!E60)</f>
        <v>144</v>
      </c>
      <c r="K47" s="69">
        <f>SUM(ต.ค.56:เม.ย.57!E60)</f>
        <v>144</v>
      </c>
      <c r="L47" s="69">
        <f>SUM(ต.ค.56:เม.ย.57!E60)</f>
        <v>144</v>
      </c>
      <c r="M47" s="69">
        <f>SUM(ต.ค.56:เม.ย.57!E60)</f>
        <v>144</v>
      </c>
      <c r="N47" s="69">
        <f>SUM(ต.ค.56:เม.ย.57!E60)</f>
        <v>144</v>
      </c>
      <c r="O47" s="69">
        <f>SUM(ต.ค.56:เม.ย.57!E60)</f>
        <v>144</v>
      </c>
      <c r="P47" s="69">
        <f>SUM(ต.ค.56:เม.ย.57!E60)</f>
        <v>144</v>
      </c>
      <c r="Q47" s="69">
        <f>SUM(ต.ค.56:เม.ย.57!E60)</f>
        <v>144</v>
      </c>
    </row>
    <row r="48" spans="1:17" ht="42.75" customHeight="1">
      <c r="A48" s="35"/>
      <c r="B48" s="36" t="s">
        <v>182</v>
      </c>
      <c r="C48" s="20" t="s">
        <v>3</v>
      </c>
      <c r="D48" s="21">
        <v>20</v>
      </c>
      <c r="E48" s="21">
        <f t="shared" si="1"/>
        <v>86526</v>
      </c>
      <c r="F48" s="63">
        <f>SUM(ต.ค.56!E116)</f>
        <v>0</v>
      </c>
      <c r="G48" s="63">
        <f>SUM(ต.ค.56:เม.ย.57!E61)</f>
        <v>7866</v>
      </c>
      <c r="H48" s="63">
        <f>SUM(ต.ค.56:เม.ย.57!E61)</f>
        <v>7866</v>
      </c>
      <c r="I48" s="63">
        <f>SUM(ต.ค.56:เม.ย.57!E61)</f>
        <v>7866</v>
      </c>
      <c r="J48" s="63">
        <f>SUM(ต.ค.56:เม.ย.57!E61)</f>
        <v>7866</v>
      </c>
      <c r="K48" s="63">
        <f>SUM(ต.ค.56:เม.ย.57!E61)</f>
        <v>7866</v>
      </c>
      <c r="L48" s="63">
        <f>SUM(ต.ค.56:เม.ย.57!E61)</f>
        <v>7866</v>
      </c>
      <c r="M48" s="63">
        <f>SUM(ต.ค.56:เม.ย.57!E61)</f>
        <v>7866</v>
      </c>
      <c r="N48" s="63">
        <f>SUM(ต.ค.56:เม.ย.57!E61)</f>
        <v>7866</v>
      </c>
      <c r="O48" s="63">
        <f>SUM(ต.ค.56:เม.ย.57!E61)</f>
        <v>7866</v>
      </c>
      <c r="P48" s="63">
        <f>SUM(ต.ค.56:เม.ย.57!E61)</f>
        <v>7866</v>
      </c>
      <c r="Q48" s="63">
        <f>SUM(ต.ค.56:เม.ย.57!E61)</f>
        <v>7866</v>
      </c>
    </row>
    <row r="49" spans="1:18" ht="42.75" customHeight="1">
      <c r="A49" s="35"/>
      <c r="B49" s="36" t="s">
        <v>181</v>
      </c>
      <c r="C49" s="20" t="s">
        <v>3</v>
      </c>
      <c r="D49" s="21">
        <v>75</v>
      </c>
      <c r="E49" s="21">
        <f>SUM(F49:Q49)</f>
        <v>0</v>
      </c>
      <c r="F49" s="63"/>
      <c r="G49" s="63"/>
      <c r="H49" s="63"/>
      <c r="I49" s="63"/>
      <c r="J49" s="63"/>
      <c r="K49" s="63"/>
      <c r="L49" s="63"/>
      <c r="M49" s="63"/>
      <c r="N49" s="63"/>
      <c r="O49" s="63"/>
      <c r="P49" s="63"/>
      <c r="Q49" s="63"/>
    </row>
    <row r="50" spans="1:18">
      <c r="A50" s="35"/>
      <c r="B50" s="38" t="s">
        <v>117</v>
      </c>
      <c r="C50" s="20" t="s">
        <v>3</v>
      </c>
      <c r="D50" s="21"/>
      <c r="E50" s="21">
        <f t="shared" si="1"/>
        <v>225665</v>
      </c>
      <c r="F50" s="63">
        <f>SUM(ต.ค.56!E118)</f>
        <v>0</v>
      </c>
      <c r="G50" s="63">
        <f>SUM(ต.ค.56:เม.ย.57!E63)</f>
        <v>20515</v>
      </c>
      <c r="H50" s="63">
        <f>SUM(ต.ค.56:เม.ย.57!E63)</f>
        <v>20515</v>
      </c>
      <c r="I50" s="63">
        <f>SUM(ต.ค.56:เม.ย.57!E63)</f>
        <v>20515</v>
      </c>
      <c r="J50" s="63">
        <f>SUM(ต.ค.56:เม.ย.57!E63)</f>
        <v>20515</v>
      </c>
      <c r="K50" s="63">
        <f>SUM(ต.ค.56:เม.ย.57!E63)</f>
        <v>20515</v>
      </c>
      <c r="L50" s="63">
        <f>SUM(ต.ค.56:เม.ย.57!E63)</f>
        <v>20515</v>
      </c>
      <c r="M50" s="63">
        <f>SUM(ต.ค.56:เม.ย.57!E63)</f>
        <v>20515</v>
      </c>
      <c r="N50" s="63">
        <f>SUM(ต.ค.56:เม.ย.57!E63)</f>
        <v>20515</v>
      </c>
      <c r="O50" s="63">
        <f>SUM(ต.ค.56:เม.ย.57!E63)</f>
        <v>20515</v>
      </c>
      <c r="P50" s="63">
        <f>SUM(ต.ค.56:เม.ย.57!E63)</f>
        <v>20515</v>
      </c>
      <c r="Q50" s="63">
        <f>SUM(ต.ค.56:เม.ย.57!E63)</f>
        <v>20515</v>
      </c>
    </row>
    <row r="51" spans="1:18">
      <c r="A51" s="35"/>
      <c r="B51" s="38" t="s">
        <v>118</v>
      </c>
      <c r="C51" s="20" t="s">
        <v>3</v>
      </c>
      <c r="D51" s="21"/>
      <c r="E51" s="21">
        <f t="shared" si="1"/>
        <v>4829</v>
      </c>
      <c r="F51" s="63">
        <f>SUM(ต.ค.56!E119)</f>
        <v>0</v>
      </c>
      <c r="G51" s="63">
        <f>SUM(ต.ค.56:เม.ย.57!E64)</f>
        <v>439</v>
      </c>
      <c r="H51" s="63">
        <f>SUM(ต.ค.56:เม.ย.57!E64)</f>
        <v>439</v>
      </c>
      <c r="I51" s="63">
        <f>SUM(ต.ค.56:เม.ย.57!E64)</f>
        <v>439</v>
      </c>
      <c r="J51" s="63">
        <f>SUM(ต.ค.56:เม.ย.57!E64)</f>
        <v>439</v>
      </c>
      <c r="K51" s="63">
        <f>SUM(ต.ค.56:เม.ย.57!E64)</f>
        <v>439</v>
      </c>
      <c r="L51" s="63">
        <f>SUM(ต.ค.56:เม.ย.57!E64)</f>
        <v>439</v>
      </c>
      <c r="M51" s="63">
        <f>SUM(ต.ค.56:เม.ย.57!E64)</f>
        <v>439</v>
      </c>
      <c r="N51" s="63">
        <f>SUM(ต.ค.56:เม.ย.57!E64)</f>
        <v>439</v>
      </c>
      <c r="O51" s="63">
        <f>SUM(ต.ค.56:เม.ย.57!E64)</f>
        <v>439</v>
      </c>
      <c r="P51" s="63">
        <f>SUM(ต.ค.56:เม.ย.57!E64)</f>
        <v>439</v>
      </c>
      <c r="Q51" s="63">
        <f>SUM(ต.ค.56:เม.ย.57!E64)</f>
        <v>439</v>
      </c>
    </row>
    <row r="52" spans="1:18">
      <c r="A52" s="35"/>
      <c r="B52" s="38" t="s">
        <v>119</v>
      </c>
      <c r="C52" s="20" t="s">
        <v>3</v>
      </c>
      <c r="D52" s="21"/>
      <c r="E52" s="21">
        <f t="shared" si="1"/>
        <v>42559</v>
      </c>
      <c r="F52" s="63">
        <f>SUM(ต.ค.56!E120)</f>
        <v>0</v>
      </c>
      <c r="G52" s="63">
        <f>SUM(ต.ค.56:เม.ย.57!E65)</f>
        <v>3869</v>
      </c>
      <c r="H52" s="63">
        <f>SUM(ต.ค.56:เม.ย.57!E65)</f>
        <v>3869</v>
      </c>
      <c r="I52" s="63">
        <f>SUM(ต.ค.56:เม.ย.57!E65)</f>
        <v>3869</v>
      </c>
      <c r="J52" s="63">
        <f>SUM(ต.ค.56:เม.ย.57!E65)</f>
        <v>3869</v>
      </c>
      <c r="K52" s="63">
        <f>SUM(ต.ค.56:เม.ย.57!E65)</f>
        <v>3869</v>
      </c>
      <c r="L52" s="63">
        <f>SUM(ต.ค.56:เม.ย.57!E65)</f>
        <v>3869</v>
      </c>
      <c r="M52" s="63">
        <f>SUM(ต.ค.56:เม.ย.57!E65)</f>
        <v>3869</v>
      </c>
      <c r="N52" s="63">
        <f>SUM(ต.ค.56:เม.ย.57!E65)</f>
        <v>3869</v>
      </c>
      <c r="O52" s="63">
        <f>SUM(ต.ค.56:เม.ย.57!E65)</f>
        <v>3869</v>
      </c>
      <c r="P52" s="63">
        <f>SUM(ต.ค.56:เม.ย.57!E65)</f>
        <v>3869</v>
      </c>
      <c r="Q52" s="63">
        <f>SUM(ต.ค.56:เม.ย.57!E65)</f>
        <v>3869</v>
      </c>
    </row>
    <row r="53" spans="1:18">
      <c r="A53" s="35"/>
      <c r="B53" s="38" t="s">
        <v>120</v>
      </c>
      <c r="C53" s="20" t="s">
        <v>3</v>
      </c>
      <c r="D53" s="21"/>
      <c r="E53" s="21" t="e">
        <f t="shared" si="1"/>
        <v>#NAME?</v>
      </c>
      <c r="F53" s="63">
        <f>SUM(ต.ค.56!E121)</f>
        <v>0</v>
      </c>
      <c r="G53" s="63" t="e">
        <f>SUM(ต.ค.56:#REF!)</f>
        <v>#NAME?</v>
      </c>
      <c r="H53" s="63" t="e">
        <f>SUM(ต.ค.56:#REF!)</f>
        <v>#NAME?</v>
      </c>
      <c r="I53" s="63" t="e">
        <f>SUM(ต.ค.56:#REF!)</f>
        <v>#NAME?</v>
      </c>
      <c r="J53" s="63" t="e">
        <f>SUM(ต.ค.56:#REF!)</f>
        <v>#NAME?</v>
      </c>
      <c r="K53" s="63" t="e">
        <f>SUM(ต.ค.56:#REF!)</f>
        <v>#NAME?</v>
      </c>
      <c r="L53" s="63" t="e">
        <f>SUM(ต.ค.56:#REF!)</f>
        <v>#NAME?</v>
      </c>
      <c r="M53" s="63" t="e">
        <f>SUM(ต.ค.56:#REF!)</f>
        <v>#NAME?</v>
      </c>
      <c r="N53" s="63" t="e">
        <f>SUM(ต.ค.56:#REF!)</f>
        <v>#NAME?</v>
      </c>
      <c r="O53" s="63" t="e">
        <f>SUM(ต.ค.56:#REF!)</f>
        <v>#NAME?</v>
      </c>
      <c r="P53" s="63" t="e">
        <f>SUM(ต.ค.56:#REF!)</f>
        <v>#NAME?</v>
      </c>
      <c r="Q53" s="63" t="e">
        <f>SUM(ต.ค.56:#REF!)</f>
        <v>#NAME?</v>
      </c>
    </row>
    <row r="54" spans="1:18">
      <c r="A54" s="35"/>
      <c r="B54" s="38" t="s">
        <v>121</v>
      </c>
      <c r="C54" s="20" t="s">
        <v>3</v>
      </c>
      <c r="D54" s="21"/>
      <c r="E54" s="21">
        <f t="shared" si="1"/>
        <v>33</v>
      </c>
      <c r="F54" s="63">
        <f>SUM(ต.ค.56!E122)</f>
        <v>0</v>
      </c>
      <c r="G54" s="63">
        <f>SUM(ต.ค.56:เม.ย.57!E67)</f>
        <v>3</v>
      </c>
      <c r="H54" s="63">
        <f>SUM(ต.ค.56:เม.ย.57!E67)</f>
        <v>3</v>
      </c>
      <c r="I54" s="63">
        <f>SUM(ต.ค.56:เม.ย.57!E67)</f>
        <v>3</v>
      </c>
      <c r="J54" s="63">
        <f>SUM(ต.ค.56:เม.ย.57!E67)</f>
        <v>3</v>
      </c>
      <c r="K54" s="63">
        <f>SUM(ต.ค.56:เม.ย.57!E67)</f>
        <v>3</v>
      </c>
      <c r="L54" s="63">
        <f>SUM(ต.ค.56:เม.ย.57!E67)</f>
        <v>3</v>
      </c>
      <c r="M54" s="63">
        <f>SUM(ต.ค.56:เม.ย.57!E67)</f>
        <v>3</v>
      </c>
      <c r="N54" s="63">
        <f>SUM(ต.ค.56:เม.ย.57!E67)</f>
        <v>3</v>
      </c>
      <c r="O54" s="63">
        <f>SUM(ต.ค.56:เม.ย.57!E67)</f>
        <v>3</v>
      </c>
      <c r="P54" s="63">
        <f>SUM(ต.ค.56:เม.ย.57!E67)</f>
        <v>3</v>
      </c>
      <c r="Q54" s="63">
        <f>SUM(ต.ค.56:เม.ย.57!E67)</f>
        <v>3</v>
      </c>
    </row>
    <row r="55" spans="1:18">
      <c r="A55" s="35"/>
      <c r="B55" s="38" t="s">
        <v>122</v>
      </c>
      <c r="C55" s="20" t="s">
        <v>3</v>
      </c>
      <c r="D55" s="21"/>
      <c r="E55" s="21">
        <f t="shared" si="1"/>
        <v>86702</v>
      </c>
      <c r="F55" s="63">
        <f>SUM(ต.ค.56!E123)</f>
        <v>0</v>
      </c>
      <c r="G55" s="63">
        <f>SUM(ต.ค.56:เม.ย.57!E69)</f>
        <v>7882</v>
      </c>
      <c r="H55" s="63">
        <f>SUM(ต.ค.56:เม.ย.57!E69)</f>
        <v>7882</v>
      </c>
      <c r="I55" s="63">
        <f>SUM(ต.ค.56:เม.ย.57!E69)</f>
        <v>7882</v>
      </c>
      <c r="J55" s="63">
        <f>SUM(ต.ค.56:เม.ย.57!E69)</f>
        <v>7882</v>
      </c>
      <c r="K55" s="63">
        <f>SUM(ต.ค.56:เม.ย.57!E69)</f>
        <v>7882</v>
      </c>
      <c r="L55" s="63">
        <f>SUM(ต.ค.56:เม.ย.57!E69)</f>
        <v>7882</v>
      </c>
      <c r="M55" s="63">
        <f>SUM(ต.ค.56:เม.ย.57!E69)</f>
        <v>7882</v>
      </c>
      <c r="N55" s="63">
        <f>SUM(ต.ค.56:เม.ย.57!E69)</f>
        <v>7882</v>
      </c>
      <c r="O55" s="63">
        <f>SUM(ต.ค.56:เม.ย.57!E69)</f>
        <v>7882</v>
      </c>
      <c r="P55" s="63">
        <f>SUM(ต.ค.56:เม.ย.57!E69)</f>
        <v>7882</v>
      </c>
      <c r="Q55" s="63">
        <f>SUM(ต.ค.56:เม.ย.57!E69)</f>
        <v>7882</v>
      </c>
    </row>
    <row r="56" spans="1:18">
      <c r="A56" s="35"/>
      <c r="B56" s="38" t="s">
        <v>123</v>
      </c>
      <c r="C56" s="20" t="s">
        <v>3</v>
      </c>
      <c r="D56" s="21"/>
      <c r="E56" s="21">
        <f t="shared" si="1"/>
        <v>0</v>
      </c>
      <c r="F56" s="63">
        <f>SUM(ต.ค.56!E124)</f>
        <v>0</v>
      </c>
      <c r="G56" s="63">
        <f>SUM(ต.ค.56:เม.ย.57!E70)</f>
        <v>0</v>
      </c>
      <c r="H56" s="63">
        <f>SUM(ต.ค.56:เม.ย.57!E70)</f>
        <v>0</v>
      </c>
      <c r="I56" s="63">
        <f>SUM(ต.ค.56:เม.ย.57!E70)</f>
        <v>0</v>
      </c>
      <c r="J56" s="63">
        <f>SUM(ต.ค.56:เม.ย.57!E70)</f>
        <v>0</v>
      </c>
      <c r="K56" s="63">
        <f>SUM(ต.ค.56:เม.ย.57!E70)</f>
        <v>0</v>
      </c>
      <c r="L56" s="63">
        <f>SUM(ต.ค.56:เม.ย.57!E70)</f>
        <v>0</v>
      </c>
      <c r="M56" s="63">
        <f>SUM(ต.ค.56:เม.ย.57!E70)</f>
        <v>0</v>
      </c>
      <c r="N56" s="63">
        <f>SUM(ต.ค.56:เม.ย.57!E70)</f>
        <v>0</v>
      </c>
      <c r="O56" s="63">
        <f>SUM(ต.ค.56:เม.ย.57!E70)</f>
        <v>0</v>
      </c>
      <c r="P56" s="63">
        <f>SUM(ต.ค.56:เม.ย.57!E70)</f>
        <v>0</v>
      </c>
      <c r="Q56" s="63">
        <f>SUM(ต.ค.56:เม.ย.57!E70)</f>
        <v>0</v>
      </c>
    </row>
    <row r="57" spans="1:18">
      <c r="A57" s="35"/>
      <c r="B57" s="38" t="s">
        <v>124</v>
      </c>
      <c r="C57" s="20" t="s">
        <v>3</v>
      </c>
      <c r="D57" s="21"/>
      <c r="E57" s="21">
        <f t="shared" si="1"/>
        <v>0</v>
      </c>
      <c r="F57" s="63">
        <f>SUM(ต.ค.56!E125)</f>
        <v>0</v>
      </c>
      <c r="G57" s="63">
        <f>SUM(ต.ค.56:เม.ย.57!E71)</f>
        <v>0</v>
      </c>
      <c r="H57" s="63">
        <f>SUM(ต.ค.56:เม.ย.57!E71)</f>
        <v>0</v>
      </c>
      <c r="I57" s="63">
        <f>SUM(ต.ค.56:เม.ย.57!E71)</f>
        <v>0</v>
      </c>
      <c r="J57" s="63">
        <f>SUM(ต.ค.56:เม.ย.57!E71)</f>
        <v>0</v>
      </c>
      <c r="K57" s="63">
        <f>SUM(ต.ค.56:เม.ย.57!E71)</f>
        <v>0</v>
      </c>
      <c r="L57" s="63">
        <f>SUM(ต.ค.56:เม.ย.57!E71)</f>
        <v>0</v>
      </c>
      <c r="M57" s="63">
        <f>SUM(ต.ค.56:เม.ย.57!E71)</f>
        <v>0</v>
      </c>
      <c r="N57" s="63">
        <f>SUM(ต.ค.56:เม.ย.57!E71)</f>
        <v>0</v>
      </c>
      <c r="O57" s="63">
        <f>SUM(ต.ค.56:เม.ย.57!E71)</f>
        <v>0</v>
      </c>
      <c r="P57" s="63">
        <f>SUM(ต.ค.56:เม.ย.57!E71)</f>
        <v>0</v>
      </c>
      <c r="Q57" s="63">
        <f>SUM(ต.ค.56:เม.ย.57!E71)</f>
        <v>0</v>
      </c>
    </row>
    <row r="58" spans="1:18">
      <c r="A58" s="33" t="s">
        <v>36</v>
      </c>
      <c r="B58" s="39" t="s">
        <v>37</v>
      </c>
      <c r="C58" s="25" t="s">
        <v>3</v>
      </c>
      <c r="D58" s="94">
        <f>SUM(D60,D64:D65)</f>
        <v>143700</v>
      </c>
      <c r="E58" s="26">
        <f t="shared" si="1"/>
        <v>0</v>
      </c>
      <c r="F58" s="59">
        <f>SUM(ต.ค.56!E126)</f>
        <v>0</v>
      </c>
      <c r="G58" s="59">
        <f>SUM(ต.ค.56:เม.ย.57!E72)</f>
        <v>0</v>
      </c>
      <c r="H58" s="59">
        <f>SUM(ต.ค.56:เม.ย.57!E72)</f>
        <v>0</v>
      </c>
      <c r="I58" s="59">
        <f>SUM(ต.ค.56:เม.ย.57!E72)</f>
        <v>0</v>
      </c>
      <c r="J58" s="59">
        <f>SUM(ต.ค.56:เม.ย.57!E72)</f>
        <v>0</v>
      </c>
      <c r="K58" s="59">
        <f>SUM(ต.ค.56:เม.ย.57!E72)</f>
        <v>0</v>
      </c>
      <c r="L58" s="59">
        <f>SUM(ต.ค.56:เม.ย.57!E72)</f>
        <v>0</v>
      </c>
      <c r="M58" s="59">
        <f>SUM(ต.ค.56:เม.ย.57!E72)</f>
        <v>0</v>
      </c>
      <c r="N58" s="59">
        <f>SUM(ต.ค.56:เม.ย.57!E72)</f>
        <v>0</v>
      </c>
      <c r="O58" s="59">
        <f>SUM(ต.ค.56:เม.ย.57!E72)</f>
        <v>0</v>
      </c>
      <c r="P58" s="59">
        <f>SUM(ต.ค.56:เม.ย.57!E72)</f>
        <v>0</v>
      </c>
      <c r="Q58" s="59">
        <f>SUM(ต.ค.56:เม.ย.57!E72)</f>
        <v>0</v>
      </c>
      <c r="R58" s="78"/>
    </row>
    <row r="59" spans="1:18">
      <c r="A59" s="40"/>
      <c r="B59" s="41" t="s">
        <v>23</v>
      </c>
      <c r="C59" s="25"/>
      <c r="D59" s="26"/>
      <c r="E59" s="26"/>
      <c r="F59" s="70"/>
      <c r="G59" s="70"/>
      <c r="H59" s="70"/>
      <c r="I59" s="70"/>
      <c r="J59" s="70"/>
      <c r="K59" s="70"/>
      <c r="L59" s="70"/>
      <c r="M59" s="70"/>
      <c r="N59" s="70"/>
      <c r="O59" s="70"/>
      <c r="P59" s="70"/>
      <c r="Q59" s="70"/>
    </row>
    <row r="60" spans="1:18" ht="42">
      <c r="A60" s="35"/>
      <c r="B60" s="42" t="s">
        <v>38</v>
      </c>
      <c r="C60" s="20" t="s">
        <v>3</v>
      </c>
      <c r="D60" s="21">
        <v>103000</v>
      </c>
      <c r="E60" s="21">
        <f t="shared" si="1"/>
        <v>0</v>
      </c>
      <c r="F60" s="68">
        <f>SUM(ต.ค.56!E128)</f>
        <v>0</v>
      </c>
      <c r="G60" s="68">
        <f>SUM(ต.ค.56:เม.ย.57!E74)</f>
        <v>0</v>
      </c>
      <c r="H60" s="68">
        <f>SUM(ต.ค.56:เม.ย.57!E74)</f>
        <v>0</v>
      </c>
      <c r="I60" s="68">
        <f>SUM(ต.ค.56:เม.ย.57!E74)</f>
        <v>0</v>
      </c>
      <c r="J60" s="68">
        <f>SUM(ต.ค.56:เม.ย.57!E74)</f>
        <v>0</v>
      </c>
      <c r="K60" s="68">
        <f>SUM(ต.ค.56:เม.ย.57!E74)</f>
        <v>0</v>
      </c>
      <c r="L60" s="68">
        <f>SUM(ต.ค.56:เม.ย.57!E74)</f>
        <v>0</v>
      </c>
      <c r="M60" s="68">
        <f>SUM(ต.ค.56:เม.ย.57!E74)</f>
        <v>0</v>
      </c>
      <c r="N60" s="68">
        <f>SUM(ต.ค.56:เม.ย.57!E74)</f>
        <v>0</v>
      </c>
      <c r="O60" s="68">
        <f>SUM(ต.ค.56:เม.ย.57!E74)</f>
        <v>0</v>
      </c>
      <c r="P60" s="68">
        <f>SUM(ต.ค.56:เม.ย.57!E74)</f>
        <v>0</v>
      </c>
      <c r="Q60" s="68">
        <f>SUM(ต.ค.56:เม.ย.57!E74)</f>
        <v>0</v>
      </c>
    </row>
    <row r="61" spans="1:18">
      <c r="A61" s="35"/>
      <c r="B61" s="43" t="s">
        <v>39</v>
      </c>
      <c r="C61" s="20" t="s">
        <v>3</v>
      </c>
      <c r="D61" s="21"/>
      <c r="E61" s="21">
        <f t="shared" si="1"/>
        <v>5742</v>
      </c>
      <c r="F61" s="68">
        <f>SUM(ต.ค.56!E129)</f>
        <v>0</v>
      </c>
      <c r="G61" s="68">
        <f>SUM(ต.ค.56:เม.ย.57!E75)</f>
        <v>522</v>
      </c>
      <c r="H61" s="68">
        <f>SUM(ต.ค.56:เม.ย.57!E75)</f>
        <v>522</v>
      </c>
      <c r="I61" s="68">
        <f>SUM(ต.ค.56:เม.ย.57!E75)</f>
        <v>522</v>
      </c>
      <c r="J61" s="68">
        <f>SUM(ต.ค.56:เม.ย.57!E75)</f>
        <v>522</v>
      </c>
      <c r="K61" s="68">
        <f>SUM(ต.ค.56:เม.ย.57!E75)</f>
        <v>522</v>
      </c>
      <c r="L61" s="68">
        <f>SUM(ต.ค.56:เม.ย.57!E75)</f>
        <v>522</v>
      </c>
      <c r="M61" s="68">
        <f>SUM(ต.ค.56:เม.ย.57!E75)</f>
        <v>522</v>
      </c>
      <c r="N61" s="68">
        <f>SUM(ต.ค.56:เม.ย.57!E75)</f>
        <v>522</v>
      </c>
      <c r="O61" s="68">
        <f>SUM(ต.ค.56:เม.ย.57!E75)</f>
        <v>522</v>
      </c>
      <c r="P61" s="68">
        <f>SUM(ต.ค.56:เม.ย.57!E75)</f>
        <v>522</v>
      </c>
      <c r="Q61" s="68">
        <f>SUM(ต.ค.56:เม.ย.57!E75)</f>
        <v>522</v>
      </c>
    </row>
    <row r="62" spans="1:18">
      <c r="A62" s="35"/>
      <c r="B62" s="43" t="s">
        <v>40</v>
      </c>
      <c r="C62" s="20" t="s">
        <v>3</v>
      </c>
      <c r="D62" s="21"/>
      <c r="E62" s="21">
        <f t="shared" si="1"/>
        <v>23</v>
      </c>
      <c r="F62" s="68">
        <f>SUM(ต.ค.56!E130)</f>
        <v>1</v>
      </c>
      <c r="G62" s="68">
        <f>SUM(ต.ค.56:เม.ย.57!E76)</f>
        <v>2</v>
      </c>
      <c r="H62" s="68">
        <f>SUM(ต.ค.56:เม.ย.57!E76)</f>
        <v>2</v>
      </c>
      <c r="I62" s="68">
        <f>SUM(ต.ค.56:เม.ย.57!E76)</f>
        <v>2</v>
      </c>
      <c r="J62" s="68">
        <f>SUM(ต.ค.56:เม.ย.57!E76)</f>
        <v>2</v>
      </c>
      <c r="K62" s="68">
        <f>SUM(ต.ค.56:เม.ย.57!E76)</f>
        <v>2</v>
      </c>
      <c r="L62" s="68">
        <f>SUM(ต.ค.56:เม.ย.57!E76)</f>
        <v>2</v>
      </c>
      <c r="M62" s="68">
        <f>SUM(ต.ค.56:เม.ย.57!E76)</f>
        <v>2</v>
      </c>
      <c r="N62" s="68">
        <f>SUM(ต.ค.56:เม.ย.57!E76)</f>
        <v>2</v>
      </c>
      <c r="O62" s="68">
        <f>SUM(ต.ค.56:เม.ย.57!E76)</f>
        <v>2</v>
      </c>
      <c r="P62" s="68">
        <f>SUM(ต.ค.56:เม.ย.57!E76)</f>
        <v>2</v>
      </c>
      <c r="Q62" s="68">
        <f>SUM(ต.ค.56:เม.ย.57!E76)</f>
        <v>2</v>
      </c>
    </row>
    <row r="63" spans="1:18">
      <c r="A63" s="35"/>
      <c r="B63" s="43" t="s">
        <v>41</v>
      </c>
      <c r="C63" s="20" t="s">
        <v>3</v>
      </c>
      <c r="D63" s="21"/>
      <c r="E63" s="21">
        <f t="shared" si="1"/>
        <v>25</v>
      </c>
      <c r="F63" s="68">
        <f>SUM(ต.ค.56!E131)</f>
        <v>3</v>
      </c>
      <c r="G63" s="68">
        <f>SUM(ต.ค.56:เม.ย.57!E80)</f>
        <v>2</v>
      </c>
      <c r="H63" s="68">
        <f>SUM(ต.ค.56:เม.ย.57!E80)</f>
        <v>2</v>
      </c>
      <c r="I63" s="68">
        <f>SUM(ต.ค.56:เม.ย.57!E80)</f>
        <v>2</v>
      </c>
      <c r="J63" s="68">
        <f>SUM(ต.ค.56:เม.ย.57!E80)</f>
        <v>2</v>
      </c>
      <c r="K63" s="68">
        <f>SUM(ต.ค.56:เม.ย.57!E80)</f>
        <v>2</v>
      </c>
      <c r="L63" s="68">
        <f>SUM(ต.ค.56:เม.ย.57!E80)</f>
        <v>2</v>
      </c>
      <c r="M63" s="68">
        <f>SUM(ต.ค.56:เม.ย.57!E80)</f>
        <v>2</v>
      </c>
      <c r="N63" s="68">
        <f>SUM(ต.ค.56:เม.ย.57!E80)</f>
        <v>2</v>
      </c>
      <c r="O63" s="68">
        <f>SUM(ต.ค.56:เม.ย.57!E80)</f>
        <v>2</v>
      </c>
      <c r="P63" s="68">
        <f>SUM(ต.ค.56:เม.ย.57!E80)</f>
        <v>2</v>
      </c>
      <c r="Q63" s="68">
        <f>SUM(ต.ค.56:เม.ย.57!E80)</f>
        <v>2</v>
      </c>
    </row>
    <row r="64" spans="1:18">
      <c r="A64" s="35"/>
      <c r="B64" s="45" t="s">
        <v>42</v>
      </c>
      <c r="C64" s="20" t="s">
        <v>3</v>
      </c>
      <c r="D64" s="21">
        <v>6700</v>
      </c>
      <c r="E64" s="21">
        <f t="shared" si="1"/>
        <v>264</v>
      </c>
      <c r="F64" s="68">
        <f>SUM(ต.ค.56!E132)</f>
        <v>0</v>
      </c>
      <c r="G64" s="68">
        <f>SUM(ต.ค.56:เม.ย.57!E81)</f>
        <v>24</v>
      </c>
      <c r="H64" s="68">
        <f>SUM(ต.ค.56:เม.ย.57!E81)</f>
        <v>24</v>
      </c>
      <c r="I64" s="68">
        <f>SUM(ต.ค.56:เม.ย.57!E81)</f>
        <v>24</v>
      </c>
      <c r="J64" s="68">
        <f>SUM(ต.ค.56:เม.ย.57!E81)</f>
        <v>24</v>
      </c>
      <c r="K64" s="68">
        <f>SUM(ต.ค.56:เม.ย.57!E81)</f>
        <v>24</v>
      </c>
      <c r="L64" s="68">
        <f>SUM(ต.ค.56:เม.ย.57!E81)</f>
        <v>24</v>
      </c>
      <c r="M64" s="68">
        <f>SUM(ต.ค.56:เม.ย.57!E81)</f>
        <v>24</v>
      </c>
      <c r="N64" s="68">
        <f>SUM(ต.ค.56:เม.ย.57!E81)</f>
        <v>24</v>
      </c>
      <c r="O64" s="68">
        <f>SUM(ต.ค.56:เม.ย.57!E81)</f>
        <v>24</v>
      </c>
      <c r="P64" s="68">
        <f>SUM(ต.ค.56:เม.ย.57!E81)</f>
        <v>24</v>
      </c>
      <c r="Q64" s="68">
        <f>SUM(ต.ค.56:เม.ย.57!E81)</f>
        <v>24</v>
      </c>
    </row>
    <row r="65" spans="1:17" ht="42">
      <c r="A65" s="35"/>
      <c r="B65" s="45" t="s">
        <v>43</v>
      </c>
      <c r="C65" s="20" t="s">
        <v>3</v>
      </c>
      <c r="D65" s="21">
        <v>34000</v>
      </c>
      <c r="E65" s="21">
        <f t="shared" si="1"/>
        <v>0</v>
      </c>
      <c r="F65" s="68">
        <f>SUM(ต.ค.56!E133)</f>
        <v>0</v>
      </c>
      <c r="G65" s="68">
        <f>SUM(ต.ค.56:เม.ย.57!E84)</f>
        <v>0</v>
      </c>
      <c r="H65" s="68">
        <f>SUM(ต.ค.56:เม.ย.57!E84)</f>
        <v>0</v>
      </c>
      <c r="I65" s="68">
        <f>SUM(ต.ค.56:เม.ย.57!E84)</f>
        <v>0</v>
      </c>
      <c r="J65" s="68">
        <f>SUM(ต.ค.56:เม.ย.57!E84)</f>
        <v>0</v>
      </c>
      <c r="K65" s="68">
        <f>SUM(ต.ค.56:เม.ย.57!E84)</f>
        <v>0</v>
      </c>
      <c r="L65" s="68">
        <f>SUM(ต.ค.56:เม.ย.57!E84)</f>
        <v>0</v>
      </c>
      <c r="M65" s="68">
        <f>SUM(ต.ค.56:เม.ย.57!E84)</f>
        <v>0</v>
      </c>
      <c r="N65" s="68">
        <f>SUM(ต.ค.56:เม.ย.57!E84)</f>
        <v>0</v>
      </c>
      <c r="O65" s="68">
        <f>SUM(ต.ค.56:เม.ย.57!E84)</f>
        <v>0</v>
      </c>
      <c r="P65" s="68">
        <f>SUM(ต.ค.56:เม.ย.57!E84)</f>
        <v>0</v>
      </c>
      <c r="Q65" s="68">
        <f>SUM(ต.ค.56:เม.ย.57!E84)</f>
        <v>0</v>
      </c>
    </row>
    <row r="66" spans="1:17">
      <c r="A66" s="35"/>
      <c r="B66" s="44" t="s">
        <v>44</v>
      </c>
      <c r="C66" s="20" t="s">
        <v>3</v>
      </c>
      <c r="D66" s="21"/>
      <c r="E66" s="21" t="e">
        <f t="shared" si="1"/>
        <v>#REF!</v>
      </c>
      <c r="F66" s="68" t="e">
        <f>SUM(ต.ค.56!#REF!)</f>
        <v>#REF!</v>
      </c>
      <c r="G66" s="68">
        <f>SUM(ต.ค.56:เม.ย.57!E85)</f>
        <v>0</v>
      </c>
      <c r="H66" s="68">
        <f>SUM(ต.ค.56:เม.ย.57!E85)</f>
        <v>0</v>
      </c>
      <c r="I66" s="68">
        <f>SUM(ต.ค.56:เม.ย.57!E85)</f>
        <v>0</v>
      </c>
      <c r="J66" s="68">
        <f>SUM(ต.ค.56:เม.ย.57!E85)</f>
        <v>0</v>
      </c>
      <c r="K66" s="68">
        <f>SUM(ต.ค.56:เม.ย.57!E85)</f>
        <v>0</v>
      </c>
      <c r="L66" s="68">
        <f>SUM(ต.ค.56:เม.ย.57!E85)</f>
        <v>0</v>
      </c>
      <c r="M66" s="68">
        <f>SUM(ต.ค.56:เม.ย.57!E85)</f>
        <v>0</v>
      </c>
      <c r="N66" s="68">
        <f>SUM(ต.ค.56:เม.ย.57!E85)</f>
        <v>0</v>
      </c>
      <c r="O66" s="68">
        <f>SUM(ต.ค.56:เม.ย.57!E85)</f>
        <v>0</v>
      </c>
      <c r="P66" s="68">
        <f>SUM(ต.ค.56:เม.ย.57!E85)</f>
        <v>0</v>
      </c>
      <c r="Q66" s="68">
        <f>SUM(ต.ค.56:เม.ย.57!E85)</f>
        <v>0</v>
      </c>
    </row>
    <row r="67" spans="1:17">
      <c r="A67" s="35"/>
      <c r="B67" s="44" t="s">
        <v>45</v>
      </c>
      <c r="C67" s="20" t="s">
        <v>3</v>
      </c>
      <c r="D67" s="21"/>
      <c r="E67" s="21">
        <f t="shared" si="1"/>
        <v>55</v>
      </c>
      <c r="F67" s="68">
        <f>SUM(ต.ค.56!E134)</f>
        <v>0</v>
      </c>
      <c r="G67" s="68">
        <f>SUM(ต.ค.56:เม.ย.57!E88)</f>
        <v>5</v>
      </c>
      <c r="H67" s="68">
        <f>SUM(ต.ค.56:เม.ย.57!E88)</f>
        <v>5</v>
      </c>
      <c r="I67" s="68">
        <f>SUM(ต.ค.56:เม.ย.57!E88)</f>
        <v>5</v>
      </c>
      <c r="J67" s="68">
        <f>SUM(ต.ค.56:เม.ย.57!E88)</f>
        <v>5</v>
      </c>
      <c r="K67" s="68">
        <f>SUM(ต.ค.56:เม.ย.57!E88)</f>
        <v>5</v>
      </c>
      <c r="L67" s="68">
        <f>SUM(ต.ค.56:เม.ย.57!E88)</f>
        <v>5</v>
      </c>
      <c r="M67" s="68">
        <f>SUM(ต.ค.56:เม.ย.57!E88)</f>
        <v>5</v>
      </c>
      <c r="N67" s="68">
        <f>SUM(ต.ค.56:เม.ย.57!E88)</f>
        <v>5</v>
      </c>
      <c r="O67" s="68">
        <f>SUM(ต.ค.56:เม.ย.57!E88)</f>
        <v>5</v>
      </c>
      <c r="P67" s="68">
        <f>SUM(ต.ค.56:เม.ย.57!E88)</f>
        <v>5</v>
      </c>
      <c r="Q67" s="68">
        <f>SUM(ต.ค.56:เม.ย.57!E88)</f>
        <v>5</v>
      </c>
    </row>
    <row r="68" spans="1:17">
      <c r="A68" s="79"/>
      <c r="B68" s="80" t="s">
        <v>24</v>
      </c>
      <c r="C68" s="81"/>
      <c r="D68" s="22"/>
      <c r="E68" s="21"/>
      <c r="F68" s="68"/>
      <c r="G68" s="68"/>
      <c r="H68" s="68"/>
      <c r="I68" s="68"/>
      <c r="J68" s="68"/>
      <c r="K68" s="68"/>
      <c r="L68" s="68"/>
      <c r="M68" s="68"/>
      <c r="N68" s="68"/>
      <c r="O68" s="68"/>
      <c r="P68" s="68"/>
      <c r="Q68" s="68"/>
    </row>
    <row r="69" spans="1:17">
      <c r="A69" s="79"/>
      <c r="B69" s="82" t="s">
        <v>46</v>
      </c>
      <c r="C69" s="81" t="s">
        <v>3</v>
      </c>
      <c r="D69" s="22">
        <v>140000</v>
      </c>
      <c r="E69" s="22">
        <f t="shared" si="1"/>
        <v>0</v>
      </c>
      <c r="F69" s="68">
        <f>SUM(ต.ค.56!E136)</f>
        <v>0</v>
      </c>
      <c r="G69" s="68">
        <f>SUM(ต.ค.56:เม.ย.57!E91)</f>
        <v>0</v>
      </c>
      <c r="H69" s="68">
        <f>SUM(ต.ค.56:เม.ย.57!E91)</f>
        <v>0</v>
      </c>
      <c r="I69" s="68">
        <f>SUM(ต.ค.56:เม.ย.57!E91)</f>
        <v>0</v>
      </c>
      <c r="J69" s="68">
        <f>SUM(ต.ค.56:เม.ย.57!E91)</f>
        <v>0</v>
      </c>
      <c r="K69" s="68">
        <f>SUM(ต.ค.56:เม.ย.57!E91)</f>
        <v>0</v>
      </c>
      <c r="L69" s="68">
        <f>SUM(ต.ค.56:เม.ย.57!E91)</f>
        <v>0</v>
      </c>
      <c r="M69" s="68">
        <f>SUM(ต.ค.56:เม.ย.57!E91)</f>
        <v>0</v>
      </c>
      <c r="N69" s="68">
        <f>SUM(ต.ค.56:เม.ย.57!E91)</f>
        <v>0</v>
      </c>
      <c r="O69" s="68">
        <f>SUM(ต.ค.56:เม.ย.57!E91)</f>
        <v>0</v>
      </c>
      <c r="P69" s="68">
        <f>SUM(ต.ค.56:เม.ย.57!E91)</f>
        <v>0</v>
      </c>
      <c r="Q69" s="68">
        <f>SUM(ต.ค.56:เม.ย.57!E91)</f>
        <v>0</v>
      </c>
    </row>
    <row r="70" spans="1:17">
      <c r="A70" s="79"/>
      <c r="B70" s="80" t="s">
        <v>25</v>
      </c>
      <c r="C70" s="81"/>
      <c r="D70" s="22"/>
      <c r="E70" s="22"/>
      <c r="F70" s="59"/>
      <c r="G70" s="59"/>
      <c r="H70" s="59"/>
      <c r="I70" s="59"/>
      <c r="J70" s="59"/>
      <c r="K70" s="59"/>
      <c r="L70" s="59"/>
      <c r="M70" s="59"/>
      <c r="N70" s="59"/>
      <c r="O70" s="59"/>
      <c r="P70" s="59"/>
      <c r="Q70" s="59"/>
    </row>
    <row r="71" spans="1:17">
      <c r="A71" s="79"/>
      <c r="B71" s="82" t="s">
        <v>129</v>
      </c>
      <c r="C71" s="81" t="s">
        <v>3</v>
      </c>
      <c r="D71" s="22">
        <v>55000</v>
      </c>
      <c r="E71" s="22">
        <f t="shared" si="1"/>
        <v>0</v>
      </c>
      <c r="F71" s="68">
        <f>SUM(ต.ค.56!E138)</f>
        <v>0</v>
      </c>
      <c r="G71" s="68">
        <f>SUM(ต.ค.56:เม.ย.57!E93)</f>
        <v>0</v>
      </c>
      <c r="H71" s="68">
        <f>SUM(ต.ค.56:เม.ย.57!E93)</f>
        <v>0</v>
      </c>
      <c r="I71" s="68">
        <f>SUM(ต.ค.56:เม.ย.57!E93)</f>
        <v>0</v>
      </c>
      <c r="J71" s="68">
        <f>SUM(ต.ค.56:เม.ย.57!E93)</f>
        <v>0</v>
      </c>
      <c r="K71" s="68">
        <f>SUM(ต.ค.56:เม.ย.57!E93)</f>
        <v>0</v>
      </c>
      <c r="L71" s="68">
        <f>SUM(ต.ค.56:เม.ย.57!E93)</f>
        <v>0</v>
      </c>
      <c r="M71" s="68">
        <f>SUM(ต.ค.56:เม.ย.57!E93)</f>
        <v>0</v>
      </c>
      <c r="N71" s="68">
        <f>SUM(ต.ค.56:เม.ย.57!E93)</f>
        <v>0</v>
      </c>
      <c r="O71" s="68">
        <f>SUM(ต.ค.56:เม.ย.57!E93)</f>
        <v>0</v>
      </c>
      <c r="P71" s="68">
        <f>SUM(ต.ค.56:เม.ย.57!E93)</f>
        <v>0</v>
      </c>
      <c r="Q71" s="68">
        <f>SUM(ต.ค.56:เม.ย.57!E93)</f>
        <v>0</v>
      </c>
    </row>
    <row r="72" spans="1:17">
      <c r="A72" s="79"/>
      <c r="B72" s="82" t="s">
        <v>18</v>
      </c>
      <c r="C72" s="81" t="s">
        <v>8</v>
      </c>
      <c r="D72" s="22">
        <v>55000</v>
      </c>
      <c r="E72" s="22">
        <f t="shared" si="1"/>
        <v>0</v>
      </c>
      <c r="F72" s="68">
        <f>SUM(ต.ค.56!E139)</f>
        <v>0</v>
      </c>
      <c r="G72" s="68">
        <f>SUM(ต.ค.56:เม.ย.57!E94)</f>
        <v>0</v>
      </c>
      <c r="H72" s="68">
        <f>SUM(ต.ค.56:เม.ย.57!E94)</f>
        <v>0</v>
      </c>
      <c r="I72" s="68">
        <f>SUM(ต.ค.56:เม.ย.57!E94)</f>
        <v>0</v>
      </c>
      <c r="J72" s="68">
        <f>SUM(ต.ค.56:เม.ย.57!E94)</f>
        <v>0</v>
      </c>
      <c r="K72" s="68">
        <f>SUM(ต.ค.56:เม.ย.57!E94)</f>
        <v>0</v>
      </c>
      <c r="L72" s="68">
        <f>SUM(ต.ค.56:เม.ย.57!E94)</f>
        <v>0</v>
      </c>
      <c r="M72" s="68">
        <f>SUM(ต.ค.56:เม.ย.57!E94)</f>
        <v>0</v>
      </c>
      <c r="N72" s="68">
        <f>SUM(ต.ค.56:เม.ย.57!E94)</f>
        <v>0</v>
      </c>
      <c r="O72" s="68">
        <f>SUM(ต.ค.56:เม.ย.57!E94)</f>
        <v>0</v>
      </c>
      <c r="P72" s="68">
        <f>SUM(ต.ค.56:เม.ย.57!E94)</f>
        <v>0</v>
      </c>
      <c r="Q72" s="68">
        <f>SUM(ต.ค.56:เม.ย.57!E94)</f>
        <v>0</v>
      </c>
    </row>
    <row r="73" spans="1:17">
      <c r="A73" s="79"/>
      <c r="B73" s="82" t="s">
        <v>130</v>
      </c>
      <c r="C73" s="81" t="s">
        <v>3</v>
      </c>
      <c r="D73" s="22">
        <v>3180</v>
      </c>
      <c r="E73" s="22">
        <f t="shared" si="1"/>
        <v>0</v>
      </c>
      <c r="F73" s="68">
        <f>SUM(ต.ค.56!E140)</f>
        <v>0</v>
      </c>
      <c r="G73" s="68">
        <f>SUM(ต.ค.56:เม.ย.57!E95)</f>
        <v>0</v>
      </c>
      <c r="H73" s="68">
        <f>SUM(ต.ค.56:เม.ย.57!E95)</f>
        <v>0</v>
      </c>
      <c r="I73" s="68">
        <f>SUM(ต.ค.56:เม.ย.57!E95)</f>
        <v>0</v>
      </c>
      <c r="J73" s="68">
        <f>SUM(ต.ค.56:เม.ย.57!E95)</f>
        <v>0</v>
      </c>
      <c r="K73" s="68">
        <f>SUM(ต.ค.56:เม.ย.57!E95)</f>
        <v>0</v>
      </c>
      <c r="L73" s="68">
        <f>SUM(ต.ค.56:เม.ย.57!E95)</f>
        <v>0</v>
      </c>
      <c r="M73" s="68">
        <f>SUM(ต.ค.56:เม.ย.57!E95)</f>
        <v>0</v>
      </c>
      <c r="N73" s="68">
        <f>SUM(ต.ค.56:เม.ย.57!E95)</f>
        <v>0</v>
      </c>
      <c r="O73" s="68">
        <f>SUM(ต.ค.56:เม.ย.57!E95)</f>
        <v>0</v>
      </c>
      <c r="P73" s="68">
        <f>SUM(ต.ค.56:เม.ย.57!E95)</f>
        <v>0</v>
      </c>
      <c r="Q73" s="68">
        <f>SUM(ต.ค.56:เม.ย.57!E95)</f>
        <v>0</v>
      </c>
    </row>
    <row r="74" spans="1:17" ht="22.5" customHeight="1">
      <c r="A74" s="79"/>
      <c r="B74" s="82" t="s">
        <v>21</v>
      </c>
      <c r="C74" s="81" t="s">
        <v>22</v>
      </c>
      <c r="D74" s="22">
        <v>310.8</v>
      </c>
      <c r="E74" s="22">
        <f t="shared" si="1"/>
        <v>94611</v>
      </c>
      <c r="F74" s="76">
        <f>SUM(ต.ค.56!E141)</f>
        <v>0</v>
      </c>
      <c r="G74" s="76">
        <f>SUM(ต.ค.56:เม.ย.57!E96)</f>
        <v>8601</v>
      </c>
      <c r="H74" s="76">
        <f>SUM(ต.ค.56:เม.ย.57!E96)</f>
        <v>8601</v>
      </c>
      <c r="I74" s="76">
        <f>SUM(ต.ค.56:เม.ย.57!E96)</f>
        <v>8601</v>
      </c>
      <c r="J74" s="76">
        <f>SUM(ต.ค.56:เม.ย.57!E96)</f>
        <v>8601</v>
      </c>
      <c r="K74" s="76">
        <f>SUM(ต.ค.56:เม.ย.57!E96)</f>
        <v>8601</v>
      </c>
      <c r="L74" s="76">
        <f>SUM(ต.ค.56:เม.ย.57!E96)</f>
        <v>8601</v>
      </c>
      <c r="M74" s="76">
        <f>SUM(ต.ค.56:เม.ย.57!E96)</f>
        <v>8601</v>
      </c>
      <c r="N74" s="76">
        <f>SUM(ต.ค.56:เม.ย.57!E96)</f>
        <v>8601</v>
      </c>
      <c r="O74" s="76">
        <f>SUM(ต.ค.56:เม.ย.57!E96)</f>
        <v>8601</v>
      </c>
      <c r="P74" s="76">
        <f>SUM(ต.ค.56:เม.ย.57!E96)</f>
        <v>8601</v>
      </c>
      <c r="Q74" s="76">
        <f>SUM(ต.ค.56:เม.ย.57!E96)</f>
        <v>8601</v>
      </c>
    </row>
    <row r="75" spans="1:17" ht="22.5" customHeight="1">
      <c r="A75" s="79"/>
      <c r="B75" s="83" t="s">
        <v>138</v>
      </c>
      <c r="C75" s="81" t="s">
        <v>3</v>
      </c>
      <c r="D75" s="22">
        <v>3000</v>
      </c>
      <c r="E75" s="22">
        <f t="shared" si="1"/>
        <v>88979</v>
      </c>
      <c r="F75" s="68">
        <f>SUM(ต.ค.56!E142)</f>
        <v>0</v>
      </c>
      <c r="G75" s="68">
        <f>SUM(ต.ค.56:เม.ย.57!E97)</f>
        <v>8089</v>
      </c>
      <c r="H75" s="68">
        <f>SUM(ต.ค.56:เม.ย.57!E97)</f>
        <v>8089</v>
      </c>
      <c r="I75" s="68">
        <f>SUM(ต.ค.56:เม.ย.57!E97)</f>
        <v>8089</v>
      </c>
      <c r="J75" s="68">
        <f>SUM(ต.ค.56:เม.ย.57!E97)</f>
        <v>8089</v>
      </c>
      <c r="K75" s="68">
        <f>SUM(ต.ค.56:เม.ย.57!E97)</f>
        <v>8089</v>
      </c>
      <c r="L75" s="68">
        <f>SUM(ต.ค.56:เม.ย.57!E97)</f>
        <v>8089</v>
      </c>
      <c r="M75" s="68">
        <f>SUM(ต.ค.56:เม.ย.57!E97)</f>
        <v>8089</v>
      </c>
      <c r="N75" s="68">
        <f>SUM(ต.ค.56:เม.ย.57!E97)</f>
        <v>8089</v>
      </c>
      <c r="O75" s="68">
        <f>SUM(ต.ค.56:เม.ย.57!E97)</f>
        <v>8089</v>
      </c>
      <c r="P75" s="68">
        <f>SUM(ต.ค.56:เม.ย.57!E97)</f>
        <v>8089</v>
      </c>
      <c r="Q75" s="68">
        <f>SUM(ต.ค.56:เม.ย.57!E97)</f>
        <v>8089</v>
      </c>
    </row>
    <row r="76" spans="1:17" ht="22.5" customHeight="1">
      <c r="A76" s="79"/>
      <c r="B76" s="84" t="s">
        <v>58</v>
      </c>
      <c r="C76" s="81" t="s">
        <v>22</v>
      </c>
      <c r="D76" s="22">
        <v>300</v>
      </c>
      <c r="E76" s="22">
        <f t="shared" si="1"/>
        <v>21923</v>
      </c>
      <c r="F76" s="76">
        <f>SUM(ต.ค.56!E143)</f>
        <v>0</v>
      </c>
      <c r="G76" s="76">
        <f>SUM(ต.ค.56:เม.ย.57!E98)</f>
        <v>1993</v>
      </c>
      <c r="H76" s="76">
        <f>SUM(ต.ค.56:เม.ย.57!E98)</f>
        <v>1993</v>
      </c>
      <c r="I76" s="76">
        <f>SUM(ต.ค.56:เม.ย.57!E98)</f>
        <v>1993</v>
      </c>
      <c r="J76" s="76">
        <f>SUM(ต.ค.56:เม.ย.57!E98)</f>
        <v>1993</v>
      </c>
      <c r="K76" s="76">
        <f>SUM(ต.ค.56:เม.ย.57!E98)</f>
        <v>1993</v>
      </c>
      <c r="L76" s="76">
        <f>SUM(ต.ค.56:เม.ย.57!E98)</f>
        <v>1993</v>
      </c>
      <c r="M76" s="76">
        <f>SUM(ต.ค.56:เม.ย.57!E98)</f>
        <v>1993</v>
      </c>
      <c r="N76" s="76">
        <f>SUM(ต.ค.56:เม.ย.57!E98)</f>
        <v>1993</v>
      </c>
      <c r="O76" s="76">
        <f>SUM(ต.ค.56:เม.ย.57!E98)</f>
        <v>1993</v>
      </c>
      <c r="P76" s="76">
        <f>SUM(ต.ค.56:เม.ย.57!E98)</f>
        <v>1993</v>
      </c>
      <c r="Q76" s="76">
        <f>SUM(ต.ค.56:เม.ย.57!E98)</f>
        <v>1993</v>
      </c>
    </row>
    <row r="77" spans="1:17" ht="22.5" customHeight="1">
      <c r="A77" s="79"/>
      <c r="B77" s="83" t="s">
        <v>139</v>
      </c>
      <c r="C77" s="81" t="s">
        <v>3</v>
      </c>
      <c r="D77" s="22">
        <v>180</v>
      </c>
      <c r="E77" s="22" t="e">
        <f t="shared" si="1"/>
        <v>#NAME?</v>
      </c>
      <c r="F77" s="68">
        <f>SUM(ต.ค.56!E144)</f>
        <v>0</v>
      </c>
      <c r="G77" s="68" t="e">
        <f>SUM(ต.ค.56:#REF!)</f>
        <v>#NAME?</v>
      </c>
      <c r="H77" s="68" t="e">
        <f>SUM(ต.ค.56:#REF!)</f>
        <v>#NAME?</v>
      </c>
      <c r="I77" s="68" t="e">
        <f>SUM(ต.ค.56:#REF!)</f>
        <v>#NAME?</v>
      </c>
      <c r="J77" s="68" t="e">
        <f>SUM(ต.ค.56:#REF!)</f>
        <v>#NAME?</v>
      </c>
      <c r="K77" s="68" t="e">
        <f>SUM(ต.ค.56:#REF!)</f>
        <v>#NAME?</v>
      </c>
      <c r="L77" s="68" t="e">
        <f>SUM(ต.ค.56:#REF!)</f>
        <v>#NAME?</v>
      </c>
      <c r="M77" s="68" t="e">
        <f>SUM(ต.ค.56:#REF!)</f>
        <v>#NAME?</v>
      </c>
      <c r="N77" s="68" t="e">
        <f>SUM(ต.ค.56:#REF!)</f>
        <v>#NAME?</v>
      </c>
      <c r="O77" s="68" t="e">
        <f>SUM(ต.ค.56:#REF!)</f>
        <v>#NAME?</v>
      </c>
      <c r="P77" s="68" t="e">
        <f>SUM(ต.ค.56:#REF!)</f>
        <v>#NAME?</v>
      </c>
      <c r="Q77" s="68" t="e">
        <f>SUM(ต.ค.56:#REF!)</f>
        <v>#NAME?</v>
      </c>
    </row>
    <row r="78" spans="1:17" ht="22.5" customHeight="1">
      <c r="A78" s="79"/>
      <c r="B78" s="84" t="s">
        <v>59</v>
      </c>
      <c r="C78" s="81" t="s">
        <v>22</v>
      </c>
      <c r="D78" s="111">
        <v>10.8</v>
      </c>
      <c r="E78" s="22">
        <f t="shared" si="1"/>
        <v>44220</v>
      </c>
      <c r="F78" s="76">
        <f>SUM(ต.ค.56!E145)</f>
        <v>0</v>
      </c>
      <c r="G78" s="76">
        <f>SUM(ต.ค.56:เม.ย.57!E99)</f>
        <v>4020</v>
      </c>
      <c r="H78" s="76">
        <f>SUM(ต.ค.56:เม.ย.57!E99)</f>
        <v>4020</v>
      </c>
      <c r="I78" s="76">
        <f>SUM(ต.ค.56:เม.ย.57!E99)</f>
        <v>4020</v>
      </c>
      <c r="J78" s="76">
        <f>SUM(ต.ค.56:เม.ย.57!E99)</f>
        <v>4020</v>
      </c>
      <c r="K78" s="76">
        <f>SUM(ต.ค.56:เม.ย.57!E99)</f>
        <v>4020</v>
      </c>
      <c r="L78" s="76">
        <f>SUM(ต.ค.56:เม.ย.57!E99)</f>
        <v>4020</v>
      </c>
      <c r="M78" s="76">
        <f>SUM(ต.ค.56:เม.ย.57!E99)</f>
        <v>4020</v>
      </c>
      <c r="N78" s="76">
        <f>SUM(ต.ค.56:เม.ย.57!E99)</f>
        <v>4020</v>
      </c>
      <c r="O78" s="76">
        <f>SUM(ต.ค.56:เม.ย.57!E99)</f>
        <v>4020</v>
      </c>
      <c r="P78" s="76">
        <f>SUM(ต.ค.56:เม.ย.57!E99)</f>
        <v>4020</v>
      </c>
      <c r="Q78" s="76">
        <f>SUM(ต.ค.56:เม.ย.57!E99)</f>
        <v>4020</v>
      </c>
    </row>
    <row r="79" spans="1:17">
      <c r="A79" s="79"/>
      <c r="B79" s="82" t="s">
        <v>131</v>
      </c>
      <c r="C79" s="81" t="s">
        <v>3</v>
      </c>
      <c r="D79" s="22">
        <v>360</v>
      </c>
      <c r="E79" s="22">
        <f t="shared" si="1"/>
        <v>7832</v>
      </c>
      <c r="F79" s="68">
        <f>SUM(ต.ค.56!E146)</f>
        <v>0</v>
      </c>
      <c r="G79" s="68">
        <f>SUM(ต.ค.56:เม.ย.57!E100)</f>
        <v>712</v>
      </c>
      <c r="H79" s="68">
        <f>SUM(ต.ค.56:เม.ย.57!E100)</f>
        <v>712</v>
      </c>
      <c r="I79" s="68">
        <f>SUM(ต.ค.56:เม.ย.57!E100)</f>
        <v>712</v>
      </c>
      <c r="J79" s="68">
        <f>SUM(ต.ค.56:เม.ย.57!E100)</f>
        <v>712</v>
      </c>
      <c r="K79" s="68">
        <f>SUM(ต.ค.56:เม.ย.57!E100)</f>
        <v>712</v>
      </c>
      <c r="L79" s="68">
        <f>SUM(ต.ค.56:เม.ย.57!E100)</f>
        <v>712</v>
      </c>
      <c r="M79" s="68">
        <f>SUM(ต.ค.56:เม.ย.57!E100)</f>
        <v>712</v>
      </c>
      <c r="N79" s="68">
        <f>SUM(ต.ค.56:เม.ย.57!E100)</f>
        <v>712</v>
      </c>
      <c r="O79" s="68">
        <f>SUM(ต.ค.56:เม.ย.57!E100)</f>
        <v>712</v>
      </c>
      <c r="P79" s="68">
        <f>SUM(ต.ค.56:เม.ย.57!E100)</f>
        <v>712</v>
      </c>
      <c r="Q79" s="68">
        <f>SUM(ต.ค.56:เม.ย.57!E100)</f>
        <v>712</v>
      </c>
    </row>
    <row r="80" spans="1:17" ht="34.5" customHeight="1">
      <c r="A80" s="79"/>
      <c r="B80" s="82" t="s">
        <v>28</v>
      </c>
      <c r="C80" s="81" t="s">
        <v>22</v>
      </c>
      <c r="D80" s="46">
        <v>10</v>
      </c>
      <c r="E80" s="46">
        <f t="shared" si="1"/>
        <v>0</v>
      </c>
      <c r="F80" s="76">
        <f>SUM(ต.ค.56!E147)</f>
        <v>0</v>
      </c>
      <c r="G80" s="76">
        <f>SUM(ต.ค.56:เม.ย.57!E101)</f>
        <v>0</v>
      </c>
      <c r="H80" s="76">
        <f>SUM(ต.ค.56:เม.ย.57!E101)</f>
        <v>0</v>
      </c>
      <c r="I80" s="76">
        <f>SUM(ต.ค.56:เม.ย.57!E101)</f>
        <v>0</v>
      </c>
      <c r="J80" s="76">
        <f>SUM(ต.ค.56:เม.ย.57!E101)</f>
        <v>0</v>
      </c>
      <c r="K80" s="76">
        <f>SUM(ต.ค.56:เม.ย.57!E101)</f>
        <v>0</v>
      </c>
      <c r="L80" s="76">
        <f>SUM(ต.ค.56:เม.ย.57!E101)</f>
        <v>0</v>
      </c>
      <c r="M80" s="76">
        <f>SUM(ต.ค.56:เม.ย.57!E101)</f>
        <v>0</v>
      </c>
      <c r="N80" s="76">
        <f>SUM(ต.ค.56:เม.ย.57!E101)</f>
        <v>0</v>
      </c>
      <c r="O80" s="76">
        <f>SUM(ต.ค.56:เม.ย.57!E101)</f>
        <v>0</v>
      </c>
      <c r="P80" s="76">
        <f>SUM(ต.ค.56:เม.ย.57!E101)</f>
        <v>0</v>
      </c>
      <c r="Q80" s="76">
        <f>SUM(ต.ค.56:เม.ย.57!E101)</f>
        <v>0</v>
      </c>
    </row>
    <row r="81" spans="1:17" ht="20.25" customHeight="1">
      <c r="A81" s="79"/>
      <c r="B81" s="80" t="s">
        <v>113</v>
      </c>
      <c r="C81" s="81"/>
      <c r="D81" s="22"/>
      <c r="E81" s="22"/>
      <c r="F81" s="68"/>
      <c r="G81" s="68"/>
      <c r="H81" s="68"/>
      <c r="I81" s="68"/>
      <c r="J81" s="68"/>
      <c r="K81" s="68"/>
      <c r="L81" s="68"/>
      <c r="M81" s="68"/>
      <c r="N81" s="68"/>
      <c r="O81" s="68"/>
      <c r="P81" s="68"/>
      <c r="Q81" s="68"/>
    </row>
    <row r="82" spans="1:17">
      <c r="A82" s="79"/>
      <c r="B82" s="85" t="s">
        <v>132</v>
      </c>
      <c r="C82" s="81" t="s">
        <v>3</v>
      </c>
      <c r="D82" s="22">
        <v>60000</v>
      </c>
      <c r="E82" s="22" t="e">
        <f t="shared" si="1"/>
        <v>#NAME?</v>
      </c>
      <c r="F82" s="68">
        <f>SUM(ต.ค.56!E149)</f>
        <v>0</v>
      </c>
      <c r="G82" s="68" t="e">
        <f>SUM(ต.ค.56:#REF!)</f>
        <v>#NAME?</v>
      </c>
      <c r="H82" s="68" t="e">
        <f>SUM(ต.ค.56:#REF!)</f>
        <v>#NAME?</v>
      </c>
      <c r="I82" s="68" t="e">
        <f>SUM(ต.ค.56:#REF!)</f>
        <v>#NAME?</v>
      </c>
      <c r="J82" s="68" t="e">
        <f>SUM(ต.ค.56:#REF!)</f>
        <v>#NAME?</v>
      </c>
      <c r="K82" s="68" t="e">
        <f>SUM(ต.ค.56:#REF!)</f>
        <v>#NAME?</v>
      </c>
      <c r="L82" s="68" t="e">
        <f>SUM(ต.ค.56:#REF!)</f>
        <v>#NAME?</v>
      </c>
      <c r="M82" s="68" t="e">
        <f>SUM(ต.ค.56:#REF!)</f>
        <v>#NAME?</v>
      </c>
      <c r="N82" s="68" t="e">
        <f>SUM(ต.ค.56:#REF!)</f>
        <v>#NAME?</v>
      </c>
      <c r="O82" s="68" t="e">
        <f>SUM(ต.ค.56:#REF!)</f>
        <v>#NAME?</v>
      </c>
      <c r="P82" s="68" t="e">
        <f>SUM(ต.ค.56:#REF!)</f>
        <v>#NAME?</v>
      </c>
      <c r="Q82" s="68" t="e">
        <f>SUM(ต.ค.56:#REF!)</f>
        <v>#NAME?</v>
      </c>
    </row>
    <row r="83" spans="1:17" ht="46.5" customHeight="1">
      <c r="A83" s="79"/>
      <c r="B83" s="85" t="s">
        <v>167</v>
      </c>
      <c r="C83" s="81" t="s">
        <v>3</v>
      </c>
      <c r="D83" s="22">
        <v>600000</v>
      </c>
      <c r="E83" s="22">
        <f t="shared" si="1"/>
        <v>12584</v>
      </c>
      <c r="F83" s="68">
        <f>SUM(ต.ค.56!E150)</f>
        <v>0</v>
      </c>
      <c r="G83" s="68">
        <f>SUM(ต.ค.56:เม.ย.57!E103)</f>
        <v>1144</v>
      </c>
      <c r="H83" s="68">
        <f>SUM(ต.ค.56:เม.ย.57!E103)</f>
        <v>1144</v>
      </c>
      <c r="I83" s="68">
        <f>SUM(ต.ค.56:เม.ย.57!E103)</f>
        <v>1144</v>
      </c>
      <c r="J83" s="68">
        <f>SUM(ต.ค.56:เม.ย.57!E103)</f>
        <v>1144</v>
      </c>
      <c r="K83" s="68">
        <f>SUM(ต.ค.56:เม.ย.57!E103)</f>
        <v>1144</v>
      </c>
      <c r="L83" s="68">
        <f>SUM(ต.ค.56:เม.ย.57!E103)</f>
        <v>1144</v>
      </c>
      <c r="M83" s="68">
        <f>SUM(ต.ค.56:เม.ย.57!E103)</f>
        <v>1144</v>
      </c>
      <c r="N83" s="68">
        <f>SUM(ต.ค.56:เม.ย.57!E103)</f>
        <v>1144</v>
      </c>
      <c r="O83" s="68">
        <f>SUM(ต.ค.56:เม.ย.57!E103)</f>
        <v>1144</v>
      </c>
      <c r="P83" s="68">
        <f>SUM(ต.ค.56:เม.ย.57!E103)</f>
        <v>1144</v>
      </c>
      <c r="Q83" s="68">
        <f>SUM(ต.ค.56:เม.ย.57!E103)</f>
        <v>1144</v>
      </c>
    </row>
    <row r="84" spans="1:17" ht="69" customHeight="1">
      <c r="A84" s="79"/>
      <c r="B84" s="96" t="s">
        <v>114</v>
      </c>
      <c r="C84" s="81" t="s">
        <v>3</v>
      </c>
      <c r="D84" s="22">
        <v>100000</v>
      </c>
      <c r="E84" s="22">
        <f t="shared" si="1"/>
        <v>0</v>
      </c>
      <c r="F84" s="68">
        <f>SUM(ต.ค.56!E151)</f>
        <v>0</v>
      </c>
      <c r="G84" s="68">
        <f>SUM(ต.ค.56:เม.ย.57!E104)</f>
        <v>0</v>
      </c>
      <c r="H84" s="68">
        <f>SUM(ต.ค.56:เม.ย.57!E104)</f>
        <v>0</v>
      </c>
      <c r="I84" s="68">
        <f>SUM(ต.ค.56:เม.ย.57!E104)</f>
        <v>0</v>
      </c>
      <c r="J84" s="68">
        <f>SUM(ต.ค.56:เม.ย.57!E104)</f>
        <v>0</v>
      </c>
      <c r="K84" s="68">
        <f>SUM(ต.ค.56:เม.ย.57!E104)</f>
        <v>0</v>
      </c>
      <c r="L84" s="68">
        <f>SUM(ต.ค.56:เม.ย.57!E104)</f>
        <v>0</v>
      </c>
      <c r="M84" s="68">
        <f>SUM(ต.ค.56:เม.ย.57!E104)</f>
        <v>0</v>
      </c>
      <c r="N84" s="68">
        <f>SUM(ต.ค.56:เม.ย.57!E104)</f>
        <v>0</v>
      </c>
      <c r="O84" s="68">
        <f>SUM(ต.ค.56:เม.ย.57!E104)</f>
        <v>0</v>
      </c>
      <c r="P84" s="68">
        <f>SUM(ต.ค.56:เม.ย.57!E104)</f>
        <v>0</v>
      </c>
      <c r="Q84" s="68">
        <f>SUM(ต.ค.56:เม.ย.57!E104)</f>
        <v>0</v>
      </c>
    </row>
    <row r="85" spans="1:17" ht="46.5" customHeight="1">
      <c r="A85" s="79"/>
      <c r="B85" s="96" t="s">
        <v>115</v>
      </c>
      <c r="C85" s="81" t="s">
        <v>3</v>
      </c>
      <c r="D85" s="22">
        <v>500000</v>
      </c>
      <c r="E85" s="22">
        <f t="shared" si="1"/>
        <v>0</v>
      </c>
      <c r="F85" s="68">
        <f>SUM(ต.ค.56!E152)</f>
        <v>0</v>
      </c>
      <c r="G85" s="68">
        <f>SUM(ต.ค.56:เม.ย.57!E105)</f>
        <v>0</v>
      </c>
      <c r="H85" s="68">
        <f>SUM(ต.ค.56:เม.ย.57!E105)</f>
        <v>0</v>
      </c>
      <c r="I85" s="68">
        <f>SUM(ต.ค.56:เม.ย.57!E105)</f>
        <v>0</v>
      </c>
      <c r="J85" s="68">
        <f>SUM(ต.ค.56:เม.ย.57!E105)</f>
        <v>0</v>
      </c>
      <c r="K85" s="68">
        <f>SUM(ต.ค.56:เม.ย.57!E105)</f>
        <v>0</v>
      </c>
      <c r="L85" s="68">
        <f>SUM(ต.ค.56:เม.ย.57!E105)</f>
        <v>0</v>
      </c>
      <c r="M85" s="68">
        <f>SUM(ต.ค.56:เม.ย.57!E105)</f>
        <v>0</v>
      </c>
      <c r="N85" s="68">
        <f>SUM(ต.ค.56:เม.ย.57!E105)</f>
        <v>0</v>
      </c>
      <c r="O85" s="68">
        <f>SUM(ต.ค.56:เม.ย.57!E105)</f>
        <v>0</v>
      </c>
      <c r="P85" s="68">
        <f>SUM(ต.ค.56:เม.ย.57!E105)</f>
        <v>0</v>
      </c>
      <c r="Q85" s="68">
        <f>SUM(ต.ค.56:เม.ย.57!E105)</f>
        <v>0</v>
      </c>
    </row>
    <row r="86" spans="1:17">
      <c r="A86" s="79"/>
      <c r="B86" s="82" t="s">
        <v>133</v>
      </c>
      <c r="C86" s="81" t="s">
        <v>3</v>
      </c>
      <c r="D86" s="22">
        <v>3800</v>
      </c>
      <c r="E86" s="22">
        <f t="shared" si="1"/>
        <v>77</v>
      </c>
      <c r="F86" s="68">
        <f>SUM(ต.ค.56!E153)</f>
        <v>0</v>
      </c>
      <c r="G86" s="68">
        <f>SUM(ต.ค.56:เม.ย.57!E106)</f>
        <v>7</v>
      </c>
      <c r="H86" s="68">
        <f>SUM(ต.ค.56:เม.ย.57!E106)</f>
        <v>7</v>
      </c>
      <c r="I86" s="68">
        <f>SUM(ต.ค.56:เม.ย.57!E106)</f>
        <v>7</v>
      </c>
      <c r="J86" s="68">
        <f>SUM(ต.ค.56:เม.ย.57!E106)</f>
        <v>7</v>
      </c>
      <c r="K86" s="68">
        <f>SUM(ต.ค.56:เม.ย.57!E106)</f>
        <v>7</v>
      </c>
      <c r="L86" s="68">
        <f>SUM(ต.ค.56:เม.ย.57!E106)</f>
        <v>7</v>
      </c>
      <c r="M86" s="68">
        <f>SUM(ต.ค.56:เม.ย.57!E106)</f>
        <v>7</v>
      </c>
      <c r="N86" s="68">
        <f>SUM(ต.ค.56:เม.ย.57!E106)</f>
        <v>7</v>
      </c>
      <c r="O86" s="68">
        <f>SUM(ต.ค.56:เม.ย.57!E106)</f>
        <v>7</v>
      </c>
      <c r="P86" s="68">
        <f>SUM(ต.ค.56:เม.ย.57!E106)</f>
        <v>7</v>
      </c>
      <c r="Q86" s="68">
        <f>SUM(ต.ค.56:เม.ย.57!E106)</f>
        <v>7</v>
      </c>
    </row>
    <row r="87" spans="1:17" ht="22.5" customHeight="1">
      <c r="A87" s="79"/>
      <c r="B87" s="86" t="s">
        <v>33</v>
      </c>
      <c r="C87" s="81"/>
      <c r="D87" s="22"/>
      <c r="E87" s="22"/>
      <c r="F87" s="59"/>
      <c r="G87" s="59"/>
      <c r="H87" s="59"/>
      <c r="I87" s="59"/>
      <c r="J87" s="59"/>
      <c r="K87" s="59"/>
      <c r="L87" s="59"/>
      <c r="M87" s="59"/>
      <c r="N87" s="59"/>
      <c r="O87" s="59"/>
      <c r="P87" s="59"/>
      <c r="Q87" s="59"/>
    </row>
    <row r="88" spans="1:17">
      <c r="A88" s="79"/>
      <c r="B88" s="82" t="s">
        <v>134</v>
      </c>
      <c r="C88" s="81" t="s">
        <v>3</v>
      </c>
      <c r="D88" s="22">
        <v>30000</v>
      </c>
      <c r="E88" s="22">
        <f t="shared" si="1"/>
        <v>5632</v>
      </c>
      <c r="F88" s="68">
        <f>SUM(ต.ค.56!E155)</f>
        <v>0</v>
      </c>
      <c r="G88" s="68">
        <f>SUM(ต.ค.56:เม.ย.57!E108)</f>
        <v>512</v>
      </c>
      <c r="H88" s="68">
        <f>SUM(ต.ค.56:เม.ย.57!E108)</f>
        <v>512</v>
      </c>
      <c r="I88" s="68">
        <f>SUM(ต.ค.56:เม.ย.57!E108)</f>
        <v>512</v>
      </c>
      <c r="J88" s="68">
        <f>SUM(ต.ค.56:เม.ย.57!E108)</f>
        <v>512</v>
      </c>
      <c r="K88" s="68">
        <f>SUM(ต.ค.56:เม.ย.57!E108)</f>
        <v>512</v>
      </c>
      <c r="L88" s="68">
        <f>SUM(ต.ค.56:เม.ย.57!E108)</f>
        <v>512</v>
      </c>
      <c r="M88" s="68">
        <f>SUM(ต.ค.56:เม.ย.57!E108)</f>
        <v>512</v>
      </c>
      <c r="N88" s="68">
        <f>SUM(ต.ค.56:เม.ย.57!E108)</f>
        <v>512</v>
      </c>
      <c r="O88" s="68">
        <f>SUM(ต.ค.56:เม.ย.57!E108)</f>
        <v>512</v>
      </c>
      <c r="P88" s="68">
        <f>SUM(ต.ค.56:เม.ย.57!E108)</f>
        <v>512</v>
      </c>
      <c r="Q88" s="68">
        <f>SUM(ต.ค.56:เม.ย.57!E108)</f>
        <v>512</v>
      </c>
    </row>
    <row r="89" spans="1:17">
      <c r="A89" s="79"/>
      <c r="B89" s="87" t="s">
        <v>30</v>
      </c>
      <c r="C89" s="81"/>
      <c r="D89" s="22"/>
      <c r="E89" s="22"/>
      <c r="F89" s="68"/>
      <c r="G89" s="68"/>
      <c r="H89" s="68"/>
      <c r="I89" s="68"/>
      <c r="J89" s="68"/>
      <c r="K89" s="68"/>
      <c r="L89" s="68"/>
      <c r="M89" s="68"/>
      <c r="N89" s="68"/>
      <c r="O89" s="68"/>
      <c r="P89" s="68"/>
      <c r="Q89" s="68"/>
    </row>
    <row r="90" spans="1:17">
      <c r="A90" s="79"/>
      <c r="B90" s="80" t="s">
        <v>29</v>
      </c>
      <c r="C90" s="81"/>
      <c r="D90" s="22"/>
      <c r="E90" s="22"/>
      <c r="F90" s="59"/>
      <c r="G90" s="59"/>
      <c r="H90" s="59"/>
      <c r="I90" s="59"/>
      <c r="J90" s="59"/>
      <c r="K90" s="59"/>
      <c r="L90" s="59"/>
      <c r="M90" s="59"/>
      <c r="N90" s="59"/>
      <c r="O90" s="59"/>
      <c r="P90" s="59"/>
      <c r="Q90" s="59"/>
    </row>
    <row r="91" spans="1:17">
      <c r="A91" s="79"/>
      <c r="B91" s="80" t="s">
        <v>125</v>
      </c>
      <c r="C91" s="81"/>
      <c r="D91" s="22"/>
      <c r="E91" s="22"/>
      <c r="F91" s="68"/>
      <c r="G91" s="68"/>
      <c r="H91" s="68"/>
      <c r="I91" s="68"/>
      <c r="J91" s="68"/>
      <c r="K91" s="68"/>
      <c r="L91" s="68"/>
      <c r="M91" s="68"/>
      <c r="N91" s="68"/>
      <c r="O91" s="68"/>
      <c r="P91" s="68"/>
      <c r="Q91" s="68"/>
    </row>
    <row r="92" spans="1:17">
      <c r="A92" s="79"/>
      <c r="B92" s="82" t="s">
        <v>135</v>
      </c>
      <c r="C92" s="81" t="s">
        <v>126</v>
      </c>
      <c r="D92" s="22">
        <v>241</v>
      </c>
      <c r="E92" s="22">
        <f t="shared" si="1"/>
        <v>77</v>
      </c>
      <c r="F92" s="68">
        <f>SUM(ต.ค.56!E159)</f>
        <v>0</v>
      </c>
      <c r="G92" s="68">
        <f>SUM(ต.ค.56:เม.ย.57!E112)</f>
        <v>7</v>
      </c>
      <c r="H92" s="68">
        <f>SUM(ต.ค.56:เม.ย.57!E112)</f>
        <v>7</v>
      </c>
      <c r="I92" s="68">
        <f>SUM(ต.ค.56:เม.ย.57!E112)</f>
        <v>7</v>
      </c>
      <c r="J92" s="68">
        <f>SUM(ต.ค.56:เม.ย.57!E112)</f>
        <v>7</v>
      </c>
      <c r="K92" s="68">
        <f>SUM(ต.ค.56:เม.ย.57!E112)</f>
        <v>7</v>
      </c>
      <c r="L92" s="68">
        <f>SUM(ต.ค.56:เม.ย.57!E112)</f>
        <v>7</v>
      </c>
      <c r="M92" s="68">
        <f>SUM(ต.ค.56:เม.ย.57!E112)</f>
        <v>7</v>
      </c>
      <c r="N92" s="68">
        <f>SUM(ต.ค.56:เม.ย.57!E112)</f>
        <v>7</v>
      </c>
      <c r="O92" s="68">
        <f>SUM(ต.ค.56:เม.ย.57!E112)</f>
        <v>7</v>
      </c>
      <c r="P92" s="68">
        <f>SUM(ต.ค.56:เม.ย.57!E112)</f>
        <v>7</v>
      </c>
      <c r="Q92" s="68">
        <f>SUM(ต.ค.56:เม.ย.57!E112)</f>
        <v>7</v>
      </c>
    </row>
    <row r="93" spans="1:17">
      <c r="A93" s="79"/>
      <c r="B93" s="88" t="s">
        <v>31</v>
      </c>
      <c r="C93" s="81"/>
      <c r="D93" s="22"/>
      <c r="E93" s="22"/>
      <c r="F93" s="68"/>
      <c r="G93" s="68"/>
      <c r="H93" s="68"/>
      <c r="I93" s="68"/>
      <c r="J93" s="68"/>
      <c r="K93" s="68"/>
      <c r="L93" s="68"/>
      <c r="M93" s="68"/>
      <c r="N93" s="68"/>
      <c r="O93" s="68"/>
      <c r="P93" s="68"/>
      <c r="Q93" s="68"/>
    </row>
    <row r="94" spans="1:17">
      <c r="A94" s="79"/>
      <c r="B94" s="85" t="s">
        <v>47</v>
      </c>
      <c r="C94" s="81"/>
      <c r="D94" s="22"/>
      <c r="E94" s="22"/>
      <c r="F94" s="68"/>
      <c r="G94" s="68"/>
      <c r="H94" s="68"/>
      <c r="I94" s="68"/>
      <c r="J94" s="68"/>
      <c r="K94" s="68"/>
      <c r="L94" s="68"/>
      <c r="M94" s="68"/>
      <c r="N94" s="68"/>
      <c r="O94" s="68"/>
      <c r="P94" s="68"/>
      <c r="Q94" s="68"/>
    </row>
    <row r="95" spans="1:17">
      <c r="A95" s="79"/>
      <c r="B95" s="85" t="s">
        <v>136</v>
      </c>
      <c r="C95" s="81" t="s">
        <v>12</v>
      </c>
      <c r="D95" s="22">
        <v>966</v>
      </c>
      <c r="E95" s="22">
        <f t="shared" ref="E95:E157" si="2">SUM(F95:Q95)</f>
        <v>0</v>
      </c>
      <c r="F95" s="68">
        <f>SUM(ต.ค.56!E162)</f>
        <v>0</v>
      </c>
      <c r="G95" s="68">
        <f>SUM(ต.ค.56:เม.ย.57!E115)</f>
        <v>0</v>
      </c>
      <c r="H95" s="68">
        <f>SUM(ต.ค.56:เม.ย.57!E115)</f>
        <v>0</v>
      </c>
      <c r="I95" s="68">
        <f>SUM(ต.ค.56:เม.ย.57!E115)</f>
        <v>0</v>
      </c>
      <c r="J95" s="68">
        <f>SUM(ต.ค.56:เม.ย.57!E115)</f>
        <v>0</v>
      </c>
      <c r="K95" s="68">
        <f>SUM(ต.ค.56:เม.ย.57!E115)</f>
        <v>0</v>
      </c>
      <c r="L95" s="68">
        <f>SUM(ต.ค.56:เม.ย.57!E115)</f>
        <v>0</v>
      </c>
      <c r="M95" s="68">
        <f>SUM(ต.ค.56:เม.ย.57!E115)</f>
        <v>0</v>
      </c>
      <c r="N95" s="68">
        <f>SUM(ต.ค.56:เม.ย.57!E115)</f>
        <v>0</v>
      </c>
      <c r="O95" s="68">
        <f>SUM(ต.ค.56:เม.ย.57!E115)</f>
        <v>0</v>
      </c>
      <c r="P95" s="68">
        <f>SUM(ต.ค.56:เม.ย.57!E115)</f>
        <v>0</v>
      </c>
      <c r="Q95" s="68">
        <f>SUM(ต.ค.56:เม.ย.57!E115)</f>
        <v>0</v>
      </c>
    </row>
    <row r="96" spans="1:17">
      <c r="A96" s="79"/>
      <c r="B96" s="89" t="s">
        <v>32</v>
      </c>
      <c r="C96" s="81"/>
      <c r="D96" s="22"/>
      <c r="E96" s="22"/>
      <c r="F96" s="68"/>
      <c r="G96" s="68"/>
      <c r="H96" s="68"/>
      <c r="I96" s="68"/>
      <c r="J96" s="68"/>
      <c r="K96" s="68"/>
      <c r="L96" s="68"/>
      <c r="M96" s="68"/>
      <c r="N96" s="68"/>
      <c r="O96" s="68"/>
      <c r="P96" s="68"/>
      <c r="Q96" s="68"/>
    </row>
    <row r="97" spans="1:17">
      <c r="A97" s="79"/>
      <c r="B97" s="80" t="s">
        <v>26</v>
      </c>
      <c r="C97" s="81"/>
      <c r="D97" s="22"/>
      <c r="E97" s="22"/>
      <c r="F97" s="68"/>
      <c r="G97" s="68"/>
      <c r="H97" s="68"/>
      <c r="I97" s="68"/>
      <c r="J97" s="68"/>
      <c r="K97" s="68"/>
      <c r="L97" s="68"/>
      <c r="M97" s="68"/>
      <c r="N97" s="68"/>
      <c r="O97" s="68"/>
      <c r="P97" s="68"/>
      <c r="Q97" s="68"/>
    </row>
    <row r="98" spans="1:17">
      <c r="A98" s="79"/>
      <c r="B98" s="82" t="s">
        <v>137</v>
      </c>
      <c r="C98" s="81" t="s">
        <v>3</v>
      </c>
      <c r="D98" s="22">
        <v>408000</v>
      </c>
      <c r="E98" s="22">
        <f t="shared" si="2"/>
        <v>0</v>
      </c>
      <c r="F98" s="68">
        <f>SUM(ต.ค.56!E165)</f>
        <v>0</v>
      </c>
      <c r="G98" s="68">
        <f>SUM(ต.ค.56:เม.ย.57!E118)</f>
        <v>0</v>
      </c>
      <c r="H98" s="68">
        <f>SUM(ต.ค.56:เม.ย.57!E118)</f>
        <v>0</v>
      </c>
      <c r="I98" s="68">
        <f>SUM(ต.ค.56:เม.ย.57!E118)</f>
        <v>0</v>
      </c>
      <c r="J98" s="68">
        <f>SUM(ต.ค.56:เม.ย.57!E118)</f>
        <v>0</v>
      </c>
      <c r="K98" s="68">
        <f>SUM(ต.ค.56:เม.ย.57!E118)</f>
        <v>0</v>
      </c>
      <c r="L98" s="68">
        <f>SUM(ต.ค.56:เม.ย.57!E118)</f>
        <v>0</v>
      </c>
      <c r="M98" s="68">
        <f>SUM(ต.ค.56:เม.ย.57!E118)</f>
        <v>0</v>
      </c>
      <c r="N98" s="68">
        <f>SUM(ต.ค.56:เม.ย.57!E118)</f>
        <v>0</v>
      </c>
      <c r="O98" s="68">
        <f>SUM(ต.ค.56:เม.ย.57!E118)</f>
        <v>0</v>
      </c>
      <c r="P98" s="68">
        <f>SUM(ต.ค.56:เม.ย.57!E118)</f>
        <v>0</v>
      </c>
      <c r="Q98" s="68">
        <f>SUM(ต.ค.56:เม.ย.57!E118)</f>
        <v>0</v>
      </c>
    </row>
    <row r="99" spans="1:17" ht="24.75" customHeight="1">
      <c r="A99" s="79"/>
      <c r="B99" s="82" t="s">
        <v>27</v>
      </c>
      <c r="C99" s="81"/>
      <c r="D99" s="22"/>
      <c r="E99" s="21"/>
      <c r="F99" s="68"/>
      <c r="G99" s="68"/>
      <c r="H99" s="68"/>
      <c r="I99" s="68"/>
      <c r="J99" s="68"/>
      <c r="K99" s="68"/>
      <c r="L99" s="68"/>
      <c r="M99" s="68"/>
      <c r="N99" s="68"/>
      <c r="O99" s="68"/>
      <c r="P99" s="68"/>
      <c r="Q99" s="68"/>
    </row>
    <row r="100" spans="1:17">
      <c r="A100" s="33" t="s">
        <v>48</v>
      </c>
      <c r="B100" s="41" t="s">
        <v>83</v>
      </c>
      <c r="C100" s="25" t="s">
        <v>3</v>
      </c>
      <c r="D100" s="26">
        <f>SUM(D101:D107,D109,D111,D113)</f>
        <v>937500</v>
      </c>
      <c r="E100" s="26">
        <f t="shared" si="2"/>
        <v>0</v>
      </c>
      <c r="F100" s="71">
        <f>SUM(ต.ค.56!E170)</f>
        <v>0</v>
      </c>
      <c r="G100" s="71">
        <f>SUM(ต.ค.56:เม.ย.57!E120)</f>
        <v>0</v>
      </c>
      <c r="H100" s="71">
        <f>SUM(ต.ค.56:เม.ย.57!E120)</f>
        <v>0</v>
      </c>
      <c r="I100" s="71">
        <f>SUM(ต.ค.56:เม.ย.57!E120)</f>
        <v>0</v>
      </c>
      <c r="J100" s="71">
        <f>SUM(ต.ค.56:เม.ย.57!E120)</f>
        <v>0</v>
      </c>
      <c r="K100" s="71">
        <f>SUM(ต.ค.56:เม.ย.57!E120)</f>
        <v>0</v>
      </c>
      <c r="L100" s="71">
        <f>SUM(ต.ค.56:เม.ย.57!E120)</f>
        <v>0</v>
      </c>
      <c r="M100" s="71">
        <f>SUM(ต.ค.56:เม.ย.57!E120)</f>
        <v>0</v>
      </c>
      <c r="N100" s="71">
        <f>SUM(ต.ค.56:เม.ย.57!E120)</f>
        <v>0</v>
      </c>
      <c r="O100" s="71">
        <f>SUM(ต.ค.56:เม.ย.57!E120)</f>
        <v>0</v>
      </c>
      <c r="P100" s="71">
        <f>SUM(ต.ค.56:เม.ย.57!E120)</f>
        <v>0</v>
      </c>
      <c r="Q100" s="71">
        <f>SUM(ต.ค.56:เม.ย.57!E120)</f>
        <v>0</v>
      </c>
    </row>
    <row r="101" spans="1:17" ht="45" customHeight="1">
      <c r="A101" s="48"/>
      <c r="B101" s="45" t="s">
        <v>73</v>
      </c>
      <c r="C101" s="20" t="s">
        <v>3</v>
      </c>
      <c r="D101" s="21">
        <v>449620</v>
      </c>
      <c r="E101" s="21">
        <f t="shared" si="2"/>
        <v>0</v>
      </c>
      <c r="F101" s="72">
        <f>SUM(ต.ค.56!E171)</f>
        <v>0</v>
      </c>
      <c r="G101" s="72">
        <f>SUM(ต.ค.56:เม.ย.57!E121)</f>
        <v>0</v>
      </c>
      <c r="H101" s="72">
        <f>SUM(ต.ค.56:เม.ย.57!E121)</f>
        <v>0</v>
      </c>
      <c r="I101" s="72">
        <f>SUM(ต.ค.56:เม.ย.57!E121)</f>
        <v>0</v>
      </c>
      <c r="J101" s="72">
        <f>SUM(ต.ค.56:เม.ย.57!E121)</f>
        <v>0</v>
      </c>
      <c r="K101" s="72">
        <f>SUM(ต.ค.56:เม.ย.57!E121)</f>
        <v>0</v>
      </c>
      <c r="L101" s="72">
        <f>SUM(ต.ค.56:เม.ย.57!E121)</f>
        <v>0</v>
      </c>
      <c r="M101" s="72">
        <f>SUM(ต.ค.56:เม.ย.57!E121)</f>
        <v>0</v>
      </c>
      <c r="N101" s="72">
        <f>SUM(ต.ค.56:เม.ย.57!E121)</f>
        <v>0</v>
      </c>
      <c r="O101" s="72">
        <f>SUM(ต.ค.56:เม.ย.57!E121)</f>
        <v>0</v>
      </c>
      <c r="P101" s="72">
        <f>SUM(ต.ค.56:เม.ย.57!E121)</f>
        <v>0</v>
      </c>
      <c r="Q101" s="72">
        <f>SUM(ต.ค.56:เม.ย.57!E121)</f>
        <v>0</v>
      </c>
    </row>
    <row r="102" spans="1:17" ht="23.25" customHeight="1">
      <c r="A102" s="48"/>
      <c r="B102" s="45" t="s">
        <v>74</v>
      </c>
      <c r="C102" s="20" t="s">
        <v>3</v>
      </c>
      <c r="D102" s="21">
        <v>328000</v>
      </c>
      <c r="E102" s="21">
        <f t="shared" si="2"/>
        <v>0</v>
      </c>
      <c r="F102" s="68">
        <f>SUM(ต.ค.56!E172)</f>
        <v>0</v>
      </c>
      <c r="G102" s="68">
        <f>SUM(ต.ค.56:เม.ย.57!E122)</f>
        <v>0</v>
      </c>
      <c r="H102" s="68">
        <f>SUM(ต.ค.56:เม.ย.57!E122)</f>
        <v>0</v>
      </c>
      <c r="I102" s="68">
        <f>SUM(ต.ค.56:เม.ย.57!E122)</f>
        <v>0</v>
      </c>
      <c r="J102" s="68">
        <f>SUM(ต.ค.56:เม.ย.57!E122)</f>
        <v>0</v>
      </c>
      <c r="K102" s="68">
        <f>SUM(ต.ค.56:เม.ย.57!E122)</f>
        <v>0</v>
      </c>
      <c r="L102" s="68">
        <f>SUM(ต.ค.56:เม.ย.57!E122)</f>
        <v>0</v>
      </c>
      <c r="M102" s="68">
        <f>SUM(ต.ค.56:เม.ย.57!E122)</f>
        <v>0</v>
      </c>
      <c r="N102" s="68">
        <f>SUM(ต.ค.56:เม.ย.57!E122)</f>
        <v>0</v>
      </c>
      <c r="O102" s="68">
        <f>SUM(ต.ค.56:เม.ย.57!E122)</f>
        <v>0</v>
      </c>
      <c r="P102" s="68">
        <f>SUM(ต.ค.56:เม.ย.57!E122)</f>
        <v>0</v>
      </c>
      <c r="Q102" s="68">
        <f>SUM(ต.ค.56:เม.ย.57!E122)</f>
        <v>0</v>
      </c>
    </row>
    <row r="103" spans="1:17" ht="23.25" customHeight="1">
      <c r="A103" s="48"/>
      <c r="B103" s="45" t="s">
        <v>75</v>
      </c>
      <c r="C103" s="20" t="s">
        <v>3</v>
      </c>
      <c r="D103" s="21">
        <v>112500</v>
      </c>
      <c r="E103" s="21">
        <f t="shared" si="2"/>
        <v>0</v>
      </c>
      <c r="F103" s="68">
        <f>SUM(ต.ค.56!E86)</f>
        <v>0</v>
      </c>
      <c r="G103" s="68">
        <f>SUM(ต.ค.56:เม.ย.57!E123)</f>
        <v>0</v>
      </c>
      <c r="H103" s="68">
        <f>SUM(ต.ค.56:เม.ย.57!E123)</f>
        <v>0</v>
      </c>
      <c r="I103" s="68">
        <f>SUM(ต.ค.56:เม.ย.57!E123)</f>
        <v>0</v>
      </c>
      <c r="J103" s="68">
        <f>SUM(ต.ค.56:เม.ย.57!E123)</f>
        <v>0</v>
      </c>
      <c r="K103" s="68">
        <f>SUM(ต.ค.56:เม.ย.57!E123)</f>
        <v>0</v>
      </c>
      <c r="L103" s="68">
        <f>SUM(ต.ค.56:เม.ย.57!E123)</f>
        <v>0</v>
      </c>
      <c r="M103" s="68">
        <f>SUM(ต.ค.56:เม.ย.57!E123)</f>
        <v>0</v>
      </c>
      <c r="N103" s="68">
        <f>SUM(ต.ค.56:เม.ย.57!E123)</f>
        <v>0</v>
      </c>
      <c r="O103" s="68">
        <f>SUM(ต.ค.56:เม.ย.57!E123)</f>
        <v>0</v>
      </c>
      <c r="P103" s="68">
        <f>SUM(ต.ค.56:เม.ย.57!E123)</f>
        <v>0</v>
      </c>
      <c r="Q103" s="68">
        <f>SUM(ต.ค.56:เม.ย.57!E123)</f>
        <v>0</v>
      </c>
    </row>
    <row r="104" spans="1:17" ht="23.25" customHeight="1">
      <c r="A104" s="48"/>
      <c r="B104" s="45" t="s">
        <v>76</v>
      </c>
      <c r="C104" s="20" t="s">
        <v>3</v>
      </c>
      <c r="D104" s="21">
        <v>30100</v>
      </c>
      <c r="E104" s="21">
        <f t="shared" si="2"/>
        <v>0</v>
      </c>
      <c r="F104" s="68">
        <f>SUM(ต.ค.56!E87)</f>
        <v>0</v>
      </c>
      <c r="G104" s="68">
        <f>SUM(ต.ค.56:เม.ย.57!E124)</f>
        <v>0</v>
      </c>
      <c r="H104" s="68">
        <f>SUM(ต.ค.56:เม.ย.57!E124)</f>
        <v>0</v>
      </c>
      <c r="I104" s="68">
        <f>SUM(ต.ค.56:เม.ย.57!E124)</f>
        <v>0</v>
      </c>
      <c r="J104" s="68">
        <f>SUM(ต.ค.56:เม.ย.57!E124)</f>
        <v>0</v>
      </c>
      <c r="K104" s="68">
        <f>SUM(ต.ค.56:เม.ย.57!E124)</f>
        <v>0</v>
      </c>
      <c r="L104" s="68">
        <f>SUM(ต.ค.56:เม.ย.57!E124)</f>
        <v>0</v>
      </c>
      <c r="M104" s="68">
        <f>SUM(ต.ค.56:เม.ย.57!E124)</f>
        <v>0</v>
      </c>
      <c r="N104" s="68">
        <f>SUM(ต.ค.56:เม.ย.57!E124)</f>
        <v>0</v>
      </c>
      <c r="O104" s="68">
        <f>SUM(ต.ค.56:เม.ย.57!E124)</f>
        <v>0</v>
      </c>
      <c r="P104" s="68">
        <f>SUM(ต.ค.56:เม.ย.57!E124)</f>
        <v>0</v>
      </c>
      <c r="Q104" s="68">
        <f>SUM(ต.ค.56:เม.ย.57!E124)</f>
        <v>0</v>
      </c>
    </row>
    <row r="105" spans="1:17" ht="23.25" customHeight="1">
      <c r="A105" s="48"/>
      <c r="B105" s="45" t="s">
        <v>77</v>
      </c>
      <c r="C105" s="20" t="s">
        <v>3</v>
      </c>
      <c r="D105" s="21">
        <v>4500</v>
      </c>
      <c r="E105" s="21">
        <f t="shared" si="2"/>
        <v>0</v>
      </c>
      <c r="F105" s="68">
        <f>SUM(ต.ค.56!E90)</f>
        <v>0</v>
      </c>
      <c r="G105" s="68">
        <f>SUM(ต.ค.56:เม.ย.57!E125)</f>
        <v>0</v>
      </c>
      <c r="H105" s="68">
        <f>SUM(ต.ค.56:เม.ย.57!E125)</f>
        <v>0</v>
      </c>
      <c r="I105" s="68">
        <f>SUM(ต.ค.56:เม.ย.57!E125)</f>
        <v>0</v>
      </c>
      <c r="J105" s="68">
        <f>SUM(ต.ค.56:เม.ย.57!E125)</f>
        <v>0</v>
      </c>
      <c r="K105" s="68">
        <f>SUM(ต.ค.56:เม.ย.57!E125)</f>
        <v>0</v>
      </c>
      <c r="L105" s="68">
        <f>SUM(ต.ค.56:เม.ย.57!E125)</f>
        <v>0</v>
      </c>
      <c r="M105" s="68">
        <f>SUM(ต.ค.56:เม.ย.57!E125)</f>
        <v>0</v>
      </c>
      <c r="N105" s="68">
        <f>SUM(ต.ค.56:เม.ย.57!E125)</f>
        <v>0</v>
      </c>
      <c r="O105" s="68">
        <f>SUM(ต.ค.56:เม.ย.57!E125)</f>
        <v>0</v>
      </c>
      <c r="P105" s="68">
        <f>SUM(ต.ค.56:เม.ย.57!E125)</f>
        <v>0</v>
      </c>
      <c r="Q105" s="68">
        <f>SUM(ต.ค.56:เม.ย.57!E125)</f>
        <v>0</v>
      </c>
    </row>
    <row r="106" spans="1:17">
      <c r="A106" s="48"/>
      <c r="B106" s="47" t="s">
        <v>78</v>
      </c>
      <c r="C106" s="20" t="s">
        <v>3</v>
      </c>
      <c r="D106" s="21">
        <v>4000</v>
      </c>
      <c r="E106" s="64">
        <f t="shared" si="2"/>
        <v>0</v>
      </c>
      <c r="F106" s="73">
        <f>SUM(ต.ค.56!E83)</f>
        <v>0</v>
      </c>
      <c r="G106" s="73">
        <f>SUM(ต.ค.56:เม.ย.57!E126)</f>
        <v>0</v>
      </c>
      <c r="H106" s="73">
        <f>SUM(ต.ค.56:เม.ย.57!E126)</f>
        <v>0</v>
      </c>
      <c r="I106" s="73">
        <f>SUM(ต.ค.56:เม.ย.57!E126)</f>
        <v>0</v>
      </c>
      <c r="J106" s="73">
        <f>SUM(ต.ค.56:เม.ย.57!E126)</f>
        <v>0</v>
      </c>
      <c r="K106" s="73">
        <f>SUM(ต.ค.56:เม.ย.57!E126)</f>
        <v>0</v>
      </c>
      <c r="L106" s="73">
        <f>SUM(ต.ค.56:เม.ย.57!E126)</f>
        <v>0</v>
      </c>
      <c r="M106" s="73">
        <f>SUM(ต.ค.56:เม.ย.57!E126)</f>
        <v>0</v>
      </c>
      <c r="N106" s="73">
        <f>SUM(ต.ค.56:เม.ย.57!E126)</f>
        <v>0</v>
      </c>
      <c r="O106" s="73">
        <f>SUM(ต.ค.56:เม.ย.57!E126)</f>
        <v>0</v>
      </c>
      <c r="P106" s="73">
        <f>SUM(ต.ค.56:เม.ย.57!E126)</f>
        <v>0</v>
      </c>
      <c r="Q106" s="73">
        <f>SUM(ต.ค.56:เม.ย.57!E126)</f>
        <v>0</v>
      </c>
    </row>
    <row r="107" spans="1:17">
      <c r="A107" s="48"/>
      <c r="B107" s="45" t="s">
        <v>79</v>
      </c>
      <c r="C107" s="20" t="s">
        <v>3</v>
      </c>
      <c r="D107" s="21">
        <v>5000</v>
      </c>
      <c r="E107" s="21">
        <f t="shared" si="2"/>
        <v>0</v>
      </c>
      <c r="F107" s="68">
        <f>SUM(ต.ค.56!E82)</f>
        <v>0</v>
      </c>
      <c r="G107" s="68">
        <f>SUM(ต.ค.56:เม.ย.57!E127)</f>
        <v>0</v>
      </c>
      <c r="H107" s="68">
        <f>SUM(ต.ค.56:เม.ย.57!E127)</f>
        <v>0</v>
      </c>
      <c r="I107" s="68">
        <f>SUM(ต.ค.56:เม.ย.57!E127)</f>
        <v>0</v>
      </c>
      <c r="J107" s="68">
        <f>SUM(ต.ค.56:เม.ย.57!E127)</f>
        <v>0</v>
      </c>
      <c r="K107" s="68">
        <f>SUM(ต.ค.56:เม.ย.57!E127)</f>
        <v>0</v>
      </c>
      <c r="L107" s="68">
        <f>SUM(ต.ค.56:เม.ย.57!E127)</f>
        <v>0</v>
      </c>
      <c r="M107" s="68">
        <f>SUM(ต.ค.56:เม.ย.57!E127)</f>
        <v>0</v>
      </c>
      <c r="N107" s="68">
        <f>SUM(ต.ค.56:เม.ย.57!E127)</f>
        <v>0</v>
      </c>
      <c r="O107" s="68">
        <f>SUM(ต.ค.56:เม.ย.57!E127)</f>
        <v>0</v>
      </c>
      <c r="P107" s="68">
        <f>SUM(ต.ค.56:เม.ย.57!E127)</f>
        <v>0</v>
      </c>
      <c r="Q107" s="68">
        <f>SUM(ต.ค.56:เม.ย.57!E127)</f>
        <v>0</v>
      </c>
    </row>
    <row r="108" spans="1:17">
      <c r="A108" s="48"/>
      <c r="B108" s="45" t="s">
        <v>80</v>
      </c>
      <c r="C108" s="20" t="s">
        <v>49</v>
      </c>
      <c r="D108" s="21">
        <v>86</v>
      </c>
      <c r="E108" s="21" t="e">
        <f t="shared" si="2"/>
        <v>#REF!</v>
      </c>
      <c r="F108" s="68" t="e">
        <f>SUM(ต.ค.56!#REF!)</f>
        <v>#REF!</v>
      </c>
      <c r="G108" s="68">
        <f>SUM(ต.ค.56:เม.ย.57!E128)</f>
        <v>0</v>
      </c>
      <c r="H108" s="68">
        <f>SUM(ต.ค.56:เม.ย.57!E128)</f>
        <v>0</v>
      </c>
      <c r="I108" s="68">
        <f>SUM(ต.ค.56:เม.ย.57!E128)</f>
        <v>0</v>
      </c>
      <c r="J108" s="68">
        <f>SUM(ต.ค.56:เม.ย.57!E128)</f>
        <v>0</v>
      </c>
      <c r="K108" s="68">
        <f>SUM(ต.ค.56:เม.ย.57!E128)</f>
        <v>0</v>
      </c>
      <c r="L108" s="68">
        <f>SUM(ต.ค.56:เม.ย.57!E128)</f>
        <v>0</v>
      </c>
      <c r="M108" s="68">
        <f>SUM(ต.ค.56:เม.ย.57!E128)</f>
        <v>0</v>
      </c>
      <c r="N108" s="68">
        <f>SUM(ต.ค.56:เม.ย.57!E128)</f>
        <v>0</v>
      </c>
      <c r="O108" s="68">
        <f>SUM(ต.ค.56:เม.ย.57!E128)</f>
        <v>0</v>
      </c>
      <c r="P108" s="68">
        <f>SUM(ต.ค.56:เม.ย.57!E128)</f>
        <v>0</v>
      </c>
      <c r="Q108" s="68">
        <f>SUM(ต.ค.56:เม.ย.57!E128)</f>
        <v>0</v>
      </c>
    </row>
    <row r="109" spans="1:17">
      <c r="A109" s="48"/>
      <c r="B109" s="45"/>
      <c r="C109" s="20" t="s">
        <v>3</v>
      </c>
      <c r="D109" s="21">
        <v>1000</v>
      </c>
      <c r="E109" s="21" t="e">
        <f t="shared" si="2"/>
        <v>#REF!</v>
      </c>
      <c r="F109" s="68" t="e">
        <f>SUM(ต.ค.56!#REF!)</f>
        <v>#REF!</v>
      </c>
      <c r="G109" s="68">
        <f>SUM(ต.ค.56:เม.ย.57!E129)</f>
        <v>0</v>
      </c>
      <c r="H109" s="68">
        <f>SUM(ต.ค.56:เม.ย.57!E129)</f>
        <v>0</v>
      </c>
      <c r="I109" s="68">
        <f>SUM(ต.ค.56:เม.ย.57!E129)</f>
        <v>0</v>
      </c>
      <c r="J109" s="68">
        <f>SUM(ต.ค.56:เม.ย.57!E129)</f>
        <v>0</v>
      </c>
      <c r="K109" s="68">
        <f>SUM(ต.ค.56:เม.ย.57!E129)</f>
        <v>0</v>
      </c>
      <c r="L109" s="68">
        <f>SUM(ต.ค.56:เม.ย.57!E129)</f>
        <v>0</v>
      </c>
      <c r="M109" s="68">
        <f>SUM(ต.ค.56:เม.ย.57!E129)</f>
        <v>0</v>
      </c>
      <c r="N109" s="68">
        <f>SUM(ต.ค.56:เม.ย.57!E129)</f>
        <v>0</v>
      </c>
      <c r="O109" s="68">
        <f>SUM(ต.ค.56:เม.ย.57!E129)</f>
        <v>0</v>
      </c>
      <c r="P109" s="68">
        <f>SUM(ต.ค.56:เม.ย.57!E129)</f>
        <v>0</v>
      </c>
      <c r="Q109" s="68">
        <f>SUM(ต.ค.56:เม.ย.57!E129)</f>
        <v>0</v>
      </c>
    </row>
    <row r="110" spans="1:17">
      <c r="A110" s="48"/>
      <c r="B110" s="45" t="s">
        <v>81</v>
      </c>
      <c r="C110" s="20" t="s">
        <v>49</v>
      </c>
      <c r="D110" s="21">
        <v>58</v>
      </c>
      <c r="E110" s="21" t="e">
        <f t="shared" si="2"/>
        <v>#REF!</v>
      </c>
      <c r="F110" s="68" t="e">
        <f>SUM(ต.ค.56!#REF!)</f>
        <v>#REF!</v>
      </c>
      <c r="G110" s="68">
        <f>SUM(ต.ค.56:เม.ย.57!E130)</f>
        <v>10</v>
      </c>
      <c r="H110" s="68">
        <f>SUM(ต.ค.56:เม.ย.57!E130)</f>
        <v>10</v>
      </c>
      <c r="I110" s="68">
        <f>SUM(ต.ค.56:เม.ย.57!E130)</f>
        <v>10</v>
      </c>
      <c r="J110" s="68">
        <f>SUM(ต.ค.56:เม.ย.57!E130)</f>
        <v>10</v>
      </c>
      <c r="K110" s="68">
        <f>SUM(ต.ค.56:เม.ย.57!E130)</f>
        <v>10</v>
      </c>
      <c r="L110" s="68">
        <f>SUM(ต.ค.56:เม.ย.57!E130)</f>
        <v>10</v>
      </c>
      <c r="M110" s="68">
        <f>SUM(ต.ค.56:เม.ย.57!E130)</f>
        <v>10</v>
      </c>
      <c r="N110" s="68">
        <f>SUM(ต.ค.56:เม.ย.57!E130)</f>
        <v>10</v>
      </c>
      <c r="O110" s="68">
        <f>SUM(ต.ค.56:เม.ย.57!E130)</f>
        <v>10</v>
      </c>
      <c r="P110" s="68">
        <f>SUM(ต.ค.56:เม.ย.57!E130)</f>
        <v>10</v>
      </c>
      <c r="Q110" s="68">
        <f>SUM(ต.ค.56:เม.ย.57!E130)</f>
        <v>10</v>
      </c>
    </row>
    <row r="111" spans="1:17">
      <c r="A111" s="48"/>
      <c r="B111" s="45" t="s">
        <v>67</v>
      </c>
      <c r="C111" s="20" t="s">
        <v>3</v>
      </c>
      <c r="D111" s="21">
        <v>1160</v>
      </c>
      <c r="E111" s="21" t="e">
        <f t="shared" si="2"/>
        <v>#REF!</v>
      </c>
      <c r="F111" s="68" t="e">
        <f>SUM(ต.ค.56!#REF!)</f>
        <v>#REF!</v>
      </c>
      <c r="G111" s="68">
        <f>SUM(ต.ค.56:เม.ย.57!E131)</f>
        <v>118</v>
      </c>
      <c r="H111" s="68">
        <f>SUM(ต.ค.56:เม.ย.57!E131)</f>
        <v>118</v>
      </c>
      <c r="I111" s="68">
        <f>SUM(ต.ค.56:เม.ย.57!E131)</f>
        <v>118</v>
      </c>
      <c r="J111" s="68">
        <f>SUM(ต.ค.56:เม.ย.57!E131)</f>
        <v>118</v>
      </c>
      <c r="K111" s="68">
        <f>SUM(ต.ค.56:เม.ย.57!E131)</f>
        <v>118</v>
      </c>
      <c r="L111" s="68">
        <f>SUM(ต.ค.56:เม.ย.57!E131)</f>
        <v>118</v>
      </c>
      <c r="M111" s="68">
        <f>SUM(ต.ค.56:เม.ย.57!E131)</f>
        <v>118</v>
      </c>
      <c r="N111" s="68">
        <f>SUM(ต.ค.56:เม.ย.57!E131)</f>
        <v>118</v>
      </c>
      <c r="O111" s="68">
        <f>SUM(ต.ค.56:เม.ย.57!E131)</f>
        <v>118</v>
      </c>
      <c r="P111" s="68">
        <f>SUM(ต.ค.56:เม.ย.57!E131)</f>
        <v>118</v>
      </c>
      <c r="Q111" s="68">
        <f>SUM(ต.ค.56:เม.ย.57!E131)</f>
        <v>118</v>
      </c>
    </row>
    <row r="112" spans="1:17" ht="27" customHeight="1">
      <c r="A112" s="48"/>
      <c r="B112" s="45" t="s">
        <v>82</v>
      </c>
      <c r="C112" s="20" t="s">
        <v>49</v>
      </c>
      <c r="D112" s="21">
        <v>162</v>
      </c>
      <c r="E112" s="21" t="e">
        <f t="shared" si="2"/>
        <v>#REF!</v>
      </c>
      <c r="F112" s="63" t="e">
        <f>SUM(ต.ค.56!#REF!)</f>
        <v>#REF!</v>
      </c>
      <c r="G112" s="63">
        <f>SUM(ต.ค.56:เม.ย.57!E132)</f>
        <v>0</v>
      </c>
      <c r="H112" s="63">
        <f>SUM(ต.ค.56:เม.ย.57!E132)</f>
        <v>0</v>
      </c>
      <c r="I112" s="63">
        <f>SUM(ต.ค.56:เม.ย.57!E132)</f>
        <v>0</v>
      </c>
      <c r="J112" s="63">
        <f>SUM(ต.ค.56:เม.ย.57!E132)</f>
        <v>0</v>
      </c>
      <c r="K112" s="63">
        <f>SUM(ต.ค.56:เม.ย.57!E132)</f>
        <v>0</v>
      </c>
      <c r="L112" s="63">
        <f>SUM(ต.ค.56:เม.ย.57!E132)</f>
        <v>0</v>
      </c>
      <c r="M112" s="63">
        <f>SUM(ต.ค.56:เม.ย.57!E132)</f>
        <v>0</v>
      </c>
      <c r="N112" s="63">
        <f>SUM(ต.ค.56:เม.ย.57!E132)</f>
        <v>0</v>
      </c>
      <c r="O112" s="63">
        <f>SUM(ต.ค.56:เม.ย.57!E132)</f>
        <v>0</v>
      </c>
      <c r="P112" s="63">
        <f>SUM(ต.ค.56:เม.ย.57!E132)</f>
        <v>0</v>
      </c>
      <c r="Q112" s="63">
        <f>SUM(ต.ค.56:เม.ย.57!E132)</f>
        <v>0</v>
      </c>
    </row>
    <row r="113" spans="1:17" ht="27" customHeight="1">
      <c r="A113" s="48"/>
      <c r="B113" s="45"/>
      <c r="C113" s="20" t="s">
        <v>3</v>
      </c>
      <c r="D113" s="21">
        <v>1620</v>
      </c>
      <c r="E113" s="21" t="e">
        <f t="shared" si="2"/>
        <v>#REF!</v>
      </c>
      <c r="F113" s="63" t="e">
        <f>SUM(ต.ค.56!#REF!)</f>
        <v>#REF!</v>
      </c>
      <c r="G113" s="63">
        <f>SUM(ต.ค.56:เม.ย.57!E133)</f>
        <v>0</v>
      </c>
      <c r="H113" s="63">
        <f>SUM(ต.ค.56:เม.ย.57!E133)</f>
        <v>0</v>
      </c>
      <c r="I113" s="63">
        <f>SUM(ต.ค.56:เม.ย.57!E133)</f>
        <v>0</v>
      </c>
      <c r="J113" s="63">
        <f>SUM(ต.ค.56:เม.ย.57!E133)</f>
        <v>0</v>
      </c>
      <c r="K113" s="63">
        <f>SUM(ต.ค.56:เม.ย.57!E133)</f>
        <v>0</v>
      </c>
      <c r="L113" s="63">
        <f>SUM(ต.ค.56:เม.ย.57!E133)</f>
        <v>0</v>
      </c>
      <c r="M113" s="63">
        <f>SUM(ต.ค.56:เม.ย.57!E133)</f>
        <v>0</v>
      </c>
      <c r="N113" s="63">
        <f>SUM(ต.ค.56:เม.ย.57!E133)</f>
        <v>0</v>
      </c>
      <c r="O113" s="63">
        <f>SUM(ต.ค.56:เม.ย.57!E133)</f>
        <v>0</v>
      </c>
      <c r="P113" s="63">
        <f>SUM(ต.ค.56:เม.ย.57!E133)</f>
        <v>0</v>
      </c>
      <c r="Q113" s="63">
        <f>SUM(ต.ค.56:เม.ย.57!E133)</f>
        <v>0</v>
      </c>
    </row>
    <row r="114" spans="1:17">
      <c r="A114" s="33" t="s">
        <v>84</v>
      </c>
      <c r="B114" s="41" t="s">
        <v>50</v>
      </c>
      <c r="C114" s="25" t="s">
        <v>3</v>
      </c>
      <c r="D114" s="26">
        <f>SUM(D116:D120)</f>
        <v>1000000</v>
      </c>
      <c r="E114" s="26" t="e">
        <f t="shared" si="2"/>
        <v>#REF!</v>
      </c>
      <c r="F114" s="59" t="e">
        <f>SUM(ต.ค.56!#REF!)</f>
        <v>#REF!</v>
      </c>
      <c r="G114" s="59">
        <f>SUM(ต.ค.56:เม.ย.57!E134)</f>
        <v>0</v>
      </c>
      <c r="H114" s="59">
        <f>SUM(ต.ค.56:เม.ย.57!E134)</f>
        <v>0</v>
      </c>
      <c r="I114" s="59">
        <f>SUM(ต.ค.56:เม.ย.57!E134)</f>
        <v>0</v>
      </c>
      <c r="J114" s="59">
        <f>SUM(ต.ค.56:เม.ย.57!E134)</f>
        <v>0</v>
      </c>
      <c r="K114" s="59">
        <f>SUM(ต.ค.56:เม.ย.57!E134)</f>
        <v>0</v>
      </c>
      <c r="L114" s="59">
        <f>SUM(ต.ค.56:เม.ย.57!E134)</f>
        <v>0</v>
      </c>
      <c r="M114" s="59">
        <f>SUM(ต.ค.56:เม.ย.57!E134)</f>
        <v>0</v>
      </c>
      <c r="N114" s="59">
        <f>SUM(ต.ค.56:เม.ย.57!E134)</f>
        <v>0</v>
      </c>
      <c r="O114" s="59">
        <f>SUM(ต.ค.56:เม.ย.57!E134)</f>
        <v>0</v>
      </c>
      <c r="P114" s="59">
        <f>SUM(ต.ค.56:เม.ย.57!E134)</f>
        <v>0</v>
      </c>
      <c r="Q114" s="59">
        <f>SUM(ต.ค.56:เม.ย.57!E134)</f>
        <v>0</v>
      </c>
    </row>
    <row r="115" spans="1:17">
      <c r="A115" s="33"/>
      <c r="B115" s="41" t="s">
        <v>168</v>
      </c>
      <c r="C115" s="25"/>
      <c r="D115" s="26"/>
      <c r="E115" s="26"/>
      <c r="F115" s="68"/>
      <c r="G115" s="68"/>
      <c r="H115" s="68"/>
      <c r="I115" s="68"/>
      <c r="J115" s="68"/>
      <c r="K115" s="68"/>
      <c r="L115" s="68"/>
      <c r="M115" s="68"/>
      <c r="N115" s="68"/>
      <c r="O115" s="68"/>
      <c r="P115" s="68"/>
      <c r="Q115" s="68"/>
    </row>
    <row r="116" spans="1:17" ht="26.25" customHeight="1">
      <c r="A116" s="48"/>
      <c r="B116" s="45" t="s">
        <v>150</v>
      </c>
      <c r="C116" s="20" t="s">
        <v>3</v>
      </c>
      <c r="D116" s="21">
        <v>928000</v>
      </c>
      <c r="E116" s="21" t="e">
        <f t="shared" si="2"/>
        <v>#REF!</v>
      </c>
      <c r="F116" s="63" t="e">
        <f>SUM(ต.ค.56!#REF!)</f>
        <v>#REF!</v>
      </c>
      <c r="G116" s="63">
        <f>SUM(ต.ค.56:เม.ย.57!E136)</f>
        <v>0</v>
      </c>
      <c r="H116" s="63">
        <f>SUM(ต.ค.56:เม.ย.57!E136)</f>
        <v>0</v>
      </c>
      <c r="I116" s="63">
        <f>SUM(ต.ค.56:เม.ย.57!E136)</f>
        <v>0</v>
      </c>
      <c r="J116" s="63">
        <f>SUM(ต.ค.56:เม.ย.57!E136)</f>
        <v>0</v>
      </c>
      <c r="K116" s="63">
        <f>SUM(ต.ค.56:เม.ย.57!E136)</f>
        <v>0</v>
      </c>
      <c r="L116" s="63">
        <f>SUM(ต.ค.56:เม.ย.57!E136)</f>
        <v>0</v>
      </c>
      <c r="M116" s="63">
        <f>SUM(ต.ค.56:เม.ย.57!E136)</f>
        <v>0</v>
      </c>
      <c r="N116" s="63">
        <f>SUM(ต.ค.56:เม.ย.57!E136)</f>
        <v>0</v>
      </c>
      <c r="O116" s="63">
        <f>SUM(ต.ค.56:เม.ย.57!E136)</f>
        <v>0</v>
      </c>
      <c r="P116" s="63">
        <f>SUM(ต.ค.56:เม.ย.57!E136)</f>
        <v>0</v>
      </c>
      <c r="Q116" s="63">
        <f>SUM(ต.ค.56:เม.ย.57!E136)</f>
        <v>0</v>
      </c>
    </row>
    <row r="117" spans="1:17">
      <c r="A117" s="48"/>
      <c r="B117" s="42" t="s">
        <v>85</v>
      </c>
      <c r="C117" s="20" t="s">
        <v>3</v>
      </c>
      <c r="D117" s="21">
        <v>8100</v>
      </c>
      <c r="E117" s="21">
        <f t="shared" si="2"/>
        <v>0</v>
      </c>
      <c r="F117" s="63">
        <f>SUM(ต.ค.56!E23)</f>
        <v>0</v>
      </c>
      <c r="G117" s="63">
        <f>SUM(ต.ค.56:เม.ย.57!E137)</f>
        <v>0</v>
      </c>
      <c r="H117" s="63">
        <f>SUM(ต.ค.56:เม.ย.57!E137)</f>
        <v>0</v>
      </c>
      <c r="I117" s="63">
        <f>SUM(ต.ค.56:เม.ย.57!E137)</f>
        <v>0</v>
      </c>
      <c r="J117" s="63">
        <f>SUM(ต.ค.56:เม.ย.57!E137)</f>
        <v>0</v>
      </c>
      <c r="K117" s="63">
        <f>SUM(ต.ค.56:เม.ย.57!E137)</f>
        <v>0</v>
      </c>
      <c r="L117" s="63">
        <f>SUM(ต.ค.56:เม.ย.57!E137)</f>
        <v>0</v>
      </c>
      <c r="M117" s="63">
        <f>SUM(ต.ค.56:เม.ย.57!E137)</f>
        <v>0</v>
      </c>
      <c r="N117" s="63">
        <f>SUM(ต.ค.56:เม.ย.57!E137)</f>
        <v>0</v>
      </c>
      <c r="O117" s="63">
        <f>SUM(ต.ค.56:เม.ย.57!E137)</f>
        <v>0</v>
      </c>
      <c r="P117" s="63">
        <f>SUM(ต.ค.56:เม.ย.57!E137)</f>
        <v>0</v>
      </c>
      <c r="Q117" s="63">
        <f>SUM(ต.ค.56:เม.ย.57!E137)</f>
        <v>0</v>
      </c>
    </row>
    <row r="118" spans="1:17" ht="42">
      <c r="A118" s="48"/>
      <c r="B118" s="45" t="s">
        <v>151</v>
      </c>
      <c r="C118" s="20" t="s">
        <v>3</v>
      </c>
      <c r="D118" s="21">
        <v>60000</v>
      </c>
      <c r="E118" s="21">
        <f t="shared" si="2"/>
        <v>0</v>
      </c>
      <c r="F118" s="63">
        <f>SUM(ต.ค.56!E24)</f>
        <v>0</v>
      </c>
      <c r="G118" s="63">
        <f>SUM(ต.ค.56:เม.ย.57!E138)</f>
        <v>0</v>
      </c>
      <c r="H118" s="63">
        <f>SUM(ต.ค.56:เม.ย.57!E138)</f>
        <v>0</v>
      </c>
      <c r="I118" s="63">
        <f>SUM(ต.ค.56:เม.ย.57!E138)</f>
        <v>0</v>
      </c>
      <c r="J118" s="63">
        <f>SUM(ต.ค.56:เม.ย.57!E138)</f>
        <v>0</v>
      </c>
      <c r="K118" s="63">
        <f>SUM(ต.ค.56:เม.ย.57!E138)</f>
        <v>0</v>
      </c>
      <c r="L118" s="63">
        <f>SUM(ต.ค.56:เม.ย.57!E138)</f>
        <v>0</v>
      </c>
      <c r="M118" s="63">
        <f>SUM(ต.ค.56:เม.ย.57!E138)</f>
        <v>0</v>
      </c>
      <c r="N118" s="63">
        <f>SUM(ต.ค.56:เม.ย.57!E138)</f>
        <v>0</v>
      </c>
      <c r="O118" s="63">
        <f>SUM(ต.ค.56:เม.ย.57!E138)</f>
        <v>0</v>
      </c>
      <c r="P118" s="63">
        <f>SUM(ต.ค.56:เม.ย.57!E138)</f>
        <v>0</v>
      </c>
      <c r="Q118" s="63">
        <f>SUM(ต.ค.56:เม.ย.57!E138)</f>
        <v>0</v>
      </c>
    </row>
    <row r="119" spans="1:17">
      <c r="A119" s="48"/>
      <c r="B119" s="45" t="s">
        <v>152</v>
      </c>
      <c r="C119" s="20" t="s">
        <v>3</v>
      </c>
      <c r="D119" s="22">
        <v>700</v>
      </c>
      <c r="E119" s="21">
        <f t="shared" si="2"/>
        <v>0</v>
      </c>
      <c r="F119" s="63">
        <f>SUM(ต.ค.56!E25)</f>
        <v>0</v>
      </c>
      <c r="G119" s="63">
        <f>SUM(ต.ค.56:เม.ย.57!E139)</f>
        <v>0</v>
      </c>
      <c r="H119" s="63">
        <f>SUM(ต.ค.56:เม.ย.57!E139)</f>
        <v>0</v>
      </c>
      <c r="I119" s="63">
        <f>SUM(ต.ค.56:เม.ย.57!E139)</f>
        <v>0</v>
      </c>
      <c r="J119" s="63">
        <f>SUM(ต.ค.56:เม.ย.57!E139)</f>
        <v>0</v>
      </c>
      <c r="K119" s="63">
        <f>SUM(ต.ค.56:เม.ย.57!E139)</f>
        <v>0</v>
      </c>
      <c r="L119" s="63">
        <f>SUM(ต.ค.56:เม.ย.57!E139)</f>
        <v>0</v>
      </c>
      <c r="M119" s="63">
        <f>SUM(ต.ค.56:เม.ย.57!E139)</f>
        <v>0</v>
      </c>
      <c r="N119" s="63">
        <f>SUM(ต.ค.56:เม.ย.57!E139)</f>
        <v>0</v>
      </c>
      <c r="O119" s="63">
        <f>SUM(ต.ค.56:เม.ย.57!E139)</f>
        <v>0</v>
      </c>
      <c r="P119" s="63">
        <f>SUM(ต.ค.56:เม.ย.57!E139)</f>
        <v>0</v>
      </c>
      <c r="Q119" s="63">
        <f>SUM(ต.ค.56:เม.ย.57!E139)</f>
        <v>0</v>
      </c>
    </row>
    <row r="120" spans="1:17">
      <c r="A120" s="48"/>
      <c r="B120" s="45" t="s">
        <v>153</v>
      </c>
      <c r="C120" s="20" t="s">
        <v>3</v>
      </c>
      <c r="D120" s="22">
        <v>3200</v>
      </c>
      <c r="E120" s="21">
        <f t="shared" si="2"/>
        <v>0</v>
      </c>
      <c r="F120" s="63">
        <f>SUM(ต.ค.56!E26)</f>
        <v>0</v>
      </c>
      <c r="G120" s="63">
        <f>SUM(ต.ค.56:เม.ย.57!E140)</f>
        <v>0</v>
      </c>
      <c r="H120" s="63">
        <f>SUM(ต.ค.56:เม.ย.57!E140)</f>
        <v>0</v>
      </c>
      <c r="I120" s="63">
        <f>SUM(ต.ค.56:เม.ย.57!E140)</f>
        <v>0</v>
      </c>
      <c r="J120" s="63">
        <f>SUM(ต.ค.56:เม.ย.57!E140)</f>
        <v>0</v>
      </c>
      <c r="K120" s="63">
        <f>SUM(ต.ค.56:เม.ย.57!E140)</f>
        <v>0</v>
      </c>
      <c r="L120" s="63">
        <f>SUM(ต.ค.56:เม.ย.57!E140)</f>
        <v>0</v>
      </c>
      <c r="M120" s="63">
        <f>SUM(ต.ค.56:เม.ย.57!E140)</f>
        <v>0</v>
      </c>
      <c r="N120" s="63">
        <f>SUM(ต.ค.56:เม.ย.57!E140)</f>
        <v>0</v>
      </c>
      <c r="O120" s="63">
        <f>SUM(ต.ค.56:เม.ย.57!E140)</f>
        <v>0</v>
      </c>
      <c r="P120" s="63">
        <f>SUM(ต.ค.56:เม.ย.57!E140)</f>
        <v>0</v>
      </c>
      <c r="Q120" s="63">
        <f>SUM(ต.ค.56:เม.ย.57!E140)</f>
        <v>0</v>
      </c>
    </row>
    <row r="121" spans="1:17">
      <c r="A121" s="48"/>
      <c r="B121" s="44" t="s">
        <v>51</v>
      </c>
      <c r="C121" s="20" t="s">
        <v>3</v>
      </c>
      <c r="D121" s="22"/>
      <c r="E121" s="21">
        <f t="shared" si="2"/>
        <v>0</v>
      </c>
      <c r="F121" s="63">
        <f>SUM(ต.ค.56!E27)</f>
        <v>0</v>
      </c>
      <c r="G121" s="63">
        <f>SUM(ต.ค.56:เม.ย.57!E141)</f>
        <v>0</v>
      </c>
      <c r="H121" s="63">
        <f>SUM(ต.ค.56:เม.ย.57!E141)</f>
        <v>0</v>
      </c>
      <c r="I121" s="63">
        <f>SUM(ต.ค.56:เม.ย.57!E141)</f>
        <v>0</v>
      </c>
      <c r="J121" s="63">
        <f>SUM(ต.ค.56:เม.ย.57!E141)</f>
        <v>0</v>
      </c>
      <c r="K121" s="63">
        <f>SUM(ต.ค.56:เม.ย.57!E141)</f>
        <v>0</v>
      </c>
      <c r="L121" s="63">
        <f>SUM(ต.ค.56:เม.ย.57!E141)</f>
        <v>0</v>
      </c>
      <c r="M121" s="63">
        <f>SUM(ต.ค.56:เม.ย.57!E141)</f>
        <v>0</v>
      </c>
      <c r="N121" s="63">
        <f>SUM(ต.ค.56:เม.ย.57!E141)</f>
        <v>0</v>
      </c>
      <c r="O121" s="63">
        <f>SUM(ต.ค.56:เม.ย.57!E141)</f>
        <v>0</v>
      </c>
      <c r="P121" s="63">
        <f>SUM(ต.ค.56:เม.ย.57!E141)</f>
        <v>0</v>
      </c>
      <c r="Q121" s="63">
        <f>SUM(ต.ค.56:เม.ย.57!E141)</f>
        <v>0</v>
      </c>
    </row>
    <row r="122" spans="1:17">
      <c r="A122" s="48"/>
      <c r="B122" s="44" t="s">
        <v>116</v>
      </c>
      <c r="C122" s="20" t="s">
        <v>52</v>
      </c>
      <c r="D122" s="22"/>
      <c r="E122" s="21">
        <f t="shared" si="2"/>
        <v>0</v>
      </c>
      <c r="F122" s="63">
        <f>SUM(ต.ค.56!E28)</f>
        <v>0</v>
      </c>
      <c r="G122" s="63">
        <f>SUM(ต.ค.56:เม.ย.57!E143)</f>
        <v>0</v>
      </c>
      <c r="H122" s="63">
        <f>SUM(ต.ค.56:เม.ย.57!E143)</f>
        <v>0</v>
      </c>
      <c r="I122" s="63">
        <f>SUM(ต.ค.56:เม.ย.57!E143)</f>
        <v>0</v>
      </c>
      <c r="J122" s="63">
        <f>SUM(ต.ค.56:เม.ย.57!E143)</f>
        <v>0</v>
      </c>
      <c r="K122" s="63">
        <f>SUM(ต.ค.56:เม.ย.57!E143)</f>
        <v>0</v>
      </c>
      <c r="L122" s="63">
        <f>SUM(ต.ค.56:เม.ย.57!E143)</f>
        <v>0</v>
      </c>
      <c r="M122" s="63">
        <f>SUM(ต.ค.56:เม.ย.57!E143)</f>
        <v>0</v>
      </c>
      <c r="N122" s="63">
        <f>SUM(ต.ค.56:เม.ย.57!E143)</f>
        <v>0</v>
      </c>
      <c r="O122" s="63">
        <f>SUM(ต.ค.56:เม.ย.57!E143)</f>
        <v>0</v>
      </c>
      <c r="P122" s="63">
        <f>SUM(ต.ค.56:เม.ย.57!E143)</f>
        <v>0</v>
      </c>
      <c r="Q122" s="63">
        <f>SUM(ต.ค.56:เม.ย.57!E143)</f>
        <v>0</v>
      </c>
    </row>
    <row r="123" spans="1:17">
      <c r="A123" s="35"/>
      <c r="B123" s="45" t="s">
        <v>154</v>
      </c>
      <c r="C123" s="20" t="s">
        <v>12</v>
      </c>
      <c r="D123" s="22">
        <v>200</v>
      </c>
      <c r="E123" s="21">
        <f t="shared" si="2"/>
        <v>0</v>
      </c>
      <c r="F123" s="68">
        <f>SUM(ต.ค.56!E30)</f>
        <v>0</v>
      </c>
      <c r="G123" s="68">
        <f>SUM(ต.ค.56:เม.ย.57!E144)</f>
        <v>0</v>
      </c>
      <c r="H123" s="68">
        <f>SUM(ต.ค.56:เม.ย.57!E144)</f>
        <v>0</v>
      </c>
      <c r="I123" s="68">
        <f>SUM(ต.ค.56:เม.ย.57!E144)</f>
        <v>0</v>
      </c>
      <c r="J123" s="68">
        <f>SUM(ต.ค.56:เม.ย.57!E144)</f>
        <v>0</v>
      </c>
      <c r="K123" s="68">
        <f>SUM(ต.ค.56:เม.ย.57!E144)</f>
        <v>0</v>
      </c>
      <c r="L123" s="68">
        <f>SUM(ต.ค.56:เม.ย.57!E144)</f>
        <v>0</v>
      </c>
      <c r="M123" s="68">
        <f>SUM(ต.ค.56:เม.ย.57!E144)</f>
        <v>0</v>
      </c>
      <c r="N123" s="68">
        <f>SUM(ต.ค.56:เม.ย.57!E144)</f>
        <v>0</v>
      </c>
      <c r="O123" s="68">
        <f>SUM(ต.ค.56:เม.ย.57!E144)</f>
        <v>0</v>
      </c>
      <c r="P123" s="68">
        <f>SUM(ต.ค.56:เม.ย.57!E144)</f>
        <v>0</v>
      </c>
      <c r="Q123" s="68">
        <f>SUM(ต.ค.56:เม.ย.57!E144)</f>
        <v>0</v>
      </c>
    </row>
    <row r="124" spans="1:17" ht="39.75" customHeight="1">
      <c r="A124" s="35"/>
      <c r="B124" s="45" t="s">
        <v>155</v>
      </c>
      <c r="C124" s="20" t="s">
        <v>12</v>
      </c>
      <c r="D124" s="22">
        <v>600</v>
      </c>
      <c r="E124" s="21">
        <f t="shared" si="2"/>
        <v>0</v>
      </c>
      <c r="F124" s="68">
        <f>SUM(ต.ค.56!E31)</f>
        <v>0</v>
      </c>
      <c r="G124" s="68">
        <f>SUM(ต.ค.56:เม.ย.57!E145)</f>
        <v>0</v>
      </c>
      <c r="H124" s="68">
        <f>SUM(ต.ค.56:เม.ย.57!E145)</f>
        <v>0</v>
      </c>
      <c r="I124" s="68">
        <f>SUM(ต.ค.56:เม.ย.57!E145)</f>
        <v>0</v>
      </c>
      <c r="J124" s="68">
        <f>SUM(ต.ค.56:เม.ย.57!E145)</f>
        <v>0</v>
      </c>
      <c r="K124" s="68">
        <f>SUM(ต.ค.56:เม.ย.57!E145)</f>
        <v>0</v>
      </c>
      <c r="L124" s="68">
        <f>SUM(ต.ค.56:เม.ย.57!E145)</f>
        <v>0</v>
      </c>
      <c r="M124" s="68">
        <f>SUM(ต.ค.56:เม.ย.57!E145)</f>
        <v>0</v>
      </c>
      <c r="N124" s="68">
        <f>SUM(ต.ค.56:เม.ย.57!E145)</f>
        <v>0</v>
      </c>
      <c r="O124" s="68">
        <f>SUM(ต.ค.56:เม.ย.57!E145)</f>
        <v>0</v>
      </c>
      <c r="P124" s="68">
        <f>SUM(ต.ค.56:เม.ย.57!E145)</f>
        <v>0</v>
      </c>
      <c r="Q124" s="68">
        <f>SUM(ต.ค.56:เม.ย.57!E145)</f>
        <v>0</v>
      </c>
    </row>
    <row r="125" spans="1:17">
      <c r="A125" s="33" t="s">
        <v>86</v>
      </c>
      <c r="B125" s="41" t="s">
        <v>87</v>
      </c>
      <c r="C125" s="25" t="s">
        <v>3</v>
      </c>
      <c r="D125" s="26">
        <f>SUM(D126)</f>
        <v>7000000</v>
      </c>
      <c r="E125" s="26">
        <f t="shared" si="2"/>
        <v>0</v>
      </c>
      <c r="F125" s="59">
        <f>SUM(ต.ค.56!E32)</f>
        <v>0</v>
      </c>
      <c r="G125" s="59">
        <f>SUM(ต.ค.56:เม.ย.57!E146)</f>
        <v>0</v>
      </c>
      <c r="H125" s="59">
        <f>SUM(ต.ค.56:เม.ย.57!E146)</f>
        <v>0</v>
      </c>
      <c r="I125" s="59">
        <f>SUM(ต.ค.56:เม.ย.57!E146)</f>
        <v>0</v>
      </c>
      <c r="J125" s="59">
        <f>SUM(ต.ค.56:เม.ย.57!E146)</f>
        <v>0</v>
      </c>
      <c r="K125" s="59">
        <f>SUM(ต.ค.56:เม.ย.57!E146)</f>
        <v>0</v>
      </c>
      <c r="L125" s="59">
        <f>SUM(ต.ค.56:เม.ย.57!E146)</f>
        <v>0</v>
      </c>
      <c r="M125" s="59">
        <f>SUM(ต.ค.56:เม.ย.57!E146)</f>
        <v>0</v>
      </c>
      <c r="N125" s="59">
        <f>SUM(ต.ค.56:เม.ย.57!E146)</f>
        <v>0</v>
      </c>
      <c r="O125" s="59">
        <f>SUM(ต.ค.56:เม.ย.57!E146)</f>
        <v>0</v>
      </c>
      <c r="P125" s="59">
        <f>SUM(ต.ค.56:เม.ย.57!E146)</f>
        <v>0</v>
      </c>
      <c r="Q125" s="59">
        <f>SUM(ต.ค.56:เม.ย.57!E146)</f>
        <v>0</v>
      </c>
    </row>
    <row r="126" spans="1:17">
      <c r="A126" s="33"/>
      <c r="B126" s="45" t="s">
        <v>158</v>
      </c>
      <c r="C126" s="20" t="s">
        <v>3</v>
      </c>
      <c r="D126" s="21">
        <v>7000000</v>
      </c>
      <c r="E126" s="21">
        <f t="shared" si="2"/>
        <v>0</v>
      </c>
      <c r="F126" s="59">
        <f>SUM(ต.ค.56!E35)</f>
        <v>0</v>
      </c>
      <c r="G126" s="59">
        <f>SUM(ต.ค.56:เม.ย.57!E147)</f>
        <v>0</v>
      </c>
      <c r="H126" s="59">
        <f>SUM(ต.ค.56:เม.ย.57!E147)</f>
        <v>0</v>
      </c>
      <c r="I126" s="59">
        <f>SUM(ต.ค.56:เม.ย.57!E147)</f>
        <v>0</v>
      </c>
      <c r="J126" s="59">
        <f>SUM(ต.ค.56:เม.ย.57!E147)</f>
        <v>0</v>
      </c>
      <c r="K126" s="59">
        <f>SUM(ต.ค.56:เม.ย.57!E147)</f>
        <v>0</v>
      </c>
      <c r="L126" s="59">
        <f>SUM(ต.ค.56:เม.ย.57!E147)</f>
        <v>0</v>
      </c>
      <c r="M126" s="59">
        <f>SUM(ต.ค.56:เม.ย.57!E147)</f>
        <v>0</v>
      </c>
      <c r="N126" s="59">
        <f>SUM(ต.ค.56:เม.ย.57!E147)</f>
        <v>0</v>
      </c>
      <c r="O126" s="59">
        <f>SUM(ต.ค.56:เม.ย.57!E147)</f>
        <v>0</v>
      </c>
      <c r="P126" s="59">
        <f>SUM(ต.ค.56:เม.ย.57!E147)</f>
        <v>0</v>
      </c>
      <c r="Q126" s="59">
        <f>SUM(ต.ค.56:เม.ย.57!E147)</f>
        <v>0</v>
      </c>
    </row>
    <row r="127" spans="1:17">
      <c r="A127" s="33"/>
      <c r="B127" s="45" t="s">
        <v>156</v>
      </c>
      <c r="C127" s="25"/>
      <c r="D127" s="26"/>
      <c r="E127" s="26"/>
      <c r="F127" s="59"/>
      <c r="G127" s="59"/>
      <c r="H127" s="59"/>
      <c r="I127" s="59"/>
      <c r="J127" s="59"/>
      <c r="K127" s="59"/>
      <c r="L127" s="59"/>
      <c r="M127" s="59"/>
      <c r="N127" s="59"/>
      <c r="O127" s="59"/>
      <c r="P127" s="59"/>
      <c r="Q127" s="59"/>
    </row>
    <row r="128" spans="1:17">
      <c r="A128" s="49"/>
      <c r="B128" s="50" t="s">
        <v>159</v>
      </c>
      <c r="C128" s="20" t="s">
        <v>8</v>
      </c>
      <c r="D128" s="21">
        <f>SUM(D129:D132)</f>
        <v>175480</v>
      </c>
      <c r="E128" s="21">
        <f>SUM(E129:E132)</f>
        <v>7407</v>
      </c>
      <c r="F128" s="68">
        <f>SUM(ต.ค.56!E173)</f>
        <v>7407</v>
      </c>
      <c r="G128" s="68">
        <f>SUM(ต.ค.56:เม.ย.57!E149)</f>
        <v>0</v>
      </c>
      <c r="H128" s="68">
        <f>SUM(ต.ค.56:เม.ย.57!E149)</f>
        <v>0</v>
      </c>
      <c r="I128" s="68">
        <f>SUM(ต.ค.56:เม.ย.57!E149)</f>
        <v>0</v>
      </c>
      <c r="J128" s="68">
        <f>SUM(ต.ค.56:เม.ย.57!E149)</f>
        <v>0</v>
      </c>
      <c r="K128" s="68">
        <f>SUM(ต.ค.56:เม.ย.57!E149)</f>
        <v>0</v>
      </c>
      <c r="L128" s="68">
        <f>SUM(ต.ค.56:เม.ย.57!E149)</f>
        <v>0</v>
      </c>
      <c r="M128" s="68">
        <f>SUM(ต.ค.56:เม.ย.57!E149)</f>
        <v>0</v>
      </c>
      <c r="N128" s="68">
        <f>SUM(ต.ค.56:เม.ย.57!E149)</f>
        <v>0</v>
      </c>
      <c r="O128" s="68">
        <f>SUM(ต.ค.56:เม.ย.57!E149)</f>
        <v>0</v>
      </c>
      <c r="P128" s="68">
        <f>SUM(ต.ค.56:เม.ย.57!E149)</f>
        <v>0</v>
      </c>
      <c r="Q128" s="68">
        <f>SUM(ต.ค.56:เม.ย.57!E149)</f>
        <v>0</v>
      </c>
    </row>
    <row r="129" spans="1:17">
      <c r="A129" s="49"/>
      <c r="B129" s="44" t="s">
        <v>53</v>
      </c>
      <c r="C129" s="20"/>
      <c r="D129" s="22">
        <v>157200</v>
      </c>
      <c r="E129" s="21">
        <f t="shared" si="2"/>
        <v>7407</v>
      </c>
      <c r="F129" s="68">
        <f>SUM(ต.ค.56!E174)</f>
        <v>7407</v>
      </c>
      <c r="G129" s="68">
        <f>SUM(ต.ค.56:เม.ย.57!E150)</f>
        <v>0</v>
      </c>
      <c r="H129" s="68">
        <f>SUM(ต.ค.56:เม.ย.57!E150)</f>
        <v>0</v>
      </c>
      <c r="I129" s="68">
        <f>SUM(ต.ค.56:เม.ย.57!E150)</f>
        <v>0</v>
      </c>
      <c r="J129" s="68">
        <f>SUM(ต.ค.56:เม.ย.57!E150)</f>
        <v>0</v>
      </c>
      <c r="K129" s="68">
        <f>SUM(ต.ค.56:เม.ย.57!E150)</f>
        <v>0</v>
      </c>
      <c r="L129" s="68">
        <f>SUM(ต.ค.56:เม.ย.57!E150)</f>
        <v>0</v>
      </c>
      <c r="M129" s="68">
        <f>SUM(ต.ค.56:เม.ย.57!E150)</f>
        <v>0</v>
      </c>
      <c r="N129" s="68">
        <f>SUM(ต.ค.56:เม.ย.57!E150)</f>
        <v>0</v>
      </c>
      <c r="O129" s="68">
        <f>SUM(ต.ค.56:เม.ย.57!E150)</f>
        <v>0</v>
      </c>
      <c r="P129" s="68">
        <f>SUM(ต.ค.56:เม.ย.57!E150)</f>
        <v>0</v>
      </c>
      <c r="Q129" s="68">
        <f>SUM(ต.ค.56:เม.ย.57!E150)</f>
        <v>0</v>
      </c>
    </row>
    <row r="130" spans="1:17">
      <c r="A130" s="49"/>
      <c r="B130" s="44" t="s">
        <v>54</v>
      </c>
      <c r="C130" s="20"/>
      <c r="D130" s="22">
        <v>11520</v>
      </c>
      <c r="E130" s="21">
        <f t="shared" si="2"/>
        <v>0</v>
      </c>
      <c r="F130" s="68">
        <f>SUM(ต.ค.56!E179)</f>
        <v>0</v>
      </c>
      <c r="G130" s="68">
        <f>SUM(ต.ค.56:เม.ย.57!E151)</f>
        <v>0</v>
      </c>
      <c r="H130" s="68">
        <f>SUM(ต.ค.56:เม.ย.57!E151)</f>
        <v>0</v>
      </c>
      <c r="I130" s="68">
        <f>SUM(ต.ค.56:เม.ย.57!E151)</f>
        <v>0</v>
      </c>
      <c r="J130" s="68">
        <f>SUM(ต.ค.56:เม.ย.57!E151)</f>
        <v>0</v>
      </c>
      <c r="K130" s="68">
        <f>SUM(ต.ค.56:เม.ย.57!E151)</f>
        <v>0</v>
      </c>
      <c r="L130" s="68">
        <f>SUM(ต.ค.56:เม.ย.57!E151)</f>
        <v>0</v>
      </c>
      <c r="M130" s="68">
        <f>SUM(ต.ค.56:เม.ย.57!E151)</f>
        <v>0</v>
      </c>
      <c r="N130" s="68">
        <f>SUM(ต.ค.56:เม.ย.57!E151)</f>
        <v>0</v>
      </c>
      <c r="O130" s="68">
        <f>SUM(ต.ค.56:เม.ย.57!E151)</f>
        <v>0</v>
      </c>
      <c r="P130" s="68">
        <f>SUM(ต.ค.56:เม.ย.57!E151)</f>
        <v>0</v>
      </c>
      <c r="Q130" s="68">
        <f>SUM(ต.ค.56:เม.ย.57!E151)</f>
        <v>0</v>
      </c>
    </row>
    <row r="131" spans="1:17">
      <c r="A131" s="49"/>
      <c r="B131" s="44" t="s">
        <v>55</v>
      </c>
      <c r="C131" s="20"/>
      <c r="D131" s="22">
        <v>4760</v>
      </c>
      <c r="E131" s="21">
        <f t="shared" si="2"/>
        <v>0</v>
      </c>
      <c r="F131" s="68">
        <f>SUM(ต.ค.56!E180)</f>
        <v>0</v>
      </c>
      <c r="G131" s="68">
        <f>SUM(ต.ค.56:เม.ย.57!E152)</f>
        <v>0</v>
      </c>
      <c r="H131" s="68">
        <f>SUM(ต.ค.56:เม.ย.57!E152)</f>
        <v>0</v>
      </c>
      <c r="I131" s="68">
        <f>SUM(ต.ค.56:เม.ย.57!E152)</f>
        <v>0</v>
      </c>
      <c r="J131" s="68">
        <f>SUM(ต.ค.56:เม.ย.57!E152)</f>
        <v>0</v>
      </c>
      <c r="K131" s="68">
        <f>SUM(ต.ค.56:เม.ย.57!E152)</f>
        <v>0</v>
      </c>
      <c r="L131" s="68">
        <f>SUM(ต.ค.56:เม.ย.57!E152)</f>
        <v>0</v>
      </c>
      <c r="M131" s="68">
        <f>SUM(ต.ค.56:เม.ย.57!E152)</f>
        <v>0</v>
      </c>
      <c r="N131" s="68">
        <f>SUM(ต.ค.56:เม.ย.57!E152)</f>
        <v>0</v>
      </c>
      <c r="O131" s="68">
        <f>SUM(ต.ค.56:เม.ย.57!E152)</f>
        <v>0</v>
      </c>
      <c r="P131" s="68">
        <f>SUM(ต.ค.56:เม.ย.57!E152)</f>
        <v>0</v>
      </c>
      <c r="Q131" s="68">
        <f>SUM(ต.ค.56:เม.ย.57!E152)</f>
        <v>0</v>
      </c>
    </row>
    <row r="132" spans="1:17">
      <c r="A132" s="49"/>
      <c r="B132" s="44" t="s">
        <v>180</v>
      </c>
      <c r="C132" s="20"/>
      <c r="D132" s="22">
        <v>2000</v>
      </c>
      <c r="E132" s="21"/>
      <c r="F132" s="68"/>
      <c r="G132" s="68"/>
      <c r="H132" s="68"/>
      <c r="I132" s="68"/>
      <c r="J132" s="68"/>
      <c r="K132" s="68"/>
      <c r="L132" s="68"/>
      <c r="M132" s="68"/>
      <c r="N132" s="68"/>
      <c r="O132" s="68"/>
      <c r="P132" s="68"/>
      <c r="Q132" s="68"/>
    </row>
    <row r="133" spans="1:17">
      <c r="A133" s="49"/>
      <c r="B133" s="45" t="s">
        <v>157</v>
      </c>
      <c r="C133" s="20" t="s">
        <v>3</v>
      </c>
      <c r="D133" s="21">
        <f>SUM(D134:D135)</f>
        <v>220000</v>
      </c>
      <c r="E133" s="21">
        <f t="shared" si="2"/>
        <v>0</v>
      </c>
      <c r="F133" s="68">
        <f>SUM(ต.ค.56!E182)</f>
        <v>0</v>
      </c>
      <c r="G133" s="68">
        <f>SUM(ต.ค.56:เม.ย.57!E154)</f>
        <v>0</v>
      </c>
      <c r="H133" s="68">
        <f>SUM(ต.ค.56:เม.ย.57!E154)</f>
        <v>0</v>
      </c>
      <c r="I133" s="68">
        <f>SUM(ต.ค.56:เม.ย.57!E154)</f>
        <v>0</v>
      </c>
      <c r="J133" s="68">
        <f>SUM(ต.ค.56:เม.ย.57!E154)</f>
        <v>0</v>
      </c>
      <c r="K133" s="68">
        <f>SUM(ต.ค.56:เม.ย.57!E154)</f>
        <v>0</v>
      </c>
      <c r="L133" s="68">
        <f>SUM(ต.ค.56:เม.ย.57!E154)</f>
        <v>0</v>
      </c>
      <c r="M133" s="68">
        <f>SUM(ต.ค.56:เม.ย.57!E154)</f>
        <v>0</v>
      </c>
      <c r="N133" s="68">
        <f>SUM(ต.ค.56:เม.ย.57!E154)</f>
        <v>0</v>
      </c>
      <c r="O133" s="68">
        <f>SUM(ต.ค.56:เม.ย.57!E154)</f>
        <v>0</v>
      </c>
      <c r="P133" s="68">
        <f>SUM(ต.ค.56:เม.ย.57!E154)</f>
        <v>0</v>
      </c>
      <c r="Q133" s="68">
        <f>SUM(ต.ค.56:เม.ย.57!E154)</f>
        <v>0</v>
      </c>
    </row>
    <row r="134" spans="1:17">
      <c r="A134" s="49"/>
      <c r="B134" s="44" t="s">
        <v>88</v>
      </c>
      <c r="C134" s="20" t="s">
        <v>3</v>
      </c>
      <c r="D134" s="21">
        <v>202000</v>
      </c>
      <c r="E134" s="21">
        <f t="shared" si="2"/>
        <v>0</v>
      </c>
      <c r="F134" s="68">
        <f>SUM(ต.ค.56!E183)</f>
        <v>0</v>
      </c>
      <c r="G134" s="68">
        <f>SUM(ต.ค.56:เม.ย.57!E155)</f>
        <v>0</v>
      </c>
      <c r="H134" s="68">
        <f>SUM(ต.ค.56:เม.ย.57!E155)</f>
        <v>0</v>
      </c>
      <c r="I134" s="68">
        <f>SUM(ต.ค.56:เม.ย.57!E155)</f>
        <v>0</v>
      </c>
      <c r="J134" s="68">
        <f>SUM(ต.ค.56:เม.ย.57!E155)</f>
        <v>0</v>
      </c>
      <c r="K134" s="68">
        <f>SUM(ต.ค.56:เม.ย.57!E155)</f>
        <v>0</v>
      </c>
      <c r="L134" s="68">
        <f>SUM(ต.ค.56:เม.ย.57!E155)</f>
        <v>0</v>
      </c>
      <c r="M134" s="68">
        <f>SUM(ต.ค.56:เม.ย.57!E155)</f>
        <v>0</v>
      </c>
      <c r="N134" s="68">
        <f>SUM(ต.ค.56:เม.ย.57!E155)</f>
        <v>0</v>
      </c>
      <c r="O134" s="68">
        <f>SUM(ต.ค.56:เม.ย.57!E155)</f>
        <v>0</v>
      </c>
      <c r="P134" s="68">
        <f>SUM(ต.ค.56:เม.ย.57!E155)</f>
        <v>0</v>
      </c>
      <c r="Q134" s="68">
        <f>SUM(ต.ค.56:เม.ย.57!E155)</f>
        <v>0</v>
      </c>
    </row>
    <row r="135" spans="1:17">
      <c r="A135" s="49"/>
      <c r="B135" s="44" t="s">
        <v>89</v>
      </c>
      <c r="C135" s="20" t="s">
        <v>3</v>
      </c>
      <c r="D135" s="21">
        <v>18000</v>
      </c>
      <c r="E135" s="21" t="e">
        <f t="shared" si="2"/>
        <v>#REF!</v>
      </c>
      <c r="F135" s="68" t="e">
        <f>SUM(ต.ค.56!#REF!)</f>
        <v>#REF!</v>
      </c>
      <c r="G135" s="68">
        <f>SUM(ต.ค.56:เม.ย.57!E156)</f>
        <v>0</v>
      </c>
      <c r="H135" s="68">
        <f>SUM(ต.ค.56:เม.ย.57!E156)</f>
        <v>0</v>
      </c>
      <c r="I135" s="68">
        <f>SUM(ต.ค.56:เม.ย.57!E156)</f>
        <v>0</v>
      </c>
      <c r="J135" s="68">
        <f>SUM(ต.ค.56:เม.ย.57!E156)</f>
        <v>0</v>
      </c>
      <c r="K135" s="68">
        <f>SUM(ต.ค.56:เม.ย.57!E156)</f>
        <v>0</v>
      </c>
      <c r="L135" s="68">
        <f>SUM(ต.ค.56:เม.ย.57!E156)</f>
        <v>0</v>
      </c>
      <c r="M135" s="68">
        <f>SUM(ต.ค.56:เม.ย.57!E156)</f>
        <v>0</v>
      </c>
      <c r="N135" s="68">
        <f>SUM(ต.ค.56:เม.ย.57!E156)</f>
        <v>0</v>
      </c>
      <c r="O135" s="68">
        <f>SUM(ต.ค.56:เม.ย.57!E156)</f>
        <v>0</v>
      </c>
      <c r="P135" s="68">
        <f>SUM(ต.ค.56:เม.ย.57!E156)</f>
        <v>0</v>
      </c>
      <c r="Q135" s="68">
        <f>SUM(ต.ค.56:เม.ย.57!E156)</f>
        <v>0</v>
      </c>
    </row>
    <row r="136" spans="1:17">
      <c r="A136" s="49"/>
      <c r="B136" s="45" t="s">
        <v>160</v>
      </c>
      <c r="C136" s="20" t="s">
        <v>3</v>
      </c>
      <c r="D136" s="21">
        <v>2520</v>
      </c>
      <c r="E136" s="21">
        <f t="shared" si="2"/>
        <v>0</v>
      </c>
      <c r="F136" s="68">
        <f>SUM(ต.ค.56!E176)</f>
        <v>0</v>
      </c>
      <c r="G136" s="68">
        <f>SUM(ต.ค.56:เม.ย.57!E157)</f>
        <v>0</v>
      </c>
      <c r="H136" s="68">
        <f>SUM(ต.ค.56:เม.ย.57!E157)</f>
        <v>0</v>
      </c>
      <c r="I136" s="68">
        <f>SUM(ต.ค.56:เม.ย.57!E157)</f>
        <v>0</v>
      </c>
      <c r="J136" s="68">
        <f>SUM(ต.ค.56:เม.ย.57!E157)</f>
        <v>0</v>
      </c>
      <c r="K136" s="68">
        <f>SUM(ต.ค.56:เม.ย.57!E157)</f>
        <v>0</v>
      </c>
      <c r="L136" s="68">
        <f>SUM(ต.ค.56:เม.ย.57!E157)</f>
        <v>0</v>
      </c>
      <c r="M136" s="68">
        <f>SUM(ต.ค.56:เม.ย.57!E157)</f>
        <v>0</v>
      </c>
      <c r="N136" s="68">
        <f>SUM(ต.ค.56:เม.ย.57!E157)</f>
        <v>0</v>
      </c>
      <c r="O136" s="68">
        <f>SUM(ต.ค.56:เม.ย.57!E157)</f>
        <v>0</v>
      </c>
      <c r="P136" s="68">
        <f>SUM(ต.ค.56:เม.ย.57!E157)</f>
        <v>0</v>
      </c>
      <c r="Q136" s="68">
        <f>SUM(ต.ค.56:เม.ย.57!E157)</f>
        <v>0</v>
      </c>
    </row>
    <row r="137" spans="1:17">
      <c r="A137" s="49"/>
      <c r="B137" s="45" t="s">
        <v>161</v>
      </c>
      <c r="C137" s="20" t="s">
        <v>9</v>
      </c>
      <c r="D137" s="21">
        <v>950</v>
      </c>
      <c r="E137" s="21">
        <f t="shared" si="2"/>
        <v>0</v>
      </c>
      <c r="F137" s="68">
        <f>SUM(ต.ค.56!E177)</f>
        <v>0</v>
      </c>
      <c r="G137" s="68">
        <f>SUM(ต.ค.56:เม.ย.57!E158)</f>
        <v>0</v>
      </c>
      <c r="H137" s="68">
        <f>SUM(ต.ค.56:เม.ย.57!E158)</f>
        <v>0</v>
      </c>
      <c r="I137" s="68">
        <f>SUM(ต.ค.56:เม.ย.57!E158)</f>
        <v>0</v>
      </c>
      <c r="J137" s="68">
        <f>SUM(ต.ค.56:เม.ย.57!E158)</f>
        <v>0</v>
      </c>
      <c r="K137" s="68">
        <f>SUM(ต.ค.56:เม.ย.57!E158)</f>
        <v>0</v>
      </c>
      <c r="L137" s="68">
        <f>SUM(ต.ค.56:เม.ย.57!E158)</f>
        <v>0</v>
      </c>
      <c r="M137" s="68">
        <f>SUM(ต.ค.56:เม.ย.57!E158)</f>
        <v>0</v>
      </c>
      <c r="N137" s="68">
        <f>SUM(ต.ค.56:เม.ย.57!E158)</f>
        <v>0</v>
      </c>
      <c r="O137" s="68">
        <f>SUM(ต.ค.56:เม.ย.57!E158)</f>
        <v>0</v>
      </c>
      <c r="P137" s="68">
        <f>SUM(ต.ค.56:เม.ย.57!E158)</f>
        <v>0</v>
      </c>
      <c r="Q137" s="68">
        <f>SUM(ต.ค.56:เม.ย.57!E158)</f>
        <v>0</v>
      </c>
    </row>
    <row r="138" spans="1:17">
      <c r="A138" s="49"/>
      <c r="B138" s="45" t="s">
        <v>162</v>
      </c>
      <c r="C138" s="20" t="s">
        <v>9</v>
      </c>
      <c r="D138" s="21">
        <v>1000</v>
      </c>
      <c r="E138" s="21">
        <f t="shared" si="2"/>
        <v>0</v>
      </c>
      <c r="F138" s="68">
        <f>SUM(ต.ค.56!E178)</f>
        <v>0</v>
      </c>
      <c r="G138" s="68">
        <f>SUM(ต.ค.56:เม.ย.57!E159)</f>
        <v>0</v>
      </c>
      <c r="H138" s="68">
        <f>SUM(ต.ค.56:เม.ย.57!E159)</f>
        <v>0</v>
      </c>
      <c r="I138" s="68">
        <f>SUM(ต.ค.56:เม.ย.57!E159)</f>
        <v>0</v>
      </c>
      <c r="J138" s="68">
        <f>SUM(ต.ค.56:เม.ย.57!E159)</f>
        <v>0</v>
      </c>
      <c r="K138" s="68">
        <f>SUM(ต.ค.56:เม.ย.57!E159)</f>
        <v>0</v>
      </c>
      <c r="L138" s="68">
        <f>SUM(ต.ค.56:เม.ย.57!E159)</f>
        <v>0</v>
      </c>
      <c r="M138" s="68">
        <f>SUM(ต.ค.56:เม.ย.57!E159)</f>
        <v>0</v>
      </c>
      <c r="N138" s="68">
        <f>SUM(ต.ค.56:เม.ย.57!E159)</f>
        <v>0</v>
      </c>
      <c r="O138" s="68">
        <f>SUM(ต.ค.56:เม.ย.57!E159)</f>
        <v>0</v>
      </c>
      <c r="P138" s="68">
        <f>SUM(ต.ค.56:เม.ย.57!E159)</f>
        <v>0</v>
      </c>
      <c r="Q138" s="68">
        <f>SUM(ต.ค.56:เม.ย.57!E159)</f>
        <v>0</v>
      </c>
    </row>
    <row r="139" spans="1:17">
      <c r="A139" s="90" t="s">
        <v>90</v>
      </c>
      <c r="B139" s="50"/>
      <c r="C139" s="20"/>
      <c r="D139" s="21"/>
      <c r="E139" s="21"/>
      <c r="F139" s="68"/>
      <c r="G139" s="68"/>
      <c r="H139" s="68"/>
      <c r="I139" s="68"/>
      <c r="J139" s="68"/>
      <c r="K139" s="68"/>
      <c r="L139" s="68"/>
      <c r="M139" s="68"/>
      <c r="N139" s="68"/>
      <c r="O139" s="68"/>
      <c r="P139" s="68"/>
      <c r="Q139" s="68"/>
    </row>
    <row r="140" spans="1:17" ht="22.5" customHeight="1">
      <c r="A140" s="30" t="s">
        <v>91</v>
      </c>
      <c r="B140" s="45"/>
      <c r="C140" s="25" t="s">
        <v>3</v>
      </c>
      <c r="D140" s="26">
        <f>SUM(D145)</f>
        <v>836800</v>
      </c>
      <c r="E140" s="26" t="e">
        <f t="shared" si="2"/>
        <v>#REF!</v>
      </c>
      <c r="F140" s="59" t="e">
        <f>SUM(ต.ค.56!#REF!)</f>
        <v>#REF!</v>
      </c>
      <c r="G140" s="59">
        <f>SUM(ต.ค.56:เม.ย.57!E162)</f>
        <v>0</v>
      </c>
      <c r="H140" s="59">
        <f>SUM(ต.ค.56:เม.ย.57!E162)</f>
        <v>0</v>
      </c>
      <c r="I140" s="59">
        <f>SUM(ต.ค.56:เม.ย.57!E162)</f>
        <v>0</v>
      </c>
      <c r="J140" s="59">
        <f>SUM(ต.ค.56:เม.ย.57!E162)</f>
        <v>0</v>
      </c>
      <c r="K140" s="59">
        <f>SUM(ต.ค.56:เม.ย.57!E162)</f>
        <v>0</v>
      </c>
      <c r="L140" s="59">
        <f>SUM(ต.ค.56:เม.ย.57!E162)</f>
        <v>0</v>
      </c>
      <c r="M140" s="59">
        <f>SUM(ต.ค.56:เม.ย.57!E162)</f>
        <v>0</v>
      </c>
      <c r="N140" s="59">
        <f>SUM(ต.ค.56:เม.ย.57!E162)</f>
        <v>0</v>
      </c>
      <c r="O140" s="59">
        <f>SUM(ต.ค.56:เม.ย.57!E162)</f>
        <v>0</v>
      </c>
      <c r="P140" s="59">
        <f>SUM(ต.ค.56:เม.ย.57!E162)</f>
        <v>0</v>
      </c>
      <c r="Q140" s="59">
        <f>SUM(ต.ค.56:เม.ย.57!E162)</f>
        <v>0</v>
      </c>
    </row>
    <row r="141" spans="1:17" ht="22.5" customHeight="1">
      <c r="A141" s="30"/>
      <c r="B141" s="45"/>
      <c r="C141" s="25" t="s">
        <v>19</v>
      </c>
      <c r="D141" s="26">
        <f>SUM(D152)</f>
        <v>860300</v>
      </c>
      <c r="E141" s="26">
        <f t="shared" si="2"/>
        <v>251944</v>
      </c>
      <c r="F141" s="59">
        <f>SUM(ต.ค.56!E185)</f>
        <v>0</v>
      </c>
      <c r="G141" s="59">
        <f>SUM(ต.ค.56:เม.ย.57!E165)</f>
        <v>22904</v>
      </c>
      <c r="H141" s="59">
        <f>SUM(ต.ค.56:เม.ย.57!E165)</f>
        <v>22904</v>
      </c>
      <c r="I141" s="59">
        <f>SUM(ต.ค.56:เม.ย.57!E165)</f>
        <v>22904</v>
      </c>
      <c r="J141" s="59">
        <f>SUM(ต.ค.56:เม.ย.57!E165)</f>
        <v>22904</v>
      </c>
      <c r="K141" s="59">
        <f>SUM(ต.ค.56:เม.ย.57!E165)</f>
        <v>22904</v>
      </c>
      <c r="L141" s="59">
        <f>SUM(ต.ค.56:เม.ย.57!E165)</f>
        <v>22904</v>
      </c>
      <c r="M141" s="59">
        <f>SUM(ต.ค.56:เม.ย.57!E165)</f>
        <v>22904</v>
      </c>
      <c r="N141" s="59">
        <f>SUM(ต.ค.56:เม.ย.57!E165)</f>
        <v>22904</v>
      </c>
      <c r="O141" s="59">
        <f>SUM(ต.ค.56:เม.ย.57!E165)</f>
        <v>22904</v>
      </c>
      <c r="P141" s="59">
        <f>SUM(ต.ค.56:เม.ย.57!E165)</f>
        <v>22904</v>
      </c>
      <c r="Q141" s="59">
        <f>SUM(ต.ค.56:เม.ย.57!E165)</f>
        <v>22904</v>
      </c>
    </row>
    <row r="142" spans="1:17" ht="48.75" customHeight="1">
      <c r="A142" s="35" t="s">
        <v>34</v>
      </c>
      <c r="B142" s="41" t="s">
        <v>92</v>
      </c>
      <c r="C142" s="25" t="s">
        <v>3</v>
      </c>
      <c r="D142" s="26">
        <f>SUM(D145)</f>
        <v>836800</v>
      </c>
      <c r="E142" s="26" t="e">
        <f t="shared" si="2"/>
        <v>#REF!</v>
      </c>
      <c r="F142" s="59" t="e">
        <f>SUM(ต.ค.56!#REF!)</f>
        <v>#REF!</v>
      </c>
      <c r="G142" s="59">
        <f>SUM(ต.ค.56:เม.ย.57!E166)</f>
        <v>22904</v>
      </c>
      <c r="H142" s="59">
        <f>SUM(ต.ค.56:เม.ย.57!E166)</f>
        <v>22904</v>
      </c>
      <c r="I142" s="59">
        <f>SUM(ต.ค.56:เม.ย.57!E166)</f>
        <v>22904</v>
      </c>
      <c r="J142" s="59">
        <f>SUM(ต.ค.56:เม.ย.57!E166)</f>
        <v>22904</v>
      </c>
      <c r="K142" s="59">
        <f>SUM(ต.ค.56:เม.ย.57!E166)</f>
        <v>22904</v>
      </c>
      <c r="L142" s="59">
        <f>SUM(ต.ค.56:เม.ย.57!E166)</f>
        <v>22904</v>
      </c>
      <c r="M142" s="59">
        <f>SUM(ต.ค.56:เม.ย.57!E166)</f>
        <v>22904</v>
      </c>
      <c r="N142" s="59">
        <f>SUM(ต.ค.56:เม.ย.57!E166)</f>
        <v>22904</v>
      </c>
      <c r="O142" s="59">
        <f>SUM(ต.ค.56:เม.ย.57!E166)</f>
        <v>22904</v>
      </c>
      <c r="P142" s="59">
        <f>SUM(ต.ค.56:เม.ย.57!E166)</f>
        <v>22904</v>
      </c>
      <c r="Q142" s="59">
        <f>SUM(ต.ค.56:เม.ย.57!E166)</f>
        <v>22904</v>
      </c>
    </row>
    <row r="143" spans="1:17" ht="25.5" customHeight="1">
      <c r="A143" s="40"/>
      <c r="B143" s="41"/>
      <c r="C143" s="25" t="s">
        <v>19</v>
      </c>
      <c r="D143" s="26">
        <f>SUM(D152)</f>
        <v>860300</v>
      </c>
      <c r="E143" s="26" t="e">
        <f t="shared" si="2"/>
        <v>#REF!</v>
      </c>
      <c r="F143" s="59" t="e">
        <f>SUM(ต.ค.56!#REF!)</f>
        <v>#REF!</v>
      </c>
      <c r="G143" s="59">
        <f>SUM(ต.ค.56:เม.ย.57!E167)</f>
        <v>9019</v>
      </c>
      <c r="H143" s="59">
        <f>SUM(ต.ค.56:เม.ย.57!E167)</f>
        <v>9019</v>
      </c>
      <c r="I143" s="59">
        <f>SUM(ต.ค.56:เม.ย.57!E167)</f>
        <v>9019</v>
      </c>
      <c r="J143" s="59">
        <f>SUM(ต.ค.56:เม.ย.57!E167)</f>
        <v>9019</v>
      </c>
      <c r="K143" s="59">
        <f>SUM(ต.ค.56:เม.ย.57!E167)</f>
        <v>9019</v>
      </c>
      <c r="L143" s="59">
        <f>SUM(ต.ค.56:เม.ย.57!E167)</f>
        <v>9019</v>
      </c>
      <c r="M143" s="59">
        <f>SUM(ต.ค.56:เม.ย.57!E167)</f>
        <v>9019</v>
      </c>
      <c r="N143" s="59">
        <f>SUM(ต.ค.56:เม.ย.57!E167)</f>
        <v>9019</v>
      </c>
      <c r="O143" s="59">
        <f>SUM(ต.ค.56:เม.ย.57!E167)</f>
        <v>9019</v>
      </c>
      <c r="P143" s="59">
        <f>SUM(ต.ค.56:เม.ย.57!E167)</f>
        <v>9019</v>
      </c>
      <c r="Q143" s="59">
        <f>SUM(ต.ค.56:เม.ย.57!E167)</f>
        <v>9019</v>
      </c>
    </row>
    <row r="144" spans="1:17" ht="66" customHeight="1">
      <c r="A144" s="40"/>
      <c r="B144" s="41" t="s">
        <v>93</v>
      </c>
      <c r="C144" s="25"/>
      <c r="D144" s="26"/>
      <c r="E144" s="26"/>
      <c r="F144" s="59"/>
      <c r="G144" s="59"/>
      <c r="H144" s="59"/>
      <c r="I144" s="59"/>
      <c r="J144" s="59"/>
      <c r="K144" s="59"/>
      <c r="L144" s="59"/>
      <c r="M144" s="59"/>
      <c r="N144" s="59"/>
      <c r="O144" s="59"/>
      <c r="P144" s="59"/>
      <c r="Q144" s="59"/>
    </row>
    <row r="145" spans="1:20" ht="41.25" customHeight="1">
      <c r="A145" s="40"/>
      <c r="B145" s="91" t="s">
        <v>97</v>
      </c>
      <c r="C145" s="25" t="s">
        <v>3</v>
      </c>
      <c r="D145" s="26">
        <f>SUM(D146,D150,D151)</f>
        <v>836800</v>
      </c>
      <c r="E145" s="26" t="e">
        <f t="shared" si="2"/>
        <v>#NAME?</v>
      </c>
      <c r="F145" s="59">
        <f>SUM(ต.ค.56!E53)</f>
        <v>1266</v>
      </c>
      <c r="G145" s="59" t="e">
        <f>SUM(ต.ค.56:#REF!)</f>
        <v>#NAME?</v>
      </c>
      <c r="H145" s="59" t="e">
        <f>SUM(ต.ค.56:#REF!)</f>
        <v>#NAME?</v>
      </c>
      <c r="I145" s="59" t="e">
        <f>SUM(ต.ค.56:#REF!)</f>
        <v>#NAME?</v>
      </c>
      <c r="J145" s="59" t="e">
        <f>SUM(ต.ค.56:#REF!)</f>
        <v>#NAME?</v>
      </c>
      <c r="K145" s="59" t="e">
        <f>SUM(ต.ค.56:#REF!)</f>
        <v>#NAME?</v>
      </c>
      <c r="L145" s="59" t="e">
        <f>SUM(ต.ค.56:#REF!)</f>
        <v>#NAME?</v>
      </c>
      <c r="M145" s="59" t="e">
        <f>SUM(ต.ค.56:#REF!)</f>
        <v>#NAME?</v>
      </c>
      <c r="N145" s="59" t="e">
        <f>SUM(ต.ค.56:#REF!)</f>
        <v>#NAME?</v>
      </c>
      <c r="O145" s="59" t="e">
        <f>SUM(ต.ค.56:#REF!)</f>
        <v>#NAME?</v>
      </c>
      <c r="P145" s="59" t="e">
        <f>SUM(ต.ค.56:#REF!)</f>
        <v>#NAME?</v>
      </c>
      <c r="Q145" s="59" t="e">
        <f>SUM(ต.ค.56:#REF!)</f>
        <v>#NAME?</v>
      </c>
      <c r="R145" s="78"/>
    </row>
    <row r="146" spans="1:20" ht="23.25" customHeight="1">
      <c r="A146" s="40"/>
      <c r="B146" s="92" t="s">
        <v>98</v>
      </c>
      <c r="C146" s="25" t="s">
        <v>3</v>
      </c>
      <c r="D146" s="26">
        <f>SUM(D147:D149)</f>
        <v>329025</v>
      </c>
      <c r="E146" s="26" t="e">
        <f t="shared" si="2"/>
        <v>#NAME?</v>
      </c>
      <c r="F146" s="59">
        <f>SUM(ต.ค.56!E54)</f>
        <v>1188</v>
      </c>
      <c r="G146" s="59" t="e">
        <f>SUM(ต.ค.56:#REF!)</f>
        <v>#NAME?</v>
      </c>
      <c r="H146" s="59" t="e">
        <f>SUM(ต.ค.56:#REF!)</f>
        <v>#NAME?</v>
      </c>
      <c r="I146" s="59" t="e">
        <f>SUM(ต.ค.56:#REF!)</f>
        <v>#NAME?</v>
      </c>
      <c r="J146" s="59" t="e">
        <f>SUM(ต.ค.56:#REF!)</f>
        <v>#NAME?</v>
      </c>
      <c r="K146" s="59" t="e">
        <f>SUM(ต.ค.56:#REF!)</f>
        <v>#NAME?</v>
      </c>
      <c r="L146" s="59" t="e">
        <f>SUM(ต.ค.56:#REF!)</f>
        <v>#NAME?</v>
      </c>
      <c r="M146" s="59" t="e">
        <f>SUM(ต.ค.56:#REF!)</f>
        <v>#NAME?</v>
      </c>
      <c r="N146" s="59" t="e">
        <f>SUM(ต.ค.56:#REF!)</f>
        <v>#NAME?</v>
      </c>
      <c r="O146" s="59" t="e">
        <f>SUM(ต.ค.56:#REF!)</f>
        <v>#NAME?</v>
      </c>
      <c r="P146" s="59" t="e">
        <f>SUM(ต.ค.56:#REF!)</f>
        <v>#NAME?</v>
      </c>
      <c r="Q146" s="59" t="e">
        <f>SUM(ต.ค.56:#REF!)</f>
        <v>#NAME?</v>
      </c>
    </row>
    <row r="147" spans="1:20" ht="26.25" customHeight="1">
      <c r="A147" s="51"/>
      <c r="B147" s="93" t="s">
        <v>94</v>
      </c>
      <c r="C147" s="20" t="s">
        <v>3</v>
      </c>
      <c r="D147" s="21">
        <v>81165</v>
      </c>
      <c r="E147" s="21" t="e">
        <f t="shared" si="2"/>
        <v>#NAME?</v>
      </c>
      <c r="F147" s="68">
        <f>SUM(ต.ค.56!E55)</f>
        <v>840</v>
      </c>
      <c r="G147" s="68" t="e">
        <f>SUM(ต.ค.56:#REF!)</f>
        <v>#NAME?</v>
      </c>
      <c r="H147" s="68" t="e">
        <f>SUM(ต.ค.56:#REF!)</f>
        <v>#NAME?</v>
      </c>
      <c r="I147" s="68" t="e">
        <f>SUM(ต.ค.56:#REF!)</f>
        <v>#NAME?</v>
      </c>
      <c r="J147" s="68" t="e">
        <f>SUM(ต.ค.56:#REF!)</f>
        <v>#NAME?</v>
      </c>
      <c r="K147" s="68" t="e">
        <f>SUM(ต.ค.56:#REF!)</f>
        <v>#NAME?</v>
      </c>
      <c r="L147" s="68" t="e">
        <f>SUM(ต.ค.56:#REF!)</f>
        <v>#NAME?</v>
      </c>
      <c r="M147" s="68" t="e">
        <f>SUM(ต.ค.56:#REF!)</f>
        <v>#NAME?</v>
      </c>
      <c r="N147" s="68" t="e">
        <f>SUM(ต.ค.56:#REF!)</f>
        <v>#NAME?</v>
      </c>
      <c r="O147" s="68" t="e">
        <f>SUM(ต.ค.56:#REF!)</f>
        <v>#NAME?</v>
      </c>
      <c r="P147" s="68" t="e">
        <f>SUM(ต.ค.56:#REF!)</f>
        <v>#NAME?</v>
      </c>
      <c r="Q147" s="68" t="e">
        <f>SUM(ต.ค.56:#REF!)</f>
        <v>#NAME?</v>
      </c>
    </row>
    <row r="148" spans="1:20" ht="23.25" customHeight="1">
      <c r="A148" s="51"/>
      <c r="B148" s="93" t="s">
        <v>95</v>
      </c>
      <c r="C148" s="20" t="s">
        <v>3</v>
      </c>
      <c r="D148" s="21">
        <v>17825</v>
      </c>
      <c r="E148" s="21" t="e">
        <f t="shared" si="2"/>
        <v>#NAME?</v>
      </c>
      <c r="F148" s="68">
        <f>SUM(ต.ค.56!E56)</f>
        <v>7</v>
      </c>
      <c r="G148" s="68" t="e">
        <f>SUM(ต.ค.56:#REF!)</f>
        <v>#NAME?</v>
      </c>
      <c r="H148" s="68" t="e">
        <f>SUM(ต.ค.56:#REF!)</f>
        <v>#NAME?</v>
      </c>
      <c r="I148" s="68" t="e">
        <f>SUM(ต.ค.56:#REF!)</f>
        <v>#NAME?</v>
      </c>
      <c r="J148" s="68" t="e">
        <f>SUM(ต.ค.56:#REF!)</f>
        <v>#NAME?</v>
      </c>
      <c r="K148" s="68" t="e">
        <f>SUM(ต.ค.56:#REF!)</f>
        <v>#NAME?</v>
      </c>
      <c r="L148" s="68" t="e">
        <f>SUM(ต.ค.56:#REF!)</f>
        <v>#NAME?</v>
      </c>
      <c r="M148" s="68" t="e">
        <f>SUM(ต.ค.56:#REF!)</f>
        <v>#NAME?</v>
      </c>
      <c r="N148" s="68" t="e">
        <f>SUM(ต.ค.56:#REF!)</f>
        <v>#NAME?</v>
      </c>
      <c r="O148" s="68" t="e">
        <f>SUM(ต.ค.56:#REF!)</f>
        <v>#NAME?</v>
      </c>
      <c r="P148" s="68" t="e">
        <f>SUM(ต.ค.56:#REF!)</f>
        <v>#NAME?</v>
      </c>
      <c r="Q148" s="68" t="e">
        <f>SUM(ต.ค.56:#REF!)</f>
        <v>#NAME?</v>
      </c>
    </row>
    <row r="149" spans="1:20" ht="23.25" customHeight="1">
      <c r="A149" s="51"/>
      <c r="B149" s="93" t="s">
        <v>96</v>
      </c>
      <c r="C149" s="20" t="s">
        <v>3</v>
      </c>
      <c r="D149" s="21">
        <v>230035</v>
      </c>
      <c r="E149" s="21" t="e">
        <f t="shared" si="2"/>
        <v>#NAME?</v>
      </c>
      <c r="F149" s="68">
        <f>SUM(ต.ค.56!E57)</f>
        <v>169</v>
      </c>
      <c r="G149" s="68" t="e">
        <f>SUM(ต.ค.56:#REF!)</f>
        <v>#NAME?</v>
      </c>
      <c r="H149" s="68" t="e">
        <f>SUM(ต.ค.56:#REF!)</f>
        <v>#NAME?</v>
      </c>
      <c r="I149" s="68" t="e">
        <f>SUM(ต.ค.56:#REF!)</f>
        <v>#NAME?</v>
      </c>
      <c r="J149" s="68" t="e">
        <f>SUM(ต.ค.56:#REF!)</f>
        <v>#NAME?</v>
      </c>
      <c r="K149" s="68" t="e">
        <f>SUM(ต.ค.56:#REF!)</f>
        <v>#NAME?</v>
      </c>
      <c r="L149" s="68" t="e">
        <f>SUM(ต.ค.56:#REF!)</f>
        <v>#NAME?</v>
      </c>
      <c r="M149" s="68" t="e">
        <f>SUM(ต.ค.56:#REF!)</f>
        <v>#NAME?</v>
      </c>
      <c r="N149" s="68" t="e">
        <f>SUM(ต.ค.56:#REF!)</f>
        <v>#NAME?</v>
      </c>
      <c r="O149" s="68" t="e">
        <f>SUM(ต.ค.56:#REF!)</f>
        <v>#NAME?</v>
      </c>
      <c r="P149" s="68" t="e">
        <f>SUM(ต.ค.56:#REF!)</f>
        <v>#NAME?</v>
      </c>
      <c r="Q149" s="68" t="e">
        <f>SUM(ต.ค.56:#REF!)</f>
        <v>#NAME?</v>
      </c>
    </row>
    <row r="150" spans="1:20" ht="23.25" customHeight="1">
      <c r="A150" s="51"/>
      <c r="B150" s="92" t="s">
        <v>99</v>
      </c>
      <c r="C150" s="25" t="s">
        <v>3</v>
      </c>
      <c r="D150" s="26">
        <v>465919</v>
      </c>
      <c r="E150" s="26" t="e">
        <f t="shared" si="2"/>
        <v>#NAME?</v>
      </c>
      <c r="F150" s="59">
        <f>SUM(ต.ค.56!E58)</f>
        <v>664</v>
      </c>
      <c r="G150" s="59" t="e">
        <f>SUM(ต.ค.56:#REF!)</f>
        <v>#NAME?</v>
      </c>
      <c r="H150" s="59" t="e">
        <f>SUM(ต.ค.56:#REF!)</f>
        <v>#NAME?</v>
      </c>
      <c r="I150" s="59" t="e">
        <f>SUM(ต.ค.56:#REF!)</f>
        <v>#NAME?</v>
      </c>
      <c r="J150" s="59" t="e">
        <f>SUM(ต.ค.56:#REF!)</f>
        <v>#NAME?</v>
      </c>
      <c r="K150" s="59" t="e">
        <f>SUM(ต.ค.56:#REF!)</f>
        <v>#NAME?</v>
      </c>
      <c r="L150" s="59" t="e">
        <f>SUM(ต.ค.56:#REF!)</f>
        <v>#NAME?</v>
      </c>
      <c r="M150" s="59" t="e">
        <f>SUM(ต.ค.56:#REF!)</f>
        <v>#NAME?</v>
      </c>
      <c r="N150" s="59" t="e">
        <f>SUM(ต.ค.56:#REF!)</f>
        <v>#NAME?</v>
      </c>
      <c r="O150" s="59" t="e">
        <f>SUM(ต.ค.56:#REF!)</f>
        <v>#NAME?</v>
      </c>
      <c r="P150" s="59" t="e">
        <f>SUM(ต.ค.56:#REF!)</f>
        <v>#NAME?</v>
      </c>
      <c r="Q150" s="59" t="e">
        <f>SUM(ต.ค.56:#REF!)</f>
        <v>#NAME?</v>
      </c>
      <c r="R150" s="78"/>
      <c r="S150" s="78"/>
      <c r="T150" s="78"/>
    </row>
    <row r="151" spans="1:20" ht="23.25" customHeight="1">
      <c r="A151" s="51"/>
      <c r="B151" s="92" t="s">
        <v>163</v>
      </c>
      <c r="C151" s="25" t="s">
        <v>3</v>
      </c>
      <c r="D151" s="26">
        <v>41856</v>
      </c>
      <c r="E151" s="26" t="e">
        <f t="shared" si="2"/>
        <v>#REF!</v>
      </c>
      <c r="F151" s="59" t="e">
        <f>SUM(ต.ค.56!#REF!)</f>
        <v>#REF!</v>
      </c>
      <c r="G151" s="59" t="e">
        <f>SUM(ต.ค.56:#REF!)</f>
        <v>#NAME?</v>
      </c>
      <c r="H151" s="59" t="e">
        <f>SUM(ต.ค.56:#REF!)</f>
        <v>#NAME?</v>
      </c>
      <c r="I151" s="59" t="e">
        <f>SUM(ต.ค.56:#REF!)</f>
        <v>#NAME?</v>
      </c>
      <c r="J151" s="59" t="e">
        <f>SUM(ต.ค.56:#REF!)</f>
        <v>#NAME?</v>
      </c>
      <c r="K151" s="59" t="e">
        <f>SUM(ต.ค.56:#REF!)</f>
        <v>#NAME?</v>
      </c>
      <c r="L151" s="59" t="e">
        <f>SUM(ต.ค.56:#REF!)</f>
        <v>#NAME?</v>
      </c>
      <c r="M151" s="59" t="e">
        <f>SUM(ต.ค.56:#REF!)</f>
        <v>#NAME?</v>
      </c>
      <c r="N151" s="59" t="e">
        <f>SUM(ต.ค.56:#REF!)</f>
        <v>#NAME?</v>
      </c>
      <c r="O151" s="59" t="e">
        <f>SUM(ต.ค.56:#REF!)</f>
        <v>#NAME?</v>
      </c>
      <c r="P151" s="59" t="e">
        <f>SUM(ต.ค.56:#REF!)</f>
        <v>#NAME?</v>
      </c>
      <c r="Q151" s="59" t="e">
        <f>SUM(ต.ค.56:#REF!)</f>
        <v>#NAME?</v>
      </c>
    </row>
    <row r="152" spans="1:20" ht="23.25" customHeight="1">
      <c r="A152" s="51"/>
      <c r="B152" s="91" t="s">
        <v>57</v>
      </c>
      <c r="C152" s="25" t="s">
        <v>19</v>
      </c>
      <c r="D152" s="26">
        <f>SUM(D153,D157,D158)</f>
        <v>860300</v>
      </c>
      <c r="E152" s="26" t="e">
        <f t="shared" si="2"/>
        <v>#NAME?</v>
      </c>
      <c r="F152" s="59">
        <f>SUM(ต.ค.56!E60)</f>
        <v>12</v>
      </c>
      <c r="G152" s="59" t="e">
        <f>SUM(ต.ค.56:#REF!)</f>
        <v>#NAME?</v>
      </c>
      <c r="H152" s="59" t="e">
        <f>SUM(ต.ค.56:#REF!)</f>
        <v>#NAME?</v>
      </c>
      <c r="I152" s="59" t="e">
        <f>SUM(ต.ค.56:#REF!)</f>
        <v>#NAME?</v>
      </c>
      <c r="J152" s="59" t="e">
        <f>SUM(ต.ค.56:#REF!)</f>
        <v>#NAME?</v>
      </c>
      <c r="K152" s="59" t="e">
        <f>SUM(ต.ค.56:#REF!)</f>
        <v>#NAME?</v>
      </c>
      <c r="L152" s="59" t="e">
        <f>SUM(ต.ค.56:#REF!)</f>
        <v>#NAME?</v>
      </c>
      <c r="M152" s="59" t="e">
        <f>SUM(ต.ค.56:#REF!)</f>
        <v>#NAME?</v>
      </c>
      <c r="N152" s="59" t="e">
        <f>SUM(ต.ค.56:#REF!)</f>
        <v>#NAME?</v>
      </c>
      <c r="O152" s="59" t="e">
        <f>SUM(ต.ค.56:#REF!)</f>
        <v>#NAME?</v>
      </c>
      <c r="P152" s="59" t="e">
        <f>SUM(ต.ค.56:#REF!)</f>
        <v>#NAME?</v>
      </c>
      <c r="Q152" s="59" t="e">
        <f>SUM(ต.ค.56:#REF!)</f>
        <v>#NAME?</v>
      </c>
    </row>
    <row r="153" spans="1:20" ht="23.25" customHeight="1">
      <c r="A153" s="51"/>
      <c r="B153" s="92" t="s">
        <v>100</v>
      </c>
      <c r="C153" s="25" t="s">
        <v>19</v>
      </c>
      <c r="D153" s="26">
        <f>SUM(D154:D156)</f>
        <v>334964</v>
      </c>
      <c r="E153" s="26">
        <f t="shared" si="2"/>
        <v>51756</v>
      </c>
      <c r="F153" s="59">
        <f>SUM(ต.ค.56!E62)</f>
        <v>1266</v>
      </c>
      <c r="G153" s="59">
        <f>SUM(ต.ค.56:เม.ย.57!E168)</f>
        <v>4590</v>
      </c>
      <c r="H153" s="59">
        <f>SUM(ต.ค.56:เม.ย.57!E168)</f>
        <v>4590</v>
      </c>
      <c r="I153" s="59">
        <f>SUM(ต.ค.56:เม.ย.57!E168)</f>
        <v>4590</v>
      </c>
      <c r="J153" s="59">
        <f>SUM(ต.ค.56:เม.ย.57!E168)</f>
        <v>4590</v>
      </c>
      <c r="K153" s="59">
        <f>SUM(ต.ค.56:เม.ย.57!E168)</f>
        <v>4590</v>
      </c>
      <c r="L153" s="59">
        <f>SUM(ต.ค.56:เม.ย.57!E168)</f>
        <v>4590</v>
      </c>
      <c r="M153" s="59">
        <f>SUM(ต.ค.56:เม.ย.57!E168)</f>
        <v>4590</v>
      </c>
      <c r="N153" s="59">
        <f>SUM(ต.ค.56:เม.ย.57!E168)</f>
        <v>4590</v>
      </c>
      <c r="O153" s="59">
        <f>SUM(ต.ค.56:เม.ย.57!E168)</f>
        <v>4590</v>
      </c>
      <c r="P153" s="59">
        <f>SUM(ต.ค.56:เม.ย.57!E168)</f>
        <v>4590</v>
      </c>
      <c r="Q153" s="59">
        <f>SUM(ต.ค.56:เม.ย.57!E168)</f>
        <v>4590</v>
      </c>
    </row>
    <row r="154" spans="1:20" ht="23.25" customHeight="1">
      <c r="A154" s="51"/>
      <c r="B154" s="93" t="s">
        <v>94</v>
      </c>
      <c r="C154" s="20" t="s">
        <v>19</v>
      </c>
      <c r="D154" s="21">
        <v>81975</v>
      </c>
      <c r="E154" s="21">
        <f t="shared" si="2"/>
        <v>49628</v>
      </c>
      <c r="F154" s="68">
        <f>SUM(ต.ค.56!E63)</f>
        <v>909</v>
      </c>
      <c r="G154" s="68">
        <f>SUM(ต.ค.56:เม.ย.57!E169)</f>
        <v>4429</v>
      </c>
      <c r="H154" s="68">
        <f>SUM(ต.ค.56:เม.ย.57!E169)</f>
        <v>4429</v>
      </c>
      <c r="I154" s="68">
        <f>SUM(ต.ค.56:เม.ย.57!E169)</f>
        <v>4429</v>
      </c>
      <c r="J154" s="68">
        <f>SUM(ต.ค.56:เม.ย.57!E169)</f>
        <v>4429</v>
      </c>
      <c r="K154" s="68">
        <f>SUM(ต.ค.56:เม.ย.57!E169)</f>
        <v>4429</v>
      </c>
      <c r="L154" s="68">
        <f>SUM(ต.ค.56:เม.ย.57!E169)</f>
        <v>4429</v>
      </c>
      <c r="M154" s="68">
        <f>SUM(ต.ค.56:เม.ย.57!E169)</f>
        <v>4429</v>
      </c>
      <c r="N154" s="68">
        <f>SUM(ต.ค.56:เม.ย.57!E169)</f>
        <v>4429</v>
      </c>
      <c r="O154" s="68">
        <f>SUM(ต.ค.56:เม.ย.57!E169)</f>
        <v>4429</v>
      </c>
      <c r="P154" s="68">
        <f>SUM(ต.ค.56:เม.ย.57!E169)</f>
        <v>4429</v>
      </c>
      <c r="Q154" s="68">
        <f>SUM(ต.ค.56:เม.ย.57!E169)</f>
        <v>4429</v>
      </c>
    </row>
    <row r="155" spans="1:20" ht="23.25" customHeight="1">
      <c r="A155" s="51"/>
      <c r="B155" s="93" t="s">
        <v>95</v>
      </c>
      <c r="C155" s="20" t="s">
        <v>19</v>
      </c>
      <c r="D155" s="21">
        <v>18295</v>
      </c>
      <c r="E155" s="21" t="e">
        <f t="shared" si="2"/>
        <v>#NAME?</v>
      </c>
      <c r="F155" s="68">
        <f>SUM(ต.ค.56!E64)</f>
        <v>8</v>
      </c>
      <c r="G155" s="68" t="e">
        <f>SUM(ต.ค.56:#REF!)</f>
        <v>#NAME?</v>
      </c>
      <c r="H155" s="68" t="e">
        <f>SUM(ต.ค.56:#REF!)</f>
        <v>#NAME?</v>
      </c>
      <c r="I155" s="68" t="e">
        <f>SUM(ต.ค.56:#REF!)</f>
        <v>#NAME?</v>
      </c>
      <c r="J155" s="68" t="e">
        <f>SUM(ต.ค.56:#REF!)</f>
        <v>#NAME?</v>
      </c>
      <c r="K155" s="68" t="e">
        <f>SUM(ต.ค.56:#REF!)</f>
        <v>#NAME?</v>
      </c>
      <c r="L155" s="68" t="e">
        <f>SUM(ต.ค.56:#REF!)</f>
        <v>#NAME?</v>
      </c>
      <c r="M155" s="68" t="e">
        <f>SUM(ต.ค.56:#REF!)</f>
        <v>#NAME?</v>
      </c>
      <c r="N155" s="68" t="e">
        <f>SUM(ต.ค.56:#REF!)</f>
        <v>#NAME?</v>
      </c>
      <c r="O155" s="68" t="e">
        <f>SUM(ต.ค.56:#REF!)</f>
        <v>#NAME?</v>
      </c>
      <c r="P155" s="68" t="e">
        <f>SUM(ต.ค.56:#REF!)</f>
        <v>#NAME?</v>
      </c>
      <c r="Q155" s="68" t="e">
        <f>SUM(ต.ค.56:#REF!)</f>
        <v>#NAME?</v>
      </c>
    </row>
    <row r="156" spans="1:20" ht="25.5" customHeight="1">
      <c r="A156" s="51"/>
      <c r="B156" s="93" t="s">
        <v>96</v>
      </c>
      <c r="C156" s="20" t="s">
        <v>19</v>
      </c>
      <c r="D156" s="21">
        <v>234694</v>
      </c>
      <c r="E156" s="21">
        <f t="shared" si="2"/>
        <v>52420</v>
      </c>
      <c r="F156" s="68">
        <f>SUM(ต.ค.56!E65)</f>
        <v>192</v>
      </c>
      <c r="G156" s="68">
        <f>SUM(ต.ค.56:เม.ย.57!E171)</f>
        <v>4748</v>
      </c>
      <c r="H156" s="68">
        <f>SUM(ต.ค.56:เม.ย.57!E171)</f>
        <v>4748</v>
      </c>
      <c r="I156" s="68">
        <f>SUM(ต.ค.56:เม.ย.57!E171)</f>
        <v>4748</v>
      </c>
      <c r="J156" s="68">
        <f>SUM(ต.ค.56:เม.ย.57!E171)</f>
        <v>4748</v>
      </c>
      <c r="K156" s="68">
        <f>SUM(ต.ค.56:เม.ย.57!E171)</f>
        <v>4748</v>
      </c>
      <c r="L156" s="68">
        <f>SUM(ต.ค.56:เม.ย.57!E171)</f>
        <v>4748</v>
      </c>
      <c r="M156" s="68">
        <f>SUM(ต.ค.56:เม.ย.57!E171)</f>
        <v>4748</v>
      </c>
      <c r="N156" s="68">
        <f>SUM(ต.ค.56:เม.ย.57!E171)</f>
        <v>4748</v>
      </c>
      <c r="O156" s="68">
        <f>SUM(ต.ค.56:เม.ย.57!E171)</f>
        <v>4748</v>
      </c>
      <c r="P156" s="68">
        <f>SUM(ต.ค.56:เม.ย.57!E171)</f>
        <v>4748</v>
      </c>
      <c r="Q156" s="68">
        <f>SUM(ต.ค.56:เม.ย.57!E171)</f>
        <v>4748</v>
      </c>
    </row>
    <row r="157" spans="1:20" ht="25.5" customHeight="1">
      <c r="A157" s="51"/>
      <c r="B157" s="92" t="s">
        <v>101</v>
      </c>
      <c r="C157" s="25" t="s">
        <v>19</v>
      </c>
      <c r="D157" s="26">
        <v>481200</v>
      </c>
      <c r="E157" s="26">
        <f t="shared" si="2"/>
        <v>101216</v>
      </c>
      <c r="F157" s="59">
        <f>SUM(ต.ค.56!E66)</f>
        <v>709</v>
      </c>
      <c r="G157" s="59">
        <f>SUM(ต.ค.56:เม.ย.57!E172)</f>
        <v>9137</v>
      </c>
      <c r="H157" s="59">
        <f>SUM(ต.ค.56:เม.ย.57!E172)</f>
        <v>9137</v>
      </c>
      <c r="I157" s="59">
        <f>SUM(ต.ค.56:เม.ย.57!E172)</f>
        <v>9137</v>
      </c>
      <c r="J157" s="59">
        <f>SUM(ต.ค.56:เม.ย.57!E172)</f>
        <v>9137</v>
      </c>
      <c r="K157" s="59">
        <f>SUM(ต.ค.56:เม.ย.57!E172)</f>
        <v>9137</v>
      </c>
      <c r="L157" s="59">
        <f>SUM(ต.ค.56:เม.ย.57!E172)</f>
        <v>9137</v>
      </c>
      <c r="M157" s="59">
        <f>SUM(ต.ค.56:เม.ย.57!E172)</f>
        <v>9137</v>
      </c>
      <c r="N157" s="59">
        <f>SUM(ต.ค.56:เม.ย.57!E172)</f>
        <v>9137</v>
      </c>
      <c r="O157" s="59">
        <f>SUM(ต.ค.56:เม.ย.57!E172)</f>
        <v>9137</v>
      </c>
      <c r="P157" s="59">
        <f>SUM(ต.ค.56:เม.ย.57!E172)</f>
        <v>9137</v>
      </c>
      <c r="Q157" s="59">
        <f>SUM(ต.ค.56:เม.ย.57!E172)</f>
        <v>9137</v>
      </c>
    </row>
    <row r="158" spans="1:20" ht="25.5" customHeight="1">
      <c r="A158" s="51"/>
      <c r="B158" s="92" t="s">
        <v>164</v>
      </c>
      <c r="C158" s="25" t="s">
        <v>19</v>
      </c>
      <c r="D158" s="26">
        <v>44136</v>
      </c>
      <c r="E158" s="26" t="e">
        <f t="shared" ref="E158:E166" si="3">SUM(F158:Q158)</f>
        <v>#REF!</v>
      </c>
      <c r="F158" s="59" t="e">
        <f>SUM(ต.ค.56!#REF!)</f>
        <v>#REF!</v>
      </c>
      <c r="G158" s="59">
        <f>SUM(ต.ค.56:เม.ย.57!E173)</f>
        <v>171875</v>
      </c>
      <c r="H158" s="59">
        <f>SUM(ต.ค.56:เม.ย.57!E173)</f>
        <v>171875</v>
      </c>
      <c r="I158" s="59">
        <f>SUM(ต.ค.56:เม.ย.57!E173)</f>
        <v>171875</v>
      </c>
      <c r="J158" s="59">
        <f>SUM(ต.ค.56:เม.ย.57!E173)</f>
        <v>171875</v>
      </c>
      <c r="K158" s="59">
        <f>SUM(ต.ค.56:เม.ย.57!E173)</f>
        <v>171875</v>
      </c>
      <c r="L158" s="59">
        <f>SUM(ต.ค.56:เม.ย.57!E173)</f>
        <v>171875</v>
      </c>
      <c r="M158" s="59">
        <f>SUM(ต.ค.56:เม.ย.57!E173)</f>
        <v>171875</v>
      </c>
      <c r="N158" s="59">
        <f>SUM(ต.ค.56:เม.ย.57!E173)</f>
        <v>171875</v>
      </c>
      <c r="O158" s="59">
        <f>SUM(ต.ค.56:เม.ย.57!E173)</f>
        <v>171875</v>
      </c>
      <c r="P158" s="59">
        <f>SUM(ต.ค.56:เม.ย.57!E173)</f>
        <v>171875</v>
      </c>
      <c r="Q158" s="59">
        <f>SUM(ต.ค.56:เม.ย.57!E173)</f>
        <v>171875</v>
      </c>
    </row>
    <row r="159" spans="1:20">
      <c r="A159" s="35" t="s">
        <v>56</v>
      </c>
      <c r="B159" s="41" t="s">
        <v>20</v>
      </c>
      <c r="C159" s="25" t="s">
        <v>3</v>
      </c>
      <c r="D159" s="26">
        <f>SUM(D161)</f>
        <v>243790</v>
      </c>
      <c r="E159" s="26" t="e">
        <f>SUM(E161)</f>
        <v>#NAME?</v>
      </c>
      <c r="F159" s="59">
        <f>SUM(ต.ค.56!E68)</f>
        <v>19</v>
      </c>
      <c r="G159" s="59">
        <f>SUM(ต.ค.56:เม.ย.57!E174)</f>
        <v>171875</v>
      </c>
      <c r="H159" s="59">
        <f>SUM(ต.ค.56:เม.ย.57!E174)</f>
        <v>171875</v>
      </c>
      <c r="I159" s="59">
        <f>SUM(ต.ค.56:เม.ย.57!E174)</f>
        <v>171875</v>
      </c>
      <c r="J159" s="59">
        <f>SUM(ต.ค.56:เม.ย.57!E174)</f>
        <v>171875</v>
      </c>
      <c r="K159" s="59">
        <f>SUM(ต.ค.56:เม.ย.57!E174)</f>
        <v>171875</v>
      </c>
      <c r="L159" s="59">
        <f>SUM(ต.ค.56:เม.ย.57!E174)</f>
        <v>171875</v>
      </c>
      <c r="M159" s="59">
        <f>SUM(ต.ค.56:เม.ย.57!E174)</f>
        <v>171875</v>
      </c>
      <c r="N159" s="59">
        <f>SUM(ต.ค.56:เม.ย.57!E174)</f>
        <v>171875</v>
      </c>
      <c r="O159" s="59">
        <f>SUM(ต.ค.56:เม.ย.57!E174)</f>
        <v>171875</v>
      </c>
      <c r="P159" s="59">
        <f>SUM(ต.ค.56:เม.ย.57!E174)</f>
        <v>171875</v>
      </c>
      <c r="Q159" s="59">
        <f>SUM(ต.ค.56:เม.ย.57!E174)</f>
        <v>171875</v>
      </c>
    </row>
    <row r="160" spans="1:20">
      <c r="A160" s="35"/>
      <c r="B160" s="41"/>
      <c r="C160" s="25" t="s">
        <v>9</v>
      </c>
      <c r="D160" s="26">
        <f>SUM(D164)</f>
        <v>37330</v>
      </c>
      <c r="E160" s="26">
        <f>SUM(E164)</f>
        <v>19579</v>
      </c>
      <c r="F160" s="59">
        <f>SUM(ต.ค.56!E43)</f>
        <v>175</v>
      </c>
      <c r="G160" s="59">
        <f>SUM(ต.ค.56:เม.ย.57!E175)</f>
        <v>0</v>
      </c>
      <c r="H160" s="59">
        <f>SUM(ต.ค.56:เม.ย.57!E175)</f>
        <v>0</v>
      </c>
      <c r="I160" s="59">
        <f>SUM(ต.ค.56:เม.ย.57!E175)</f>
        <v>0</v>
      </c>
      <c r="J160" s="59">
        <f>SUM(ต.ค.56:เม.ย.57!E175)</f>
        <v>0</v>
      </c>
      <c r="K160" s="59">
        <f>SUM(ต.ค.56:เม.ย.57!E175)</f>
        <v>0</v>
      </c>
      <c r="L160" s="59">
        <f>SUM(ต.ค.56:เม.ย.57!E175)</f>
        <v>0</v>
      </c>
      <c r="M160" s="59">
        <f>SUM(ต.ค.56:เม.ย.57!E175)</f>
        <v>0</v>
      </c>
      <c r="N160" s="59">
        <f>SUM(ต.ค.56:เม.ย.57!E175)</f>
        <v>0</v>
      </c>
      <c r="O160" s="59">
        <f>SUM(ต.ค.56:เม.ย.57!E175)</f>
        <v>0</v>
      </c>
      <c r="P160" s="59">
        <f>SUM(ต.ค.56:เม.ย.57!E175)</f>
        <v>0</v>
      </c>
      <c r="Q160" s="59">
        <f>SUM(ต.ค.56:เม.ย.57!E175)</f>
        <v>0</v>
      </c>
    </row>
    <row r="161" spans="1:17">
      <c r="A161" s="51"/>
      <c r="B161" s="45" t="s">
        <v>60</v>
      </c>
      <c r="C161" s="25" t="s">
        <v>3</v>
      </c>
      <c r="D161" s="26">
        <v>243790</v>
      </c>
      <c r="E161" s="26" t="e">
        <f t="shared" si="3"/>
        <v>#NAME?</v>
      </c>
      <c r="F161" s="59">
        <f>SUM(ต.ค.56!E44)</f>
        <v>7</v>
      </c>
      <c r="G161" s="59" t="e">
        <f>SUM(ต.ค.56:#REF!)</f>
        <v>#NAME?</v>
      </c>
      <c r="H161" s="59" t="e">
        <f>SUM(ต.ค.56:#REF!)</f>
        <v>#NAME?</v>
      </c>
      <c r="I161" s="59" t="e">
        <f>SUM(ต.ค.56:#REF!)</f>
        <v>#NAME?</v>
      </c>
      <c r="J161" s="59" t="e">
        <f>SUM(ต.ค.56:#REF!)</f>
        <v>#NAME?</v>
      </c>
      <c r="K161" s="59" t="e">
        <f>SUM(ต.ค.56:#REF!)</f>
        <v>#NAME?</v>
      </c>
      <c r="L161" s="59" t="e">
        <f>SUM(ต.ค.56:#REF!)</f>
        <v>#NAME?</v>
      </c>
      <c r="M161" s="59" t="e">
        <f>SUM(ต.ค.56:#REF!)</f>
        <v>#NAME?</v>
      </c>
      <c r="N161" s="59" t="e">
        <f>SUM(ต.ค.56:#REF!)</f>
        <v>#NAME?</v>
      </c>
      <c r="O161" s="59" t="e">
        <f>SUM(ต.ค.56:#REF!)</f>
        <v>#NAME?</v>
      </c>
      <c r="P161" s="59" t="e">
        <f>SUM(ต.ค.56:#REF!)</f>
        <v>#NAME?</v>
      </c>
      <c r="Q161" s="59" t="e">
        <f>SUM(ต.ค.56:#REF!)</f>
        <v>#NAME?</v>
      </c>
    </row>
    <row r="162" spans="1:17">
      <c r="A162" s="51"/>
      <c r="B162" s="50" t="s">
        <v>61</v>
      </c>
      <c r="C162" s="20" t="s">
        <v>3</v>
      </c>
      <c r="D162" s="21"/>
      <c r="E162" s="21">
        <f t="shared" si="3"/>
        <v>6468</v>
      </c>
      <c r="F162" s="68">
        <f>SUM(ต.ค.56!E45)</f>
        <v>0</v>
      </c>
      <c r="G162" s="68">
        <f>SUM(ต.ค.56:เม.ย.57!E176)</f>
        <v>588</v>
      </c>
      <c r="H162" s="68">
        <f>SUM(ต.ค.56:เม.ย.57!E176)</f>
        <v>588</v>
      </c>
      <c r="I162" s="68">
        <f>SUM(ต.ค.56:เม.ย.57!E176)</f>
        <v>588</v>
      </c>
      <c r="J162" s="68">
        <f>SUM(ต.ค.56:เม.ย.57!E176)</f>
        <v>588</v>
      </c>
      <c r="K162" s="68">
        <f>SUM(ต.ค.56:เม.ย.57!E176)</f>
        <v>588</v>
      </c>
      <c r="L162" s="68">
        <f>SUM(ต.ค.56:เม.ย.57!E176)</f>
        <v>588</v>
      </c>
      <c r="M162" s="68">
        <f>SUM(ต.ค.56:เม.ย.57!E176)</f>
        <v>588</v>
      </c>
      <c r="N162" s="68">
        <f>SUM(ต.ค.56:เม.ย.57!E176)</f>
        <v>588</v>
      </c>
      <c r="O162" s="68">
        <f>SUM(ต.ค.56:เม.ย.57!E176)</f>
        <v>588</v>
      </c>
      <c r="P162" s="68">
        <f>SUM(ต.ค.56:เม.ย.57!E176)</f>
        <v>588</v>
      </c>
      <c r="Q162" s="68">
        <f>SUM(ต.ค.56:เม.ย.57!E176)</f>
        <v>588</v>
      </c>
    </row>
    <row r="163" spans="1:17" ht="19.5" customHeight="1">
      <c r="A163" s="51"/>
      <c r="B163" s="50" t="s">
        <v>62</v>
      </c>
      <c r="C163" s="20" t="s">
        <v>3</v>
      </c>
      <c r="D163" s="21"/>
      <c r="E163" s="21">
        <f t="shared" si="3"/>
        <v>175</v>
      </c>
      <c r="F163" s="68">
        <f>SUM(ต.ค.56!E46)</f>
        <v>175</v>
      </c>
      <c r="G163" s="68">
        <f>SUM(ต.ค.56:เม.ย.57!E177)</f>
        <v>0</v>
      </c>
      <c r="H163" s="68">
        <f>SUM(ต.ค.56:เม.ย.57!E177)</f>
        <v>0</v>
      </c>
      <c r="I163" s="68">
        <f>SUM(ต.ค.56:เม.ย.57!E177)</f>
        <v>0</v>
      </c>
      <c r="J163" s="68">
        <f>SUM(ต.ค.56:เม.ย.57!E177)</f>
        <v>0</v>
      </c>
      <c r="K163" s="68">
        <f>SUM(ต.ค.56:เม.ย.57!E177)</f>
        <v>0</v>
      </c>
      <c r="L163" s="68">
        <f>SUM(ต.ค.56:เม.ย.57!E177)</f>
        <v>0</v>
      </c>
      <c r="M163" s="68">
        <f>SUM(ต.ค.56:เม.ย.57!E177)</f>
        <v>0</v>
      </c>
      <c r="N163" s="68">
        <f>SUM(ต.ค.56:เม.ย.57!E177)</f>
        <v>0</v>
      </c>
      <c r="O163" s="68">
        <f>SUM(ต.ค.56:เม.ย.57!E177)</f>
        <v>0</v>
      </c>
      <c r="P163" s="68">
        <f>SUM(ต.ค.56:เม.ย.57!E177)</f>
        <v>0</v>
      </c>
      <c r="Q163" s="68">
        <f>SUM(ต.ค.56:เม.ย.57!E177)</f>
        <v>0</v>
      </c>
    </row>
    <row r="164" spans="1:17">
      <c r="A164" s="51"/>
      <c r="B164" s="47" t="s">
        <v>63</v>
      </c>
      <c r="C164" s="25" t="s">
        <v>9</v>
      </c>
      <c r="D164" s="26">
        <v>37330</v>
      </c>
      <c r="E164" s="26">
        <f t="shared" si="3"/>
        <v>19579</v>
      </c>
      <c r="F164" s="59">
        <f>SUM(ต.ค.56!E47)</f>
        <v>175</v>
      </c>
      <c r="G164" s="59">
        <f>SUM(ต.ค.56:เม.ย.57!E178)</f>
        <v>1764</v>
      </c>
      <c r="H164" s="59">
        <f>SUM(ต.ค.56:เม.ย.57!E178)</f>
        <v>1764</v>
      </c>
      <c r="I164" s="59">
        <f>SUM(ต.ค.56:เม.ย.57!E178)</f>
        <v>1764</v>
      </c>
      <c r="J164" s="59">
        <f>SUM(ต.ค.56:เม.ย.57!E178)</f>
        <v>1764</v>
      </c>
      <c r="K164" s="59">
        <f>SUM(ต.ค.56:เม.ย.57!E178)</f>
        <v>1764</v>
      </c>
      <c r="L164" s="59">
        <f>SUM(ต.ค.56:เม.ย.57!E178)</f>
        <v>1764</v>
      </c>
      <c r="M164" s="59">
        <f>SUM(ต.ค.56:เม.ย.57!E178)</f>
        <v>1764</v>
      </c>
      <c r="N164" s="59">
        <f>SUM(ต.ค.56:เม.ย.57!E178)</f>
        <v>1764</v>
      </c>
      <c r="O164" s="59">
        <f>SUM(ต.ค.56:เม.ย.57!E178)</f>
        <v>1764</v>
      </c>
      <c r="P164" s="59">
        <f>SUM(ต.ค.56:เม.ย.57!E178)</f>
        <v>1764</v>
      </c>
      <c r="Q164" s="68">
        <f>SUM(ต.ค.56:เม.ย.57!E178)</f>
        <v>1764</v>
      </c>
    </row>
    <row r="165" spans="1:17">
      <c r="A165" s="51"/>
      <c r="B165" s="50" t="s">
        <v>64</v>
      </c>
      <c r="C165" s="20" t="s">
        <v>9</v>
      </c>
      <c r="D165" s="21"/>
      <c r="E165" s="21">
        <f t="shared" si="3"/>
        <v>0</v>
      </c>
      <c r="F165" s="68">
        <f>SUM(ต.ค.56!E48)</f>
        <v>0</v>
      </c>
      <c r="G165" s="68">
        <f>SUM(ต.ค.56:เม.ย.57!E179)</f>
        <v>0</v>
      </c>
      <c r="H165" s="68">
        <f>SUM(ต.ค.56:เม.ย.57!E179)</f>
        <v>0</v>
      </c>
      <c r="I165" s="68">
        <f>SUM(ต.ค.56:เม.ย.57!E179)</f>
        <v>0</v>
      </c>
      <c r="J165" s="68">
        <f>SUM(ต.ค.56:เม.ย.57!E179)</f>
        <v>0</v>
      </c>
      <c r="K165" s="68">
        <f>SUM(ต.ค.56:เม.ย.57!E179)</f>
        <v>0</v>
      </c>
      <c r="L165" s="68">
        <f>SUM(ต.ค.56:เม.ย.57!E179)</f>
        <v>0</v>
      </c>
      <c r="M165" s="68">
        <f>SUM(ต.ค.56:เม.ย.57!E179)</f>
        <v>0</v>
      </c>
      <c r="N165" s="68">
        <f>SUM(ต.ค.56:เม.ย.57!E179)</f>
        <v>0</v>
      </c>
      <c r="O165" s="68">
        <f>SUM(ต.ค.56:เม.ย.57!E179)</f>
        <v>0</v>
      </c>
      <c r="P165" s="68">
        <f>SUM(ต.ค.56:เม.ย.57!E179)</f>
        <v>0</v>
      </c>
      <c r="Q165" s="68">
        <f>SUM(ต.ค.56:เม.ย.57!E179)</f>
        <v>0</v>
      </c>
    </row>
    <row r="166" spans="1:17" ht="30" customHeight="1">
      <c r="A166" s="52"/>
      <c r="B166" s="77" t="s">
        <v>65</v>
      </c>
      <c r="C166" s="37" t="s">
        <v>9</v>
      </c>
      <c r="D166" s="53"/>
      <c r="E166" s="65" t="e">
        <f t="shared" si="3"/>
        <v>#NAME?</v>
      </c>
      <c r="F166" s="74">
        <f>SUM(ต.ค.56!E49)</f>
        <v>7</v>
      </c>
      <c r="G166" s="74" t="e">
        <f>SUM(ต.ค.56:#REF!)</f>
        <v>#NAME?</v>
      </c>
      <c r="H166" s="74" t="e">
        <f>SUM(ต.ค.56:#REF!)</f>
        <v>#NAME?</v>
      </c>
      <c r="I166" s="74" t="e">
        <f>SUM(ต.ค.56:#REF!)</f>
        <v>#NAME?</v>
      </c>
      <c r="J166" s="74" t="e">
        <f>SUM(ต.ค.56:#REF!)</f>
        <v>#NAME?</v>
      </c>
      <c r="K166" s="74" t="e">
        <f>SUM(ต.ค.56:#REF!)</f>
        <v>#NAME?</v>
      </c>
      <c r="L166" s="74" t="e">
        <f>SUM(ต.ค.56:#REF!)</f>
        <v>#NAME?</v>
      </c>
      <c r="M166" s="74" t="e">
        <f>SUM(ต.ค.56:#REF!)</f>
        <v>#NAME?</v>
      </c>
      <c r="N166" s="74" t="e">
        <f>SUM(ต.ค.56:#REF!)</f>
        <v>#NAME?</v>
      </c>
      <c r="O166" s="74" t="e">
        <f>SUM(ต.ค.56:#REF!)</f>
        <v>#NAME?</v>
      </c>
      <c r="P166" s="74" t="e">
        <f>SUM(ต.ค.56:#REF!)</f>
        <v>#NAME?</v>
      </c>
      <c r="Q166" s="74" t="e">
        <f>SUM(ต.ค.56:#REF!)</f>
        <v>#NAME?</v>
      </c>
    </row>
    <row r="167" spans="1:17">
      <c r="A167" s="12"/>
      <c r="B167" s="12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</row>
    <row r="168" spans="1:17">
      <c r="B168" s="15"/>
    </row>
    <row r="169" spans="1:17">
      <c r="B169" s="13"/>
    </row>
    <row r="170" spans="1:17">
      <c r="B170" s="14"/>
    </row>
    <row r="171" spans="1:17">
      <c r="B171" s="14"/>
    </row>
    <row r="172" spans="1:17">
      <c r="B172" s="13"/>
    </row>
    <row r="173" spans="1:17">
      <c r="B173" s="11"/>
    </row>
    <row r="174" spans="1:17">
      <c r="B174" s="14"/>
    </row>
    <row r="175" spans="1:17">
      <c r="B175" s="14"/>
    </row>
    <row r="176" spans="1:17">
      <c r="B176" s="17"/>
    </row>
    <row r="177" spans="2:2">
      <c r="B177" s="11"/>
    </row>
    <row r="178" spans="2:2">
      <c r="B178" s="13"/>
    </row>
    <row r="179" spans="2:2">
      <c r="B179" s="13"/>
    </row>
    <row r="180" spans="2:2">
      <c r="B180" s="18"/>
    </row>
    <row r="181" spans="2:2">
      <c r="B181" s="18"/>
    </row>
    <row r="182" spans="2:2">
      <c r="B182" s="19"/>
    </row>
    <row r="183" spans="2:2">
      <c r="B183" s="16"/>
    </row>
    <row r="184" spans="2:2">
      <c r="B184" s="16"/>
    </row>
  </sheetData>
  <mergeCells count="19">
    <mergeCell ref="F4:Q4"/>
    <mergeCell ref="A4:B6"/>
    <mergeCell ref="C4:C6"/>
    <mergeCell ref="D4:D6"/>
    <mergeCell ref="F5:F6"/>
    <mergeCell ref="E5:E6"/>
    <mergeCell ref="G5:G6"/>
    <mergeCell ref="H5:H6"/>
    <mergeCell ref="I5:I6"/>
    <mergeCell ref="Q5:Q6"/>
    <mergeCell ref="K5:K6"/>
    <mergeCell ref="L5:L6"/>
    <mergeCell ref="M5:M6"/>
    <mergeCell ref="N5:N6"/>
    <mergeCell ref="J5:J6"/>
    <mergeCell ref="O5:O6"/>
    <mergeCell ref="P5:P6"/>
    <mergeCell ref="A30:B30"/>
    <mergeCell ref="A16:B16"/>
  </mergeCells>
  <phoneticPr fontId="0" type="noConversion"/>
  <printOptions horizontalCentered="1"/>
  <pageMargins left="0.17" right="0.15748031496062992" top="0.45" bottom="0.4" header="0.33" footer="0.17"/>
  <pageSetup paperSize="9" scale="75" orientation="portrait" r:id="rId1"/>
  <headerFooter alignWithMargins="0">
    <oddFooter>&amp;Cหน้า  &amp;P /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00B050"/>
  </sheetPr>
  <dimension ref="A1:N186"/>
  <sheetViews>
    <sheetView showGridLines="0" view="pageBreakPreview" topLeftCell="A112" zoomScaleSheetLayoutView="100" workbookViewId="0">
      <selection activeCell="F132" sqref="F132"/>
    </sheetView>
  </sheetViews>
  <sheetFormatPr defaultRowHeight="21"/>
  <cols>
    <col min="1" max="1" width="12.33203125" style="1" bestFit="1" customWidth="1"/>
    <col min="2" max="2" width="61" style="1" customWidth="1"/>
    <col min="3" max="3" width="10.5" style="1" customWidth="1"/>
    <col min="4" max="4" width="13.1640625" style="78" customWidth="1"/>
    <col min="5" max="5" width="9.33203125" style="1" bestFit="1" customWidth="1"/>
    <col min="6" max="6" width="7.83203125" style="1" bestFit="1" customWidth="1"/>
    <col min="7" max="7" width="7.33203125" style="305" bestFit="1" customWidth="1"/>
    <col min="8" max="17" width="9.33203125" style="1" customWidth="1"/>
    <col min="18" max="16384" width="9.33203125" style="1"/>
  </cols>
  <sheetData>
    <row r="1" spans="1:7">
      <c r="A1" s="353" t="s">
        <v>297</v>
      </c>
      <c r="B1" s="353"/>
      <c r="C1" s="353"/>
      <c r="D1" s="353"/>
      <c r="E1" s="353"/>
      <c r="F1" s="353"/>
      <c r="G1" s="353"/>
    </row>
    <row r="2" spans="1:7">
      <c r="A2" s="353" t="s">
        <v>212</v>
      </c>
      <c r="B2" s="353"/>
      <c r="C2" s="353"/>
      <c r="D2" s="353"/>
      <c r="E2" s="353"/>
      <c r="F2" s="353"/>
      <c r="G2" s="353"/>
    </row>
    <row r="3" spans="1:7">
      <c r="A3" s="353" t="s">
        <v>307</v>
      </c>
      <c r="B3" s="353"/>
      <c r="C3" s="353"/>
      <c r="D3" s="353"/>
      <c r="E3" s="353"/>
      <c r="F3" s="353"/>
      <c r="G3" s="353"/>
    </row>
    <row r="4" spans="1:7" ht="18" customHeight="1">
      <c r="D4" s="161"/>
      <c r="E4" s="6"/>
      <c r="F4" s="6"/>
      <c r="G4" s="287"/>
    </row>
    <row r="5" spans="1:7">
      <c r="A5" s="2"/>
      <c r="B5" s="344" t="s">
        <v>11</v>
      </c>
      <c r="C5" s="346" t="s">
        <v>1</v>
      </c>
      <c r="D5" s="354" t="s">
        <v>16</v>
      </c>
      <c r="E5" s="338" t="s">
        <v>296</v>
      </c>
      <c r="F5" s="341">
        <v>20911</v>
      </c>
      <c r="G5" s="356" t="s">
        <v>127</v>
      </c>
    </row>
    <row r="6" spans="1:7">
      <c r="A6" s="3"/>
      <c r="B6" s="345"/>
      <c r="C6" s="347"/>
      <c r="D6" s="355"/>
      <c r="E6" s="339"/>
      <c r="F6" s="339"/>
      <c r="G6" s="357"/>
    </row>
    <row r="7" spans="1:7" ht="21.75" customHeight="1">
      <c r="A7" s="176" t="s">
        <v>17</v>
      </c>
      <c r="B7" s="177"/>
      <c r="C7" s="178"/>
      <c r="D7" s="179"/>
      <c r="E7" s="180"/>
      <c r="F7" s="180"/>
      <c r="G7" s="288"/>
    </row>
    <row r="8" spans="1:7" ht="21.75" customHeight="1">
      <c r="A8" s="181" t="s">
        <v>2</v>
      </c>
      <c r="B8" s="182"/>
      <c r="C8" s="183" t="s">
        <v>3</v>
      </c>
      <c r="D8" s="184"/>
      <c r="E8" s="185">
        <f>ต.ค.56!F8+พ.ย.56!F8+ธ.ค.56!F8+ม.ค.57!F8+ก.พ.57!F8+มี.ค.57!F8+เม.ย.57!F8</f>
        <v>1055</v>
      </c>
      <c r="F8" s="185">
        <v>157</v>
      </c>
      <c r="G8" s="289"/>
    </row>
    <row r="9" spans="1:7" ht="21.75" customHeight="1">
      <c r="A9" s="181" t="s">
        <v>4</v>
      </c>
      <c r="B9" s="182"/>
      <c r="C9" s="183" t="s">
        <v>3</v>
      </c>
      <c r="D9" s="184"/>
      <c r="E9" s="185">
        <f>ต.ค.56!F9+พ.ย.56!F9+ธ.ค.56!F9+ม.ค.57!F9+ก.พ.57!F9+มี.ค.57!F9+เม.ย.57!F9</f>
        <v>4206</v>
      </c>
      <c r="F9" s="185">
        <v>811</v>
      </c>
      <c r="G9" s="289"/>
    </row>
    <row r="10" spans="1:7" ht="21.75" customHeight="1">
      <c r="A10" s="181"/>
      <c r="B10" s="182"/>
      <c r="C10" s="183" t="s">
        <v>19</v>
      </c>
      <c r="D10" s="184"/>
      <c r="E10" s="185">
        <f>ต.ค.56!F10+พ.ย.56!F10+ธ.ค.56!F10+ม.ค.57!F10+ก.พ.57!F10+มี.ค.57!F10+เม.ย.57!F10</f>
        <v>6420</v>
      </c>
      <c r="F10" s="185">
        <v>1177</v>
      </c>
      <c r="G10" s="289"/>
    </row>
    <row r="11" spans="1:7" ht="21.75" customHeight="1">
      <c r="A11" s="181" t="s">
        <v>5</v>
      </c>
      <c r="B11" s="182"/>
      <c r="C11" s="183" t="s">
        <v>6</v>
      </c>
      <c r="D11" s="184"/>
      <c r="E11" s="185">
        <f>ต.ค.56!F11+พ.ย.56!F11+ธ.ค.56!F11+ม.ค.57!F11+ก.พ.57!F11+มี.ค.57!F11+เม.ย.57!F11</f>
        <v>1199</v>
      </c>
      <c r="F11" s="185">
        <v>239</v>
      </c>
      <c r="G11" s="289"/>
    </row>
    <row r="12" spans="1:7" ht="21.75" customHeight="1">
      <c r="A12" s="181" t="s">
        <v>15</v>
      </c>
      <c r="B12" s="182"/>
      <c r="C12" s="183" t="s">
        <v>3</v>
      </c>
      <c r="D12" s="184"/>
      <c r="E12" s="185">
        <f>ต.ค.56!F12+พ.ย.56!F12+ธ.ค.56!F12+ม.ค.57!F12+ก.พ.57!F12+มี.ค.57!F12+เม.ย.57!F12</f>
        <v>1025</v>
      </c>
      <c r="F12" s="185">
        <v>168</v>
      </c>
      <c r="G12" s="289"/>
    </row>
    <row r="13" spans="1:7" ht="21.75" customHeight="1">
      <c r="A13" s="181" t="s">
        <v>7</v>
      </c>
      <c r="B13" s="186"/>
      <c r="C13" s="183" t="s">
        <v>3</v>
      </c>
      <c r="D13" s="184"/>
      <c r="E13" s="185">
        <f>ต.ค.56!F13+พ.ย.56!F13+ธ.ค.56!F13+ม.ค.57!F13+ก.พ.57!F13+มี.ค.57!F13+เม.ย.57!F13</f>
        <v>947</v>
      </c>
      <c r="F13" s="185">
        <v>162</v>
      </c>
      <c r="G13" s="289"/>
    </row>
    <row r="14" spans="1:7" ht="21.75" customHeight="1">
      <c r="A14" s="187"/>
      <c r="B14" s="188"/>
      <c r="C14" s="183"/>
      <c r="D14" s="184"/>
      <c r="E14" s="189"/>
      <c r="F14" s="189"/>
      <c r="G14" s="290"/>
    </row>
    <row r="15" spans="1:7" ht="21.75" customHeight="1">
      <c r="A15" s="190" t="s">
        <v>213</v>
      </c>
      <c r="B15" s="188"/>
      <c r="C15" s="183"/>
      <c r="D15" s="184"/>
      <c r="E15" s="189"/>
      <c r="F15" s="189"/>
      <c r="G15" s="290"/>
    </row>
    <row r="16" spans="1:7" ht="21.75" customHeight="1">
      <c r="A16" s="191" t="s">
        <v>214</v>
      </c>
      <c r="B16" s="188"/>
      <c r="C16" s="183"/>
      <c r="D16" s="184"/>
      <c r="E16" s="189"/>
      <c r="F16" s="189"/>
      <c r="G16" s="290"/>
    </row>
    <row r="17" spans="1:7" ht="21.75" customHeight="1">
      <c r="A17" s="351" t="s">
        <v>215</v>
      </c>
      <c r="B17" s="352"/>
      <c r="C17" s="183" t="s">
        <v>3</v>
      </c>
      <c r="D17" s="184">
        <f>SUM('สรุปผลงานสำคัญ (รายเดือน)'!D17)</f>
        <v>250</v>
      </c>
      <c r="E17" s="189"/>
      <c r="F17" s="189"/>
      <c r="G17" s="290"/>
    </row>
    <row r="18" spans="1:7" ht="21.75" customHeight="1">
      <c r="A18" s="187" t="s">
        <v>216</v>
      </c>
      <c r="B18" s="192" t="s">
        <v>265</v>
      </c>
      <c r="C18" s="183" t="s">
        <v>3</v>
      </c>
      <c r="D18" s="184">
        <f>SUM('สรุปผลงานสำคัญ (รายเดือน)'!D18)</f>
        <v>250</v>
      </c>
      <c r="E18" s="189"/>
      <c r="F18" s="189"/>
      <c r="G18" s="290"/>
    </row>
    <row r="19" spans="1:7" ht="21.75" customHeight="1">
      <c r="A19" s="187"/>
      <c r="B19" s="192" t="s">
        <v>266</v>
      </c>
      <c r="C19" s="183" t="s">
        <v>3</v>
      </c>
      <c r="D19" s="184">
        <f>SUM('สรุปผลงานสำคัญ (รายเดือน)'!D19)</f>
        <v>250</v>
      </c>
      <c r="E19" s="189"/>
      <c r="F19" s="189"/>
      <c r="G19" s="290"/>
    </row>
    <row r="20" spans="1:7" ht="21.75" customHeight="1">
      <c r="A20" s="187"/>
      <c r="B20" s="188"/>
      <c r="C20" s="183"/>
      <c r="D20" s="184"/>
      <c r="E20" s="189"/>
      <c r="F20" s="189"/>
      <c r="G20" s="290"/>
    </row>
    <row r="21" spans="1:7" ht="21.75" customHeight="1">
      <c r="A21" s="190" t="s">
        <v>217</v>
      </c>
      <c r="B21" s="188"/>
      <c r="C21" s="183"/>
      <c r="D21" s="184"/>
      <c r="E21" s="189"/>
      <c r="F21" s="189"/>
      <c r="G21" s="290"/>
    </row>
    <row r="22" spans="1:7" ht="21.75" customHeight="1">
      <c r="A22" s="191" t="s">
        <v>218</v>
      </c>
      <c r="B22" s="188"/>
      <c r="C22" s="183"/>
      <c r="D22" s="184"/>
      <c r="E22" s="189"/>
      <c r="F22" s="189"/>
      <c r="G22" s="290"/>
    </row>
    <row r="23" spans="1:7" ht="21.75" customHeight="1">
      <c r="A23" s="193" t="s">
        <v>34</v>
      </c>
      <c r="B23" s="194" t="s">
        <v>219</v>
      </c>
      <c r="C23" s="183" t="s">
        <v>3</v>
      </c>
      <c r="D23" s="184">
        <f>SUM('สรุปผลงานสำคัญ (รายเดือน)'!D23)</f>
        <v>4300</v>
      </c>
      <c r="E23" s="185">
        <f>ต.ค.56!F23+พ.ย.56!F23+ธ.ค.56!F23+ม.ค.57!F23+ก.พ.57!F23+มี.ค.57!F23+เม.ย.57!F23</f>
        <v>2985</v>
      </c>
      <c r="F23" s="195">
        <f>F25+F27</f>
        <v>485</v>
      </c>
      <c r="G23" s="291">
        <f>E23*100/D23</f>
        <v>69.418604651162795</v>
      </c>
    </row>
    <row r="24" spans="1:7" ht="21.75" customHeight="1">
      <c r="A24" s="193"/>
      <c r="B24" s="194" t="s">
        <v>220</v>
      </c>
      <c r="C24" s="183"/>
      <c r="D24" s="184"/>
      <c r="E24" s="189"/>
      <c r="F24" s="189"/>
      <c r="G24" s="290"/>
    </row>
    <row r="25" spans="1:7" ht="21.75" customHeight="1">
      <c r="A25" s="196"/>
      <c r="B25" s="197" t="s">
        <v>258</v>
      </c>
      <c r="C25" s="198" t="s">
        <v>3</v>
      </c>
      <c r="D25" s="199">
        <f>SUM('สรุปผลงานสำคัญ (รายเดือน)'!D25)</f>
        <v>4000</v>
      </c>
      <c r="E25" s="185">
        <f>ต.ค.56!F25+พ.ย.56!F25+ธ.ค.56!F25+ม.ค.57!F25+ก.พ.57!F25+มี.ค.57!F25+เม.ย.57!F25</f>
        <v>2821</v>
      </c>
      <c r="F25" s="200">
        <v>485</v>
      </c>
      <c r="G25" s="292">
        <f>E25*100/D25</f>
        <v>70.525000000000006</v>
      </c>
    </row>
    <row r="26" spans="1:7" ht="21.75" customHeight="1">
      <c r="A26" s="196"/>
      <c r="B26" s="201" t="s">
        <v>259</v>
      </c>
      <c r="C26" s="198" t="s">
        <v>3</v>
      </c>
      <c r="D26" s="199">
        <v>0</v>
      </c>
      <c r="E26" s="185">
        <f>ต.ค.56!F26+พ.ย.56!F26+ธ.ค.56!F26+ม.ค.57!F26+ก.พ.57!F26+มี.ค.57!F26+เม.ย.57!F26</f>
        <v>0</v>
      </c>
      <c r="F26" s="200">
        <v>0</v>
      </c>
      <c r="G26" s="292"/>
    </row>
    <row r="27" spans="1:7" ht="21.75" customHeight="1">
      <c r="A27" s="196"/>
      <c r="B27" s="197" t="s">
        <v>191</v>
      </c>
      <c r="C27" s="198" t="s">
        <v>3</v>
      </c>
      <c r="D27" s="199">
        <f>SUM('สรุปผลงานสำคัญ (รายเดือน)'!D27)</f>
        <v>300</v>
      </c>
      <c r="E27" s="185">
        <f>ต.ค.56!F27+พ.ย.56!F27+ธ.ค.56!F27+ม.ค.57!F27+ก.พ.57!F27+มี.ค.57!F27+เม.ย.57!F27</f>
        <v>164</v>
      </c>
      <c r="F27" s="200">
        <v>0</v>
      </c>
      <c r="G27" s="292">
        <f t="shared" ref="G27" si="0">E27*100/D27</f>
        <v>54.666666666666664</v>
      </c>
    </row>
    <row r="28" spans="1:7" ht="21.75" customHeight="1">
      <c r="A28" s="196"/>
      <c r="B28" s="197" t="s">
        <v>192</v>
      </c>
      <c r="C28" s="198" t="s">
        <v>3</v>
      </c>
      <c r="D28" s="199">
        <v>0</v>
      </c>
      <c r="E28" s="185">
        <f>ต.ค.56!F28+พ.ย.56!F28+ธ.ค.56!F28+ม.ค.57!F28+ก.พ.57!F28+มี.ค.57!F28+เม.ย.57!F28</f>
        <v>0</v>
      </c>
      <c r="F28" s="200">
        <v>0</v>
      </c>
      <c r="G28" s="292"/>
    </row>
    <row r="29" spans="1:7" ht="21.75" customHeight="1">
      <c r="A29" s="196"/>
      <c r="B29" s="202" t="s">
        <v>211</v>
      </c>
      <c r="C29" s="198" t="s">
        <v>52</v>
      </c>
      <c r="D29" s="199"/>
      <c r="E29" s="185">
        <f>ต.ค.56!F29+พ.ย.56!F29+ธ.ค.56!F29+ม.ค.57!F29+ก.พ.57!F29+มี.ค.57!F29+เม.ย.57!F29</f>
        <v>0</v>
      </c>
      <c r="F29" s="200">
        <v>0</v>
      </c>
      <c r="G29" s="292"/>
    </row>
    <row r="30" spans="1:7" ht="21.75" customHeight="1">
      <c r="A30" s="196"/>
      <c r="B30" s="202" t="s">
        <v>51</v>
      </c>
      <c r="C30" s="198" t="s">
        <v>3</v>
      </c>
      <c r="D30" s="199"/>
      <c r="E30" s="185">
        <f>ต.ค.56!F30+พ.ย.56!F30+ธ.ค.56!F30+ม.ค.57!F30+ก.พ.57!F30+มี.ค.57!F30+เม.ย.57!F30</f>
        <v>0</v>
      </c>
      <c r="F30" s="200">
        <v>0</v>
      </c>
      <c r="G30" s="292"/>
    </row>
    <row r="31" spans="1:7" ht="21.75" customHeight="1">
      <c r="A31" s="196"/>
      <c r="B31" s="202" t="s">
        <v>116</v>
      </c>
      <c r="C31" s="198" t="s">
        <v>52</v>
      </c>
      <c r="D31" s="199"/>
      <c r="E31" s="185">
        <f>ต.ค.56!F31+พ.ย.56!F31+ธ.ค.56!F31+ม.ค.57!F31+ก.พ.57!F31+มี.ค.57!F31+เม.ย.57!F31</f>
        <v>0</v>
      </c>
      <c r="F31" s="189">
        <v>0</v>
      </c>
      <c r="G31" s="292"/>
    </row>
    <row r="32" spans="1:7" ht="21.75" customHeight="1">
      <c r="A32" s="196"/>
      <c r="B32" s="197" t="s">
        <v>193</v>
      </c>
      <c r="C32" s="198" t="s">
        <v>3</v>
      </c>
      <c r="D32" s="199">
        <v>0</v>
      </c>
      <c r="E32" s="185">
        <f>ต.ค.56!F32+พ.ย.56!F32+ธ.ค.56!F32+ม.ค.57!F32+ก.พ.57!F32+มี.ค.57!F32+เม.ย.57!F32</f>
        <v>0</v>
      </c>
      <c r="F32" s="189">
        <v>0</v>
      </c>
      <c r="G32" s="292"/>
    </row>
    <row r="33" spans="1:7" ht="21.75" customHeight="1">
      <c r="A33" s="196"/>
      <c r="B33" s="197" t="s">
        <v>282</v>
      </c>
      <c r="C33" s="198" t="s">
        <v>283</v>
      </c>
      <c r="D33" s="199">
        <v>0</v>
      </c>
      <c r="E33" s="185">
        <f>ต.ค.56!F33+พ.ย.56!F33+ธ.ค.56!F33+ม.ค.57!F33+ก.พ.57!F33+มี.ค.57!F33+เม.ย.57!F33</f>
        <v>0</v>
      </c>
      <c r="F33" s="189">
        <v>0</v>
      </c>
      <c r="G33" s="292"/>
    </row>
    <row r="34" spans="1:7" ht="21.75" customHeight="1">
      <c r="A34" s="196"/>
      <c r="B34" s="197" t="s">
        <v>284</v>
      </c>
      <c r="C34" s="198" t="s">
        <v>3</v>
      </c>
      <c r="D34" s="199">
        <v>0</v>
      </c>
      <c r="E34" s="185">
        <f>ต.ค.56!F34+พ.ย.56!F34+ธ.ค.56!F34+ม.ค.57!F34+ก.พ.57!F34+มี.ค.57!F34+เม.ย.57!F34</f>
        <v>0</v>
      </c>
      <c r="F34" s="189">
        <v>0</v>
      </c>
      <c r="G34" s="292"/>
    </row>
    <row r="35" spans="1:7" ht="21.75" customHeight="1">
      <c r="A35" s="203"/>
      <c r="B35" s="197" t="s">
        <v>285</v>
      </c>
      <c r="C35" s="198" t="s">
        <v>12</v>
      </c>
      <c r="D35" s="199">
        <v>0</v>
      </c>
      <c r="E35" s="185">
        <f>ต.ค.56!F35+พ.ย.56!F35+ธ.ค.56!F35+ม.ค.57!F35+ก.พ.57!F35+มี.ค.57!F35+เม.ย.57!F35</f>
        <v>0</v>
      </c>
      <c r="F35" s="189">
        <v>0</v>
      </c>
      <c r="G35" s="292"/>
    </row>
    <row r="36" spans="1:7" ht="21.75" customHeight="1">
      <c r="A36" s="203"/>
      <c r="B36" s="197" t="s">
        <v>286</v>
      </c>
      <c r="C36" s="198" t="s">
        <v>12</v>
      </c>
      <c r="D36" s="199">
        <v>0</v>
      </c>
      <c r="E36" s="185">
        <f>ต.ค.56!F36+พ.ย.56!F36+ธ.ค.56!F36+ม.ค.57!F36+ก.พ.57!F36+มี.ค.57!F36+เม.ย.57!F36</f>
        <v>0</v>
      </c>
      <c r="F36" s="189">
        <v>0</v>
      </c>
      <c r="G36" s="292"/>
    </row>
    <row r="37" spans="1:7" ht="21.75" customHeight="1">
      <c r="A37" s="191" t="s">
        <v>261</v>
      </c>
      <c r="B37" s="188"/>
      <c r="C37" s="183" t="s">
        <v>3</v>
      </c>
      <c r="D37" s="184">
        <f>SUM('สรุปผลงานสำคัญ (รายเดือน)'!D37)</f>
        <v>200</v>
      </c>
      <c r="E37" s="185">
        <f>E38</f>
        <v>206</v>
      </c>
      <c r="F37" s="189"/>
      <c r="G37" s="306">
        <f>E38*100/D37</f>
        <v>103</v>
      </c>
    </row>
    <row r="38" spans="1:7" ht="21.75" customHeight="1">
      <c r="A38" s="187"/>
      <c r="B38" s="182" t="s">
        <v>267</v>
      </c>
      <c r="C38" s="198" t="s">
        <v>3</v>
      </c>
      <c r="D38" s="199">
        <f>SUM('สรุปผลงานสำคัญ (รายเดือน)'!D38)</f>
        <v>200</v>
      </c>
      <c r="E38" s="185">
        <f>ต.ค.56!F38+พ.ย.56!F38+ธ.ค.56!F38+ม.ค.57!F38+ก.พ.57!F38+มี.ค.57!F38+เม.ย.57!F38</f>
        <v>206</v>
      </c>
      <c r="F38" s="189">
        <v>0</v>
      </c>
      <c r="G38" s="306">
        <f>E38*100/D38</f>
        <v>103</v>
      </c>
    </row>
    <row r="39" spans="1:7" ht="21.75" customHeight="1">
      <c r="A39" s="187"/>
      <c r="B39" s="182" t="s">
        <v>268</v>
      </c>
      <c r="C39" s="198" t="s">
        <v>3</v>
      </c>
      <c r="D39" s="199">
        <f>SUM('สรุปผลงานสำคัญ (รายเดือน)'!D39)</f>
        <v>40</v>
      </c>
      <c r="E39" s="185">
        <f>ต.ค.56!F39+พ.ย.56!F39+ธ.ค.56!F39+ม.ค.57!F39+ก.พ.57!F39+มี.ค.57!F39+เม.ย.57!F39</f>
        <v>42</v>
      </c>
      <c r="F39" s="189">
        <v>0</v>
      </c>
      <c r="G39" s="290">
        <f>E39*100/D39</f>
        <v>105</v>
      </c>
    </row>
    <row r="40" spans="1:7" ht="21.75" customHeight="1">
      <c r="A40" s="187"/>
      <c r="B40" s="182" t="s">
        <v>269</v>
      </c>
      <c r="C40" s="198" t="s">
        <v>3</v>
      </c>
      <c r="D40" s="199">
        <f>SUM('สรุปผลงานสำคัญ (รายเดือน)'!D40)</f>
        <v>160</v>
      </c>
      <c r="E40" s="185">
        <f>ต.ค.56!F40+พ.ย.56!F40+ธ.ค.56!F40+ม.ค.57!F40+ก.พ.57!F40+มี.ค.57!F40+เม.ย.57!F40</f>
        <v>164</v>
      </c>
      <c r="F40" s="189">
        <v>0</v>
      </c>
      <c r="G40" s="290">
        <f>E40*100/D40</f>
        <v>102.5</v>
      </c>
    </row>
    <row r="41" spans="1:7" ht="21.75" customHeight="1">
      <c r="A41" s="255"/>
      <c r="B41" s="256"/>
      <c r="C41" s="251"/>
      <c r="D41" s="257"/>
      <c r="E41" s="253"/>
      <c r="F41" s="253"/>
      <c r="G41" s="293"/>
    </row>
    <row r="42" spans="1:7" ht="21" customHeight="1">
      <c r="A42" s="258" t="s">
        <v>260</v>
      </c>
      <c r="B42" s="259"/>
      <c r="C42" s="260"/>
      <c r="D42" s="261"/>
      <c r="E42" s="262"/>
      <c r="F42" s="262"/>
      <c r="G42" s="294"/>
    </row>
    <row r="43" spans="1:7" ht="21" customHeight="1">
      <c r="A43" s="203" t="s">
        <v>34</v>
      </c>
      <c r="B43" s="194" t="s">
        <v>20</v>
      </c>
      <c r="C43" s="183" t="s">
        <v>3</v>
      </c>
      <c r="D43" s="184">
        <f>SUM('สรุปผลงานสำคัญ (รายเดือน)'!D43)</f>
        <v>3500</v>
      </c>
      <c r="E43" s="185">
        <f>ต.ค.56!F43+พ.ย.56!F43+ธ.ค.56!F43+ม.ค.57!F43+ก.พ.57!F43+มี.ค.57!F43+เม.ย.57!F43</f>
        <v>2878</v>
      </c>
      <c r="F43" s="205">
        <f>F46</f>
        <v>503</v>
      </c>
      <c r="G43" s="295">
        <f>E43*100/D43</f>
        <v>82.228571428571428</v>
      </c>
    </row>
    <row r="44" spans="1:7" ht="21" customHeight="1">
      <c r="A44" s="203"/>
      <c r="B44" s="194"/>
      <c r="C44" s="183" t="s">
        <v>9</v>
      </c>
      <c r="D44" s="184">
        <f>SUM('สรุปผลงานสำคัญ (รายเดือน)'!D44)</f>
        <v>500</v>
      </c>
      <c r="E44" s="185">
        <f>ต.ค.56!F44+พ.ย.56!F44+ธ.ค.56!F44+ม.ค.57!F44+ก.พ.57!F44+มี.ค.57!F44+เม.ย.57!F44</f>
        <v>328</v>
      </c>
      <c r="F44" s="195">
        <f>F49</f>
        <v>57</v>
      </c>
      <c r="G44" s="295">
        <f>E44*100/D44</f>
        <v>65.599999999999994</v>
      </c>
    </row>
    <row r="45" spans="1:7" ht="21" customHeight="1">
      <c r="A45" s="203"/>
      <c r="B45" s="194" t="s">
        <v>201</v>
      </c>
      <c r="C45" s="183"/>
      <c r="D45" s="184"/>
      <c r="E45" s="195"/>
      <c r="F45" s="195"/>
      <c r="G45" s="291"/>
    </row>
    <row r="46" spans="1:7" ht="21" customHeight="1">
      <c r="A46" s="206"/>
      <c r="B46" s="197" t="s">
        <v>202</v>
      </c>
      <c r="C46" s="183" t="s">
        <v>3</v>
      </c>
      <c r="D46" s="184">
        <f>SUM('สรุปผลงานสำคัญ (รายเดือน)'!D46)</f>
        <v>3500</v>
      </c>
      <c r="E46" s="185">
        <f>ต.ค.56!F46+พ.ย.56!F46+ธ.ค.56!F46+ม.ค.57!F46+ก.พ.57!F46+มี.ค.57!F46+เม.ย.57!F46</f>
        <v>2878</v>
      </c>
      <c r="F46" s="195">
        <f>F47+F48</f>
        <v>503</v>
      </c>
      <c r="G46" s="291"/>
    </row>
    <row r="47" spans="1:7" ht="21" customHeight="1">
      <c r="A47" s="206"/>
      <c r="B47" s="207" t="s">
        <v>203</v>
      </c>
      <c r="C47" s="198" t="s">
        <v>3</v>
      </c>
      <c r="D47" s="199"/>
      <c r="E47" s="185">
        <f>ต.ค.56!F47+พ.ย.56!F47+ธ.ค.56!F47+ม.ค.57!F47+ก.พ.57!F47+มี.ค.57!F47+เม.ย.57!F47</f>
        <v>2878</v>
      </c>
      <c r="F47" s="189">
        <v>503</v>
      </c>
      <c r="G47" s="290"/>
    </row>
    <row r="48" spans="1:7" ht="21" customHeight="1">
      <c r="A48" s="206"/>
      <c r="B48" s="207" t="s">
        <v>204</v>
      </c>
      <c r="C48" s="198" t="s">
        <v>3</v>
      </c>
      <c r="D48" s="199"/>
      <c r="E48" s="185">
        <f>ต.ค.56!F48+พ.ย.56!F48+ธ.ค.56!F48+ม.ค.57!F48+ก.พ.57!F48+มี.ค.57!F48+เม.ย.57!F48</f>
        <v>0</v>
      </c>
      <c r="F48" s="189">
        <v>0</v>
      </c>
      <c r="G48" s="290"/>
    </row>
    <row r="49" spans="1:7" ht="21" customHeight="1">
      <c r="A49" s="206"/>
      <c r="B49" s="208" t="s">
        <v>205</v>
      </c>
      <c r="C49" s="183" t="s">
        <v>9</v>
      </c>
      <c r="D49" s="184">
        <f>SUM('สรุปผลงานสำคัญ (รายเดือน)'!D49)</f>
        <v>500</v>
      </c>
      <c r="E49" s="185">
        <f>ต.ค.56!F49+พ.ย.56!F49+ธ.ค.56!F49+ม.ค.57!F49+ก.พ.57!F49+มี.ค.57!F49+เม.ย.57!F49</f>
        <v>328</v>
      </c>
      <c r="F49" s="195">
        <f>F50+F51</f>
        <v>57</v>
      </c>
      <c r="G49" s="291"/>
    </row>
    <row r="50" spans="1:7" ht="21" customHeight="1">
      <c r="A50" s="206"/>
      <c r="B50" s="207" t="s">
        <v>206</v>
      </c>
      <c r="C50" s="198" t="s">
        <v>9</v>
      </c>
      <c r="D50" s="199"/>
      <c r="E50" s="185">
        <f>ต.ค.56!F50+พ.ย.56!F50+ธ.ค.56!F50+ม.ค.57!F50+ก.พ.57!F50+มี.ค.57!F50+เม.ย.57!F50</f>
        <v>328</v>
      </c>
      <c r="F50" s="189">
        <v>57</v>
      </c>
      <c r="G50" s="290"/>
    </row>
    <row r="51" spans="1:7" ht="21" customHeight="1">
      <c r="A51" s="209"/>
      <c r="B51" s="210" t="s">
        <v>207</v>
      </c>
      <c r="C51" s="198" t="s">
        <v>9</v>
      </c>
      <c r="D51" s="211"/>
      <c r="E51" s="185">
        <f>ต.ค.56!F51+พ.ย.56!F51+ธ.ค.56!F51+ม.ค.57!F51+ก.พ.57!F51+มี.ค.57!F51+เม.ย.57!F51</f>
        <v>0</v>
      </c>
      <c r="F51" s="189">
        <v>0</v>
      </c>
      <c r="G51" s="290"/>
    </row>
    <row r="52" spans="1:7" ht="21" customHeight="1">
      <c r="A52" s="203" t="s">
        <v>36</v>
      </c>
      <c r="B52" s="194" t="s">
        <v>262</v>
      </c>
      <c r="C52" s="183" t="s">
        <v>3</v>
      </c>
      <c r="D52" s="184">
        <f>SUM('สรุปผลงานสำคัญ (รายเดือน)'!D52)</f>
        <v>6400</v>
      </c>
      <c r="E52" s="185">
        <f>ต.ค.56!F52+พ.ย.56!F52+ธ.ค.56!F52+ม.ค.57!F52+ก.พ.57!F52+มี.ค.57!F52+เม.ย.57!F52</f>
        <v>5991</v>
      </c>
      <c r="F52" s="195">
        <f>F54</f>
        <v>888</v>
      </c>
      <c r="G52" s="291">
        <f>E52*100/D52</f>
        <v>93.609375</v>
      </c>
    </row>
    <row r="53" spans="1:7" ht="21" customHeight="1">
      <c r="A53" s="203"/>
      <c r="B53" s="194"/>
      <c r="C53" s="183" t="s">
        <v>19</v>
      </c>
      <c r="D53" s="184">
        <f>SUM('สรุปผลงานสำคัญ (รายเดือน)'!D53)</f>
        <v>6400</v>
      </c>
      <c r="E53" s="185">
        <f>ต.ค.56!F53+พ.ย.56!F53+ธ.ค.56!F53+ม.ค.57!F53+ก.พ.57!F53+มี.ค.57!F53+เม.ย.57!F53</f>
        <v>6610</v>
      </c>
      <c r="F53" s="195">
        <f>F62</f>
        <v>994</v>
      </c>
      <c r="G53" s="291">
        <f>E53*100/D53</f>
        <v>103.28125</v>
      </c>
    </row>
    <row r="54" spans="1:7" ht="21" customHeight="1">
      <c r="A54" s="212"/>
      <c r="B54" s="213" t="s">
        <v>197</v>
      </c>
      <c r="C54" s="183" t="s">
        <v>3</v>
      </c>
      <c r="D54" s="184">
        <f>SUM(D55,D60)</f>
        <v>0</v>
      </c>
      <c r="E54" s="185">
        <f>ต.ค.56!F54+พ.ย.56!F54+ธ.ค.56!F54+ม.ค.57!F54+ก.พ.57!F54+มี.ค.57!F54+เม.ย.57!F54</f>
        <v>5991</v>
      </c>
      <c r="F54" s="195">
        <f>F55+F60+F61</f>
        <v>888</v>
      </c>
      <c r="G54" s="291"/>
    </row>
    <row r="55" spans="1:7" ht="21" customHeight="1">
      <c r="A55" s="212"/>
      <c r="B55" s="214" t="s">
        <v>198</v>
      </c>
      <c r="C55" s="183" t="s">
        <v>3</v>
      </c>
      <c r="D55" s="184">
        <f>SUM(D56:D58)</f>
        <v>0</v>
      </c>
      <c r="E55" s="185">
        <f>ต.ค.56!F55+พ.ย.56!F55+ธ.ค.56!F55+ม.ค.57!F55+ก.พ.57!F55+มี.ค.57!F55+เม.ย.57!F55</f>
        <v>4672</v>
      </c>
      <c r="F55" s="195">
        <f>F56+F57+F58+F59</f>
        <v>884</v>
      </c>
      <c r="G55" s="291"/>
    </row>
    <row r="56" spans="1:7" ht="21" customHeight="1">
      <c r="A56" s="206"/>
      <c r="B56" s="215" t="s">
        <v>210</v>
      </c>
      <c r="C56" s="198" t="s">
        <v>3</v>
      </c>
      <c r="D56" s="199">
        <f>SUM('สรุปผลงานสำคัญ (รายเดือน)'!D56)</f>
        <v>0</v>
      </c>
      <c r="E56" s="185">
        <f>ต.ค.56!F56+พ.ย.56!F56+ธ.ค.56!F56+ม.ค.57!F56+ก.พ.57!F56+มี.ค.57!F56+เม.ย.57!F56</f>
        <v>93</v>
      </c>
      <c r="F56" s="189">
        <v>11</v>
      </c>
      <c r="G56" s="290"/>
    </row>
    <row r="57" spans="1:7" ht="21" customHeight="1">
      <c r="A57" s="206"/>
      <c r="B57" s="215" t="s">
        <v>95</v>
      </c>
      <c r="C57" s="198" t="s">
        <v>3</v>
      </c>
      <c r="D57" s="199">
        <f>SUM('สรุปผลงานสำคัญ (รายเดือน)'!D57)</f>
        <v>0</v>
      </c>
      <c r="E57" s="185">
        <f>ต.ค.56!F57+พ.ย.56!F57+ธ.ค.56!F57+ม.ค.57!F57+ก.พ.57!F57+มี.ค.57!F57+เม.ย.57!F57</f>
        <v>947</v>
      </c>
      <c r="F57" s="189">
        <v>382</v>
      </c>
      <c r="G57" s="290"/>
    </row>
    <row r="58" spans="1:7" ht="21" customHeight="1">
      <c r="A58" s="206"/>
      <c r="B58" s="215" t="s">
        <v>96</v>
      </c>
      <c r="C58" s="198" t="s">
        <v>3</v>
      </c>
      <c r="D58" s="199">
        <f>SUM('สรุปผลงานสำคัญ (รายเดือน)'!D58)</f>
        <v>0</v>
      </c>
      <c r="E58" s="185">
        <f>ต.ค.56!F58+พ.ย.56!F58+ธ.ค.56!F58+ม.ค.57!F58+ก.พ.57!F58+มี.ค.57!F58+เม.ย.57!F58</f>
        <v>3629</v>
      </c>
      <c r="F58" s="189">
        <v>488</v>
      </c>
      <c r="G58" s="290"/>
    </row>
    <row r="59" spans="1:7" ht="21" customHeight="1">
      <c r="A59" s="206"/>
      <c r="B59" s="215" t="s">
        <v>288</v>
      </c>
      <c r="C59" s="198" t="s">
        <v>3</v>
      </c>
      <c r="D59" s="199">
        <f>SUM('สรุปผลงานสำคัญ (รายเดือน)'!D59)</f>
        <v>0</v>
      </c>
      <c r="E59" s="185">
        <f>ต.ค.56!F59+พ.ย.56!F59+ธ.ค.56!F59+ม.ค.57!F59+ก.พ.57!F59+มี.ค.57!F59+เม.ย.57!F59</f>
        <v>3</v>
      </c>
      <c r="F59" s="189">
        <v>3</v>
      </c>
      <c r="G59" s="290"/>
    </row>
    <row r="60" spans="1:7" ht="21" customHeight="1">
      <c r="A60" s="206"/>
      <c r="B60" s="214" t="s">
        <v>263</v>
      </c>
      <c r="C60" s="183" t="s">
        <v>3</v>
      </c>
      <c r="D60" s="184">
        <f>SUM('สรุปผลงานสำคัญ (รายเดือน)'!D60)</f>
        <v>0</v>
      </c>
      <c r="E60" s="185">
        <f>ต.ค.56!F60+พ.ย.56!F60+ธ.ค.56!F60+ม.ค.57!F60+ก.พ.57!F60+มี.ค.57!F60+เม.ย.57!F60</f>
        <v>27</v>
      </c>
      <c r="F60" s="195">
        <v>3</v>
      </c>
      <c r="G60" s="291"/>
    </row>
    <row r="61" spans="1:7" ht="21" customHeight="1">
      <c r="A61" s="206"/>
      <c r="B61" s="214" t="s">
        <v>300</v>
      </c>
      <c r="C61" s="183" t="s">
        <v>3</v>
      </c>
      <c r="D61" s="184">
        <f>SUM('สรุปผลงานสำคัญ (รายเดือน)'!D61)</f>
        <v>0</v>
      </c>
      <c r="E61" s="185">
        <f>ต.ค.56!F61+พ.ย.56!F61+ธ.ค.56!F61+ม.ค.57!F61+ก.พ.57!F61+มี.ค.57!F61+เม.ย.57!F61</f>
        <v>1292</v>
      </c>
      <c r="F61" s="195">
        <v>1</v>
      </c>
      <c r="G61" s="291"/>
    </row>
    <row r="62" spans="1:7" ht="21" customHeight="1">
      <c r="A62" s="206"/>
      <c r="B62" s="213" t="s">
        <v>199</v>
      </c>
      <c r="C62" s="183" t="s">
        <v>19</v>
      </c>
      <c r="D62" s="184">
        <f>SUM(D63,D68)</f>
        <v>0</v>
      </c>
      <c r="E62" s="185">
        <f>ต.ค.56!F62+พ.ย.56!F62+ธ.ค.56!F62+ม.ค.57!F62+ก.พ.57!F62+มี.ค.57!F62+เม.ย.57!F62</f>
        <v>6610</v>
      </c>
      <c r="F62" s="195">
        <f>F63+F68+F69</f>
        <v>994</v>
      </c>
      <c r="G62" s="291"/>
    </row>
    <row r="63" spans="1:7" ht="21" customHeight="1">
      <c r="A63" s="206"/>
      <c r="B63" s="214" t="s">
        <v>200</v>
      </c>
      <c r="C63" s="183" t="s">
        <v>19</v>
      </c>
      <c r="D63" s="184">
        <f>SUM('สรุปผลงานสำคัญ (รายเดือน)'!D62)</f>
        <v>0</v>
      </c>
      <c r="E63" s="185">
        <f>ต.ค.56!F63+พ.ย.56!F63+ธ.ค.56!F63+ม.ค.57!F63+ก.พ.57!F63+มี.ค.57!F63+เม.ย.57!F63</f>
        <v>5280</v>
      </c>
      <c r="F63" s="195">
        <f>F64+F65+F66+F67</f>
        <v>988</v>
      </c>
      <c r="G63" s="291"/>
    </row>
    <row r="64" spans="1:7" ht="21" customHeight="1">
      <c r="A64" s="206"/>
      <c r="B64" s="215" t="s">
        <v>210</v>
      </c>
      <c r="C64" s="198" t="s">
        <v>19</v>
      </c>
      <c r="D64" s="199">
        <f>SUM('สรุปผลงานสำคัญ (รายเดือน)'!D63)</f>
        <v>0</v>
      </c>
      <c r="E64" s="185">
        <f>ต.ค.56!F64+พ.ย.56!F64+ธ.ค.56!F64+ม.ค.57!F64+ก.พ.57!F64+มี.ค.57!F64+เม.ย.57!F64</f>
        <v>103</v>
      </c>
      <c r="F64" s="189">
        <v>14</v>
      </c>
      <c r="G64" s="290"/>
    </row>
    <row r="65" spans="1:7" ht="21" customHeight="1">
      <c r="A65" s="206"/>
      <c r="B65" s="215" t="s">
        <v>95</v>
      </c>
      <c r="C65" s="198" t="s">
        <v>19</v>
      </c>
      <c r="D65" s="199">
        <f>SUM('สรุปผลงานสำคัญ (รายเดือน)'!D64)</f>
        <v>0</v>
      </c>
      <c r="E65" s="185">
        <f>ต.ค.56!F65+พ.ย.56!F65+ธ.ค.56!F65+ม.ค.57!F65+ก.พ.57!F65+มี.ค.57!F65+เม.ย.57!F65</f>
        <v>1187</v>
      </c>
      <c r="F65" s="189">
        <v>415</v>
      </c>
      <c r="G65" s="290"/>
    </row>
    <row r="66" spans="1:7" ht="21" customHeight="1">
      <c r="A66" s="206"/>
      <c r="B66" s="215" t="s">
        <v>96</v>
      </c>
      <c r="C66" s="198" t="s">
        <v>19</v>
      </c>
      <c r="D66" s="199">
        <f>SUM('สรุปผลงานสำคัญ (รายเดือน)'!D65)</f>
        <v>0</v>
      </c>
      <c r="E66" s="185">
        <f>ต.ค.56!F66+พ.ย.56!F66+ธ.ค.56!F66+ม.ค.57!F66+ก.พ.57!F66+มี.ค.57!F66+เม.ย.57!F66</f>
        <v>3987</v>
      </c>
      <c r="F66" s="189">
        <v>556</v>
      </c>
      <c r="G66" s="290"/>
    </row>
    <row r="67" spans="1:7" ht="21" customHeight="1">
      <c r="A67" s="206"/>
      <c r="B67" s="215" t="s">
        <v>288</v>
      </c>
      <c r="C67" s="198" t="s">
        <v>19</v>
      </c>
      <c r="D67" s="199">
        <f>SUM('สรุปผลงานสำคัญ (รายเดือน)'!D66)</f>
        <v>0</v>
      </c>
      <c r="E67" s="185">
        <f>ต.ค.56!F67+พ.ย.56!F67+ธ.ค.56!F67+ม.ค.57!F67+ก.พ.57!F67+มี.ค.57!F67+เม.ย.57!F67</f>
        <v>3</v>
      </c>
      <c r="F67" s="189">
        <v>3</v>
      </c>
      <c r="G67" s="290"/>
    </row>
    <row r="68" spans="1:7" ht="21" customHeight="1">
      <c r="A68" s="206"/>
      <c r="B68" s="214" t="s">
        <v>264</v>
      </c>
      <c r="C68" s="183" t="s">
        <v>19</v>
      </c>
      <c r="D68" s="184">
        <f>SUM('สรุปผลงานสำคัญ (รายเดือน)'!D67)</f>
        <v>0</v>
      </c>
      <c r="E68" s="185">
        <f>ต.ค.56!F68+พ.ย.56!F68+ธ.ค.56!F68+ม.ค.57!F68+ก.พ.57!F68+มี.ค.57!F68+เม.ย.57!F68</f>
        <v>34</v>
      </c>
      <c r="F68" s="195">
        <v>3</v>
      </c>
      <c r="G68" s="291"/>
    </row>
    <row r="69" spans="1:7" ht="21" customHeight="1">
      <c r="A69" s="206"/>
      <c r="B69" s="214" t="s">
        <v>301</v>
      </c>
      <c r="C69" s="183" t="s">
        <v>19</v>
      </c>
      <c r="D69" s="184">
        <f>SUM('สรุปผลงานสำคัญ (รายเดือน)'!D69)</f>
        <v>0</v>
      </c>
      <c r="E69" s="185">
        <f>ต.ค.56!F69+พ.ย.56!F69+ธ.ค.56!F69+ม.ค.57!F69+ก.พ.57!F69+มี.ค.57!F69+เม.ย.57!F69</f>
        <v>1296</v>
      </c>
      <c r="F69" s="195">
        <v>3</v>
      </c>
      <c r="G69" s="291"/>
    </row>
    <row r="70" spans="1:7" ht="21" customHeight="1">
      <c r="A70" s="206"/>
      <c r="B70" s="214"/>
      <c r="C70" s="183"/>
      <c r="D70" s="184"/>
      <c r="E70" s="189"/>
      <c r="F70" s="189"/>
      <c r="G70" s="290"/>
    </row>
    <row r="71" spans="1:7" ht="21" customHeight="1">
      <c r="A71" s="204" t="s">
        <v>221</v>
      </c>
      <c r="B71" s="216"/>
      <c r="C71" s="198"/>
      <c r="D71" s="184"/>
      <c r="E71" s="189"/>
      <c r="F71" s="189"/>
      <c r="G71" s="290"/>
    </row>
    <row r="72" spans="1:7" ht="21" customHeight="1">
      <c r="A72" s="196" t="s">
        <v>184</v>
      </c>
      <c r="B72" s="216"/>
      <c r="C72" s="183"/>
      <c r="D72" s="184"/>
      <c r="E72" s="195"/>
      <c r="F72" s="195"/>
      <c r="G72" s="291"/>
    </row>
    <row r="73" spans="1:7" ht="21" customHeight="1">
      <c r="A73" s="193" t="s">
        <v>34</v>
      </c>
      <c r="B73" s="217" t="s">
        <v>222</v>
      </c>
      <c r="C73" s="183"/>
      <c r="D73" s="184"/>
      <c r="E73" s="185"/>
      <c r="F73" s="184"/>
      <c r="G73" s="296"/>
    </row>
    <row r="74" spans="1:7" ht="21" customHeight="1">
      <c r="A74" s="187"/>
      <c r="B74" s="182" t="s">
        <v>223</v>
      </c>
      <c r="C74" s="198" t="s">
        <v>3</v>
      </c>
      <c r="D74" s="199">
        <f>SUM('สรุปผลงานสำคัญ (รายเดือน)'!D72)</f>
        <v>0</v>
      </c>
      <c r="E74" s="185">
        <f>ต.ค.56!F74+พ.ย.56!F74+ธ.ค.56!F74+ม.ค.57!F74+ก.พ.57!F74+มี.ค.57!F74+เม.ย.57!F74</f>
        <v>0</v>
      </c>
      <c r="F74" s="189">
        <v>0</v>
      </c>
      <c r="G74" s="290"/>
    </row>
    <row r="75" spans="1:7" ht="21" customHeight="1">
      <c r="A75" s="187"/>
      <c r="B75" s="182" t="s">
        <v>174</v>
      </c>
      <c r="C75" s="198" t="s">
        <v>3</v>
      </c>
      <c r="D75" s="199">
        <f>SUM('สรุปผลงานสำคัญ (รายเดือน)'!D73)</f>
        <v>250</v>
      </c>
      <c r="E75" s="185">
        <f>ต.ค.56!F75+พ.ย.56!F75+ธ.ค.56!F75+ม.ค.57!F75+ก.พ.57!F75+มี.ค.57!F75+เม.ย.57!F75</f>
        <v>261</v>
      </c>
      <c r="F75" s="189">
        <v>0</v>
      </c>
      <c r="G75" s="290">
        <f>E75*100/D75</f>
        <v>104.4</v>
      </c>
    </row>
    <row r="76" spans="1:7" ht="21" customHeight="1">
      <c r="A76" s="187"/>
      <c r="B76" s="182" t="s">
        <v>175</v>
      </c>
      <c r="C76" s="198" t="s">
        <v>49</v>
      </c>
      <c r="D76" s="199">
        <f>SUM('สรุปผลงานสำคัญ (รายเดือน)'!D74)</f>
        <v>1</v>
      </c>
      <c r="E76" s="185">
        <f>ต.ค.56!F76+พ.ย.56!F76+ธ.ค.56!F76+ม.ค.57!F76+ก.พ.57!F76+มี.ค.57!F76+เม.ย.57!F76</f>
        <v>1</v>
      </c>
      <c r="F76" s="189">
        <v>0</v>
      </c>
      <c r="G76" s="290">
        <f>E76*100/D76</f>
        <v>100</v>
      </c>
    </row>
    <row r="77" spans="1:7" ht="21" customHeight="1">
      <c r="A77" s="187"/>
      <c r="B77" s="182"/>
      <c r="C77" s="198" t="s">
        <v>3</v>
      </c>
      <c r="D77" s="199">
        <f>SUM('สรุปผลงานสำคัญ (รายเดือน)'!D75)</f>
        <v>20</v>
      </c>
      <c r="E77" s="185">
        <f>ต.ค.56!F77+พ.ย.56!F77+ธ.ค.56!F77+ม.ค.57!F77+ก.พ.57!F77+มี.ค.57!F77+เม.ย.57!F77</f>
        <v>20</v>
      </c>
      <c r="F77" s="189">
        <v>0</v>
      </c>
      <c r="G77" s="290">
        <f>E77*100/D77</f>
        <v>100</v>
      </c>
    </row>
    <row r="78" spans="1:7" ht="21" customHeight="1">
      <c r="A78" s="187"/>
      <c r="B78" s="182" t="s">
        <v>176</v>
      </c>
      <c r="C78" s="198" t="s">
        <v>3</v>
      </c>
      <c r="D78" s="199">
        <f>SUM('สรุปผลงานสำคัญ (รายเดือน)'!D76)</f>
        <v>0</v>
      </c>
      <c r="E78" s="185">
        <f>ต.ค.56!F78+พ.ย.56!F78+ธ.ค.56!F78+ม.ค.57!F78+ก.พ.57!F78+มี.ค.57!F78+เม.ย.57!F78</f>
        <v>0</v>
      </c>
      <c r="F78" s="189">
        <v>0</v>
      </c>
      <c r="G78" s="290"/>
    </row>
    <row r="79" spans="1:7" ht="21" customHeight="1">
      <c r="A79" s="187"/>
      <c r="B79" s="182" t="s">
        <v>224</v>
      </c>
      <c r="C79" s="198" t="s">
        <v>3</v>
      </c>
      <c r="D79" s="199">
        <f>SUM('สรุปผลงานสำคัญ (รายเดือน)'!D77)</f>
        <v>0</v>
      </c>
      <c r="E79" s="185">
        <f>ต.ค.56!F79+พ.ย.56!F79+ธ.ค.56!F79+ม.ค.57!F79+ก.พ.57!F79+มี.ค.57!F79+เม.ย.57!F79</f>
        <v>0</v>
      </c>
      <c r="F79" s="189">
        <v>0</v>
      </c>
      <c r="G79" s="290"/>
    </row>
    <row r="80" spans="1:7" ht="21" customHeight="1">
      <c r="A80" s="187"/>
      <c r="B80" s="182" t="s">
        <v>225</v>
      </c>
      <c r="C80" s="198" t="s">
        <v>49</v>
      </c>
      <c r="D80" s="199">
        <f>SUM('สรุปผลงานสำคัญ (รายเดือน)'!D78)</f>
        <v>1</v>
      </c>
      <c r="E80" s="185">
        <f>ต.ค.56!F80+พ.ย.56!F80+ธ.ค.56!F80+ม.ค.57!F80+ก.พ.57!F80+มี.ค.57!F80+เม.ย.57!F80</f>
        <v>1</v>
      </c>
      <c r="F80" s="189">
        <v>0</v>
      </c>
      <c r="G80" s="290">
        <f>E80*100/D80</f>
        <v>100</v>
      </c>
    </row>
    <row r="81" spans="1:7" ht="21" customHeight="1">
      <c r="A81" s="255"/>
      <c r="B81" s="256"/>
      <c r="C81" s="251" t="s">
        <v>3</v>
      </c>
      <c r="D81" s="252">
        <f>SUM('สรุปผลงานสำคัญ (รายเดือน)'!D79)</f>
        <v>12</v>
      </c>
      <c r="E81" s="185">
        <f>ต.ค.56!F81+พ.ย.56!F81+ธ.ค.56!F81+ม.ค.57!F81+ก.พ.57!F81+มี.ค.57!F81+เม.ย.57!F81</f>
        <v>12</v>
      </c>
      <c r="F81" s="253">
        <v>0</v>
      </c>
      <c r="G81" s="293">
        <f>E81*100/D81</f>
        <v>100</v>
      </c>
    </row>
    <row r="82" spans="1:7" ht="21" customHeight="1">
      <c r="A82" s="264"/>
      <c r="B82" s="265" t="s">
        <v>227</v>
      </c>
      <c r="C82" s="260" t="s">
        <v>3</v>
      </c>
      <c r="D82" s="266">
        <f>SUM('สรุปผลงานสำคัญ (รายเดือน)'!D80)</f>
        <v>0</v>
      </c>
      <c r="E82" s="185">
        <f>ต.ค.56!F82+พ.ย.56!F82+ธ.ค.56!F82+ม.ค.57!F82+ก.พ.57!F82+มี.ค.57!F82+เม.ย.57!F82</f>
        <v>0</v>
      </c>
      <c r="F82" s="262">
        <v>0</v>
      </c>
      <c r="G82" s="294"/>
    </row>
    <row r="83" spans="1:7" ht="21" customHeight="1">
      <c r="A83" s="196"/>
      <c r="B83" s="208" t="s">
        <v>228</v>
      </c>
      <c r="C83" s="198" t="s">
        <v>3</v>
      </c>
      <c r="D83" s="199">
        <f>SUM('สรุปผลงานสำคัญ (รายเดือน)'!D81)</f>
        <v>65</v>
      </c>
      <c r="E83" s="185">
        <f>ต.ค.56!F83+พ.ย.56!F83+ธ.ค.56!F83+ม.ค.57!F83+ก.พ.57!F83+มี.ค.57!F83+เม.ย.57!F83</f>
        <v>0</v>
      </c>
      <c r="F83" s="218">
        <v>0</v>
      </c>
      <c r="G83" s="297"/>
    </row>
    <row r="84" spans="1:7" ht="21" customHeight="1">
      <c r="A84" s="196"/>
      <c r="B84" s="197" t="s">
        <v>226</v>
      </c>
      <c r="C84" s="198" t="s">
        <v>3</v>
      </c>
      <c r="D84" s="199">
        <f>SUM('สรุปผลงานสำคัญ (รายเดือน)'!D82)</f>
        <v>0</v>
      </c>
      <c r="E84" s="185">
        <f>ต.ค.56!F84+พ.ย.56!F84+ธ.ค.56!F84+ม.ค.57!F84+ก.พ.57!F84+มี.ค.57!F84+เม.ย.57!F84</f>
        <v>0</v>
      </c>
      <c r="F84" s="218">
        <v>0</v>
      </c>
      <c r="G84" s="297"/>
    </row>
    <row r="85" spans="1:7" ht="21" customHeight="1">
      <c r="A85" s="196"/>
      <c r="B85" s="197" t="s">
        <v>229</v>
      </c>
      <c r="C85" s="198" t="s">
        <v>3</v>
      </c>
      <c r="D85" s="199">
        <f>SUM('สรุปผลงานสำคัญ (รายเดือน)'!D83)</f>
        <v>0</v>
      </c>
      <c r="E85" s="185">
        <f>ต.ค.56!F85+พ.ย.56!F85+ธ.ค.56!F85+ม.ค.57!F85+ก.พ.57!F85+มี.ค.57!F85+เม.ย.57!F85</f>
        <v>0</v>
      </c>
      <c r="F85" s="218">
        <v>0</v>
      </c>
      <c r="G85" s="297"/>
    </row>
    <row r="86" spans="1:7" ht="21" customHeight="1">
      <c r="A86" s="196"/>
      <c r="B86" s="197" t="s">
        <v>230</v>
      </c>
      <c r="C86" s="198" t="s">
        <v>3</v>
      </c>
      <c r="D86" s="199">
        <f>SUM('สรุปผลงานสำคัญ (รายเดือน)'!D84)</f>
        <v>0</v>
      </c>
      <c r="E86" s="185">
        <f>ต.ค.56!F86+พ.ย.56!F86+ธ.ค.56!F86+ม.ค.57!F86+ก.พ.57!F86+มี.ค.57!F86+เม.ย.57!F86</f>
        <v>0</v>
      </c>
      <c r="F86" s="189">
        <v>0</v>
      </c>
      <c r="G86" s="290"/>
    </row>
    <row r="87" spans="1:7" ht="21" customHeight="1">
      <c r="A87" s="196"/>
      <c r="B87" s="197" t="s">
        <v>231</v>
      </c>
      <c r="C87" s="198" t="s">
        <v>3</v>
      </c>
      <c r="D87" s="199">
        <f>SUM('สรุปผลงานสำคัญ (รายเดือน)'!D85)</f>
        <v>0</v>
      </c>
      <c r="E87" s="185">
        <f>ต.ค.56!F87+พ.ย.56!F87+ธ.ค.56!F87+ม.ค.57!F87+ก.พ.57!F87+มี.ค.57!F87+เม.ย.57!F87</f>
        <v>0</v>
      </c>
      <c r="F87" s="189">
        <v>0</v>
      </c>
      <c r="G87" s="290"/>
    </row>
    <row r="88" spans="1:7" ht="21" customHeight="1">
      <c r="A88" s="196"/>
      <c r="B88" s="197" t="s">
        <v>232</v>
      </c>
      <c r="C88" s="198" t="s">
        <v>49</v>
      </c>
      <c r="D88" s="199">
        <f>SUM('สรุปผลงานสำคัญ (รายเดือน)'!D86)</f>
        <v>2</v>
      </c>
      <c r="E88" s="185">
        <f>ต.ค.56!F88+พ.ย.56!F88+ธ.ค.56!F88+ม.ค.57!F88+ก.พ.57!F88+มี.ค.57!F88+เม.ย.57!F88</f>
        <v>2</v>
      </c>
      <c r="F88" s="189">
        <v>1</v>
      </c>
      <c r="G88" s="290">
        <f>E88*100/D88</f>
        <v>100</v>
      </c>
    </row>
    <row r="89" spans="1:7" ht="21" customHeight="1">
      <c r="A89" s="196"/>
      <c r="B89" s="197"/>
      <c r="C89" s="198" t="s">
        <v>3</v>
      </c>
      <c r="D89" s="199">
        <f>SUM('สรุปผลงานสำคัญ (รายเดือน)'!D87)</f>
        <v>20</v>
      </c>
      <c r="E89" s="185">
        <f>ต.ค.56!F89+พ.ย.56!F89+ธ.ค.56!F89+ม.ค.57!F89+ก.พ.57!F89+มี.ค.57!F89+เม.ย.57!F89</f>
        <v>21</v>
      </c>
      <c r="F89" s="189">
        <v>10</v>
      </c>
      <c r="G89" s="290">
        <f>E89*100/D89</f>
        <v>105</v>
      </c>
    </row>
    <row r="90" spans="1:7" ht="21" customHeight="1">
      <c r="A90" s="196"/>
      <c r="B90" s="208" t="s">
        <v>233</v>
      </c>
      <c r="C90" s="198" t="s">
        <v>49</v>
      </c>
      <c r="D90" s="199">
        <v>0</v>
      </c>
      <c r="E90" s="185">
        <f>ต.ค.56!F90+พ.ย.56!F90+ธ.ค.56!F90+ม.ค.57!F90+ก.พ.57!F90+มี.ค.57!F90+เม.ย.57!F90</f>
        <v>0</v>
      </c>
      <c r="F90" s="218">
        <v>0</v>
      </c>
      <c r="G90" s="297"/>
    </row>
    <row r="91" spans="1:7" ht="21" customHeight="1">
      <c r="A91" s="196"/>
      <c r="B91" s="197"/>
      <c r="C91" s="198" t="s">
        <v>3</v>
      </c>
      <c r="D91" s="199">
        <v>0</v>
      </c>
      <c r="E91" s="185">
        <f>ต.ค.56!F91+พ.ย.56!F91+ธ.ค.56!F91+ม.ค.57!F91+ก.พ.57!F91+มี.ค.57!F91+เม.ย.57!F91</f>
        <v>0</v>
      </c>
      <c r="F91" s="218">
        <v>0</v>
      </c>
      <c r="G91" s="297"/>
    </row>
    <row r="92" spans="1:7" ht="21" customHeight="1">
      <c r="A92" s="187"/>
      <c r="B92" s="188"/>
      <c r="C92" s="183"/>
      <c r="D92" s="184"/>
      <c r="E92" s="189"/>
      <c r="F92" s="189"/>
      <c r="G92" s="290"/>
    </row>
    <row r="93" spans="1:7" ht="21" customHeight="1">
      <c r="A93" s="204" t="s">
        <v>234</v>
      </c>
      <c r="B93" s="216"/>
      <c r="C93" s="198"/>
      <c r="D93" s="199"/>
      <c r="E93" s="189"/>
      <c r="F93" s="189"/>
      <c r="G93" s="290"/>
    </row>
    <row r="94" spans="1:7" ht="21" customHeight="1">
      <c r="A94" s="204" t="s">
        <v>71</v>
      </c>
      <c r="B94" s="216"/>
      <c r="C94" s="183"/>
      <c r="D94" s="219"/>
      <c r="E94" s="195"/>
      <c r="F94" s="195"/>
      <c r="G94" s="291"/>
    </row>
    <row r="95" spans="1:7" ht="21" customHeight="1">
      <c r="A95" s="204"/>
      <c r="B95" s="216" t="s">
        <v>235</v>
      </c>
      <c r="C95" s="183"/>
      <c r="D95" s="219"/>
      <c r="E95" s="195"/>
      <c r="F95" s="195"/>
      <c r="G95" s="291"/>
    </row>
    <row r="96" spans="1:7" ht="21" customHeight="1">
      <c r="A96" s="193" t="s">
        <v>34</v>
      </c>
      <c r="B96" s="217" t="s">
        <v>236</v>
      </c>
      <c r="C96" s="183" t="s">
        <v>3</v>
      </c>
      <c r="D96" s="286">
        <f>D97+D108</f>
        <v>3067</v>
      </c>
      <c r="E96" s="323">
        <f>E97+E108</f>
        <v>2403</v>
      </c>
      <c r="F96" s="220">
        <f>F97+F108</f>
        <v>383</v>
      </c>
      <c r="G96" s="296">
        <f>E96*100/D96</f>
        <v>78.35017932833388</v>
      </c>
    </row>
    <row r="97" spans="1:7" ht="21" customHeight="1">
      <c r="A97" s="193"/>
      <c r="B97" s="221" t="s">
        <v>237</v>
      </c>
      <c r="C97" s="198" t="s">
        <v>3</v>
      </c>
      <c r="D97" s="286">
        <f>D98+D99+D100+D101+D102+D103+D104+D105+D106+D107</f>
        <v>2851</v>
      </c>
      <c r="E97" s="323">
        <f>E98+E99+E100+E101+E102+E103+E104+E105+E106+E107</f>
        <v>2209</v>
      </c>
      <c r="F97" s="220">
        <f>F98+F99+F100+F101+F102+F103+F104+F105+F106+F107</f>
        <v>379</v>
      </c>
      <c r="G97" s="296">
        <f>E97*100/D97</f>
        <v>77.481585408628547</v>
      </c>
    </row>
    <row r="98" spans="1:7" ht="21" customHeight="1">
      <c r="A98" s="203"/>
      <c r="B98" s="222" t="s">
        <v>185</v>
      </c>
      <c r="C98" s="198" t="s">
        <v>3</v>
      </c>
      <c r="D98" s="199">
        <f>SUM('สรุปผลงานสำคัญ (รายเดือน)'!D96)</f>
        <v>900</v>
      </c>
      <c r="E98" s="185">
        <f>ต.ค.56!F98+พ.ย.56!F98+ธ.ค.56!F98+ม.ค.57!F98+ก.พ.57!F98+มี.ค.57!F98+เม.ย.57!F98</f>
        <v>538</v>
      </c>
      <c r="F98" s="200">
        <v>149</v>
      </c>
      <c r="G98" s="292">
        <f>E98*100/D98</f>
        <v>59.777777777777779</v>
      </c>
    </row>
    <row r="99" spans="1:7" ht="21" customHeight="1">
      <c r="A99" s="203"/>
      <c r="B99" s="222" t="s">
        <v>186</v>
      </c>
      <c r="C99" s="198" t="s">
        <v>3</v>
      </c>
      <c r="D99" s="199">
        <f>SUM('สรุปผลงานสำคัญ (รายเดือน)'!D97)</f>
        <v>800</v>
      </c>
      <c r="E99" s="185">
        <f>ต.ค.56!F99+พ.ย.56!F99+ธ.ค.56!F99+ม.ค.57!F99+ก.พ.57!F99+มี.ค.57!F99+เม.ย.57!F99</f>
        <v>1054</v>
      </c>
      <c r="F99" s="223">
        <v>181</v>
      </c>
      <c r="G99" s="292">
        <f t="shared" ref="G99:G107" si="1">E99*100/D99</f>
        <v>131.75</v>
      </c>
    </row>
    <row r="100" spans="1:7" ht="21" customHeight="1">
      <c r="A100" s="203"/>
      <c r="B100" s="224" t="s">
        <v>278</v>
      </c>
      <c r="C100" s="198" t="s">
        <v>3</v>
      </c>
      <c r="D100" s="199">
        <f>SUM('สรุปผลงานสำคัญ (รายเดือน)'!D98)</f>
        <v>450</v>
      </c>
      <c r="E100" s="185">
        <f>ต.ค.56!F100+พ.ย.56!F100+ธ.ค.56!F100+ม.ค.57!F100+ก.พ.57!F100+มี.ค.57!F100+เม.ย.57!F100</f>
        <v>223</v>
      </c>
      <c r="F100" s="200">
        <v>45</v>
      </c>
      <c r="G100" s="292">
        <f t="shared" si="1"/>
        <v>49.555555555555557</v>
      </c>
    </row>
    <row r="101" spans="1:7" ht="21" customHeight="1">
      <c r="A101" s="203"/>
      <c r="B101" s="222" t="s">
        <v>279</v>
      </c>
      <c r="C101" s="198" t="s">
        <v>3</v>
      </c>
      <c r="D101" s="199">
        <f>SUM('สรุปผลงานสำคัญ (รายเดือน)'!D99)</f>
        <v>0</v>
      </c>
      <c r="E101" s="185">
        <f>ต.ค.56!F101+พ.ย.56!F101+ธ.ค.56!F101+ม.ค.57!F101+ก.พ.57!F101+มี.ค.57!F101+เม.ย.57!F101</f>
        <v>0</v>
      </c>
      <c r="F101" s="200">
        <v>0</v>
      </c>
      <c r="G101" s="292"/>
    </row>
    <row r="102" spans="1:7" ht="21" customHeight="1">
      <c r="A102" s="203"/>
      <c r="B102" s="222" t="s">
        <v>280</v>
      </c>
      <c r="C102" s="198" t="s">
        <v>3</v>
      </c>
      <c r="D102" s="199">
        <f>SUM('สรุปผลงานสำคัญ (รายเดือน)'!D100)</f>
        <v>0</v>
      </c>
      <c r="E102" s="185">
        <f>ต.ค.56!F102+พ.ย.56!F102+ธ.ค.56!F102+ม.ค.57!F102+ก.พ.57!F102+มี.ค.57!F102+เม.ย.57!F102</f>
        <v>0</v>
      </c>
      <c r="F102" s="223">
        <v>0</v>
      </c>
      <c r="G102" s="292"/>
    </row>
    <row r="103" spans="1:7" ht="21" customHeight="1">
      <c r="A103" s="203"/>
      <c r="B103" s="222" t="s">
        <v>281</v>
      </c>
      <c r="C103" s="198" t="s">
        <v>3</v>
      </c>
      <c r="D103" s="199">
        <f>SUM('สรุปผลงานสำคัญ (รายเดือน)'!D101)</f>
        <v>600</v>
      </c>
      <c r="E103" s="185">
        <f>ต.ค.56!F103+พ.ย.56!F103+ธ.ค.56!F103+ม.ค.57!F103+ก.พ.57!F103+มี.ค.57!F103+เม.ย.57!F103</f>
        <v>284</v>
      </c>
      <c r="F103" s="200">
        <v>4</v>
      </c>
      <c r="G103" s="292">
        <f t="shared" si="1"/>
        <v>47.333333333333336</v>
      </c>
    </row>
    <row r="104" spans="1:7" ht="21" customHeight="1">
      <c r="A104" s="203"/>
      <c r="B104" s="224" t="s">
        <v>256</v>
      </c>
      <c r="C104" s="198" t="s">
        <v>3</v>
      </c>
      <c r="D104" s="199">
        <f>SUM('สรุปผลงานสำคัญ (รายเดือน)'!D102)</f>
        <v>0</v>
      </c>
      <c r="E104" s="185">
        <f>ต.ค.56!F104+พ.ย.56!F104+ธ.ค.56!F104+ม.ค.57!F104+ก.พ.57!F104+มี.ค.57!F104+เม.ย.57!F104</f>
        <v>0</v>
      </c>
      <c r="F104" s="200">
        <v>0</v>
      </c>
      <c r="G104" s="292"/>
    </row>
    <row r="105" spans="1:7" ht="21" customHeight="1">
      <c r="A105" s="203"/>
      <c r="B105" s="224" t="s">
        <v>304</v>
      </c>
      <c r="C105" s="198" t="s">
        <v>9</v>
      </c>
      <c r="D105" s="199">
        <v>0</v>
      </c>
      <c r="E105" s="185">
        <f>ต.ค.56!F105+พ.ย.56!F105+ธ.ค.56!F105+ม.ค.57!F105+ก.พ.57!F105+มี.ค.57!F105+เม.ย.57!F105</f>
        <v>0</v>
      </c>
      <c r="F105" s="200">
        <v>0</v>
      </c>
      <c r="G105" s="292"/>
    </row>
    <row r="106" spans="1:7" ht="21" customHeight="1">
      <c r="A106" s="203"/>
      <c r="B106" s="224" t="s">
        <v>305</v>
      </c>
      <c r="C106" s="198" t="s">
        <v>3</v>
      </c>
      <c r="D106" s="199">
        <v>1</v>
      </c>
      <c r="E106" s="185">
        <f>ต.ค.56!F106+พ.ย.56!F106+ธ.ค.56!F106+ม.ค.57!F106+ก.พ.57!F106+มี.ค.57!F106+เม.ย.57!F106</f>
        <v>1</v>
      </c>
      <c r="F106" s="200">
        <v>0</v>
      </c>
      <c r="G106" s="292">
        <f t="shared" si="1"/>
        <v>100</v>
      </c>
    </row>
    <row r="107" spans="1:7" ht="21" customHeight="1">
      <c r="A107" s="203"/>
      <c r="B107" s="224" t="s">
        <v>306</v>
      </c>
      <c r="C107" s="198" t="s">
        <v>3</v>
      </c>
      <c r="D107" s="199">
        <v>100</v>
      </c>
      <c r="E107" s="185">
        <f>ต.ค.56!F107+พ.ย.56!F107+ธ.ค.56!F107+ม.ค.57!F107+ก.พ.57!F107+มี.ค.57!F107+เม.ย.57!F107</f>
        <v>109</v>
      </c>
      <c r="F107" s="200">
        <v>0</v>
      </c>
      <c r="G107" s="292">
        <f t="shared" si="1"/>
        <v>109</v>
      </c>
    </row>
    <row r="108" spans="1:7" ht="21" customHeight="1">
      <c r="A108" s="203"/>
      <c r="B108" s="224" t="s">
        <v>257</v>
      </c>
      <c r="C108" s="198" t="s">
        <v>3</v>
      </c>
      <c r="D108" s="184">
        <f>D109+D110+D111+D112+D113</f>
        <v>216</v>
      </c>
      <c r="E108" s="185">
        <f>ต.ค.56!F108+พ.ย.56!F108+ธ.ค.56!F108+ม.ค.57!F108+ก.พ.57!F108+มี.ค.57!F108+เม.ย.57!F108</f>
        <v>194</v>
      </c>
      <c r="F108" s="254">
        <f>F109+F110+F111+F112+F113</f>
        <v>4</v>
      </c>
      <c r="G108" s="298">
        <f>E108*100/D108</f>
        <v>89.81481481481481</v>
      </c>
    </row>
    <row r="109" spans="1:7" ht="21" customHeight="1">
      <c r="A109" s="203"/>
      <c r="B109" s="222" t="s">
        <v>238</v>
      </c>
      <c r="C109" s="198" t="s">
        <v>3</v>
      </c>
      <c r="D109" s="199">
        <f>SUM('สรุปผลงานสำคัญ (รายเดือน)'!D104)</f>
        <v>30</v>
      </c>
      <c r="E109" s="185">
        <f>ต.ค.56!F109+พ.ย.56!F109+ธ.ค.56!F109+ม.ค.57!F109+ก.พ.57!F109+มี.ค.57!F109+เม.ย.57!F109</f>
        <v>16</v>
      </c>
      <c r="F109" s="200">
        <v>0</v>
      </c>
      <c r="G109" s="292">
        <f>E109*100/D109</f>
        <v>53.333333333333336</v>
      </c>
    </row>
    <row r="110" spans="1:7" ht="21" customHeight="1">
      <c r="A110" s="203"/>
      <c r="B110" s="222" t="s">
        <v>239</v>
      </c>
      <c r="C110" s="198" t="s">
        <v>3</v>
      </c>
      <c r="D110" s="199">
        <f>SUM('สรุปผลงานสำคัญ (รายเดือน)'!D105)</f>
        <v>150</v>
      </c>
      <c r="E110" s="185">
        <f>ต.ค.56!F110+พ.ย.56!F110+ธ.ค.56!F110+ม.ค.57!F110+ก.พ.57!F110+มี.ค.57!F110+เม.ย.57!F110</f>
        <v>157</v>
      </c>
      <c r="F110" s="200">
        <v>1</v>
      </c>
      <c r="G110" s="292">
        <f t="shared" ref="G110:G112" si="2">E110*100/D110</f>
        <v>104.66666666666667</v>
      </c>
    </row>
    <row r="111" spans="1:7" ht="21" customHeight="1">
      <c r="A111" s="203"/>
      <c r="B111" s="222" t="s">
        <v>240</v>
      </c>
      <c r="C111" s="198" t="s">
        <v>3</v>
      </c>
      <c r="D111" s="199">
        <f>SUM('สรุปผลงานสำคัญ (รายเดือน)'!D106)</f>
        <v>35</v>
      </c>
      <c r="E111" s="185">
        <f>ต.ค.56!F111+พ.ย.56!F111+ธ.ค.56!F111+ม.ค.57!F111+ก.พ.57!F111+มี.ค.57!F111+เม.ย.57!F111</f>
        <v>20</v>
      </c>
      <c r="F111" s="223">
        <v>3</v>
      </c>
      <c r="G111" s="292">
        <f t="shared" si="2"/>
        <v>57.142857142857146</v>
      </c>
    </row>
    <row r="112" spans="1:7" ht="21" customHeight="1">
      <c r="A112" s="203"/>
      <c r="B112" s="224" t="s">
        <v>241</v>
      </c>
      <c r="C112" s="198" t="s">
        <v>3</v>
      </c>
      <c r="D112" s="199">
        <f>SUM('สรุปผลงานสำคัญ (รายเดือน)'!D107)</f>
        <v>1</v>
      </c>
      <c r="E112" s="185">
        <f>ต.ค.56!F112+พ.ย.56!F112+ธ.ค.56!F112+ม.ค.57!F112+ก.พ.57!F112+มี.ค.57!F112+เม.ย.57!F112</f>
        <v>1</v>
      </c>
      <c r="F112" s="223">
        <v>0</v>
      </c>
      <c r="G112" s="292">
        <f t="shared" si="2"/>
        <v>100</v>
      </c>
    </row>
    <row r="113" spans="1:7" ht="21" customHeight="1">
      <c r="A113" s="203"/>
      <c r="B113" s="222" t="s">
        <v>242</v>
      </c>
      <c r="C113" s="198" t="s">
        <v>3</v>
      </c>
      <c r="D113" s="199">
        <f>SUM('สรุปผลงานสำคัญ (รายเดือน)'!D108)</f>
        <v>0</v>
      </c>
      <c r="E113" s="185">
        <f>ต.ค.56!F113+พ.ย.56!F113+ธ.ค.56!F113+ม.ค.57!F113+ก.พ.57!F113+มี.ค.57!F113+เม.ย.57!F113</f>
        <v>0</v>
      </c>
      <c r="F113" s="200">
        <v>0</v>
      </c>
      <c r="G113" s="292"/>
    </row>
    <row r="114" spans="1:7" ht="21" customHeight="1">
      <c r="A114" s="203"/>
      <c r="B114" s="226" t="s">
        <v>270</v>
      </c>
      <c r="C114" s="198" t="s">
        <v>3</v>
      </c>
      <c r="D114" s="199"/>
      <c r="E114" s="185">
        <f>ต.ค.56!F114+พ.ย.56!F114+ธ.ค.56!F114+ม.ค.57!F114+ก.พ.57!F114+มี.ค.57!F114+เม.ย.57!F114</f>
        <v>0</v>
      </c>
      <c r="F114" s="200">
        <v>0</v>
      </c>
      <c r="G114" s="292"/>
    </row>
    <row r="115" spans="1:7" ht="21" customHeight="1">
      <c r="A115" s="203"/>
      <c r="B115" s="226" t="s">
        <v>271</v>
      </c>
      <c r="C115" s="198" t="s">
        <v>3</v>
      </c>
      <c r="D115" s="199"/>
      <c r="E115" s="185">
        <f>ต.ค.56!F115+พ.ย.56!F115+ธ.ค.56!F115+ม.ค.57!F115+ก.พ.57!F115+มี.ค.57!F115+เม.ย.57!F115</f>
        <v>0</v>
      </c>
      <c r="F115" s="200">
        <v>0</v>
      </c>
      <c r="G115" s="292"/>
    </row>
    <row r="116" spans="1:7" ht="21" customHeight="1">
      <c r="A116" s="203"/>
      <c r="B116" s="226" t="s">
        <v>272</v>
      </c>
      <c r="C116" s="198" t="s">
        <v>3</v>
      </c>
      <c r="D116" s="199"/>
      <c r="E116" s="185">
        <f>ต.ค.56!F116+พ.ย.56!F116+ธ.ค.56!F116+ม.ค.57!F116+ก.พ.57!F116+มี.ค.57!F116+เม.ย.57!F116</f>
        <v>0</v>
      </c>
      <c r="F116" s="200">
        <v>0</v>
      </c>
      <c r="G116" s="292"/>
    </row>
    <row r="117" spans="1:7" ht="21" customHeight="1">
      <c r="A117" s="203"/>
      <c r="B117" s="226" t="s">
        <v>273</v>
      </c>
      <c r="C117" s="198" t="s">
        <v>3</v>
      </c>
      <c r="D117" s="199"/>
      <c r="E117" s="185">
        <f>ต.ค.56!F117+พ.ย.56!F117+ธ.ค.56!F117+ม.ค.57!F117+ก.พ.57!F117+มี.ค.57!F117+เม.ย.57!F117</f>
        <v>0</v>
      </c>
      <c r="F117" s="200">
        <v>0</v>
      </c>
      <c r="G117" s="292"/>
    </row>
    <row r="118" spans="1:7" ht="21" customHeight="1">
      <c r="A118" s="203"/>
      <c r="B118" s="226" t="s">
        <v>274</v>
      </c>
      <c r="C118" s="198" t="s">
        <v>3</v>
      </c>
      <c r="D118" s="199"/>
      <c r="E118" s="185">
        <f>ต.ค.56!F118+พ.ย.56!F118+ธ.ค.56!F118+ม.ค.57!F118+ก.พ.57!F118+มี.ค.57!F118+เม.ย.57!F118</f>
        <v>0</v>
      </c>
      <c r="F118" s="200">
        <v>0</v>
      </c>
      <c r="G118" s="292"/>
    </row>
    <row r="119" spans="1:7" ht="21" customHeight="1">
      <c r="A119" s="203"/>
      <c r="B119" s="226" t="s">
        <v>275</v>
      </c>
      <c r="C119" s="198" t="s">
        <v>3</v>
      </c>
      <c r="D119" s="199"/>
      <c r="E119" s="185">
        <f>ต.ค.56!F119+พ.ย.56!F119+ธ.ค.56!F119+ม.ค.57!F119+ก.พ.57!F119+มี.ค.57!F119+เม.ย.57!F119</f>
        <v>0</v>
      </c>
      <c r="F119" s="200">
        <v>0</v>
      </c>
      <c r="G119" s="292"/>
    </row>
    <row r="120" spans="1:7" ht="21" customHeight="1">
      <c r="A120" s="203"/>
      <c r="B120" s="226" t="s">
        <v>276</v>
      </c>
      <c r="C120" s="198" t="s">
        <v>3</v>
      </c>
      <c r="D120" s="199"/>
      <c r="E120" s="185">
        <f>ต.ค.56!F120+พ.ย.56!F120+ธ.ค.56!F120+ม.ค.57!F120+ก.พ.57!F120+มี.ค.57!F120+เม.ย.57!F120</f>
        <v>0</v>
      </c>
      <c r="F120" s="200">
        <v>0</v>
      </c>
      <c r="G120" s="292"/>
    </row>
    <row r="121" spans="1:7" ht="21" customHeight="1">
      <c r="A121" s="268"/>
      <c r="B121" s="269" t="s">
        <v>277</v>
      </c>
      <c r="C121" s="251" t="s">
        <v>3</v>
      </c>
      <c r="D121" s="252"/>
      <c r="E121" s="185">
        <f>ต.ค.56!F121+พ.ย.56!F121+ธ.ค.56!F121+ม.ค.57!F121+ก.พ.57!F121+มี.ค.57!F121+เม.ย.57!F121</f>
        <v>0</v>
      </c>
      <c r="F121" s="270">
        <v>0</v>
      </c>
      <c r="G121" s="299"/>
    </row>
    <row r="122" spans="1:7" ht="19.5" customHeight="1">
      <c r="A122" s="271" t="s">
        <v>36</v>
      </c>
      <c r="B122" s="272" t="s">
        <v>187</v>
      </c>
      <c r="C122" s="273" t="s">
        <v>3</v>
      </c>
      <c r="D122" s="274"/>
      <c r="E122" s="275"/>
      <c r="F122" s="275"/>
      <c r="G122" s="300"/>
    </row>
    <row r="123" spans="1:7" ht="19.5" customHeight="1">
      <c r="A123" s="212"/>
      <c r="B123" s="194" t="s">
        <v>23</v>
      </c>
      <c r="C123" s="183"/>
      <c r="D123" s="184"/>
      <c r="E123" s="229"/>
      <c r="F123" s="229"/>
      <c r="G123" s="301"/>
    </row>
    <row r="124" spans="1:7" ht="19.5" customHeight="1">
      <c r="A124" s="203"/>
      <c r="B124" s="201" t="s">
        <v>38</v>
      </c>
      <c r="C124" s="198" t="s">
        <v>3</v>
      </c>
      <c r="D124" s="199">
        <f>SUM('สรุปผลงานสำคัญ (รายเดือน)'!D119)</f>
        <v>0</v>
      </c>
      <c r="E124" s="185">
        <f>ต.ค.56!F124+พ.ย.56!F124+ธ.ค.56!F124+ม.ค.57!F124+ก.พ.57!F124+มี.ค.57!F124+เม.ย.57!F124</f>
        <v>0</v>
      </c>
      <c r="F124" s="189">
        <v>0</v>
      </c>
      <c r="G124" s="290"/>
    </row>
    <row r="125" spans="1:7" ht="19.5" customHeight="1">
      <c r="A125" s="203"/>
      <c r="B125" s="230" t="s">
        <v>39</v>
      </c>
      <c r="C125" s="198" t="s">
        <v>3</v>
      </c>
      <c r="D125" s="199"/>
      <c r="E125" s="185">
        <f>ต.ค.56!F125+พ.ย.56!F125+ธ.ค.56!F125+ม.ค.57!F125+ก.พ.57!F125+มี.ค.57!F125+เม.ย.57!F125</f>
        <v>0</v>
      </c>
      <c r="F125" s="189">
        <v>0</v>
      </c>
      <c r="G125" s="290"/>
    </row>
    <row r="126" spans="1:7" ht="19.5" customHeight="1">
      <c r="A126" s="203"/>
      <c r="B126" s="230" t="s">
        <v>40</v>
      </c>
      <c r="C126" s="198" t="s">
        <v>3</v>
      </c>
      <c r="D126" s="199"/>
      <c r="E126" s="185">
        <f>ต.ค.56!F126+พ.ย.56!F126+ธ.ค.56!F126+ม.ค.57!F126+ก.พ.57!F126+มี.ค.57!F126+เม.ย.57!F126</f>
        <v>0</v>
      </c>
      <c r="F126" s="189">
        <v>0</v>
      </c>
      <c r="G126" s="290"/>
    </row>
    <row r="127" spans="1:7" ht="19.5" customHeight="1">
      <c r="A127" s="203"/>
      <c r="B127" s="230" t="s">
        <v>41</v>
      </c>
      <c r="C127" s="198" t="s">
        <v>3</v>
      </c>
      <c r="D127" s="199"/>
      <c r="E127" s="185">
        <f>ต.ค.56!F127+พ.ย.56!F127+ธ.ค.56!F127+ม.ค.57!F127+ก.พ.57!F127+มี.ค.57!F127+เม.ย.57!F127</f>
        <v>0</v>
      </c>
      <c r="F127" s="189">
        <v>0</v>
      </c>
      <c r="G127" s="290"/>
    </row>
    <row r="128" spans="1:7" ht="19.5" customHeight="1">
      <c r="A128" s="203"/>
      <c r="B128" s="197" t="s">
        <v>42</v>
      </c>
      <c r="C128" s="198" t="s">
        <v>3</v>
      </c>
      <c r="D128" s="199">
        <f>SUM('สรุปผลงานสำคัญ (รายเดือน)'!D123)</f>
        <v>0</v>
      </c>
      <c r="E128" s="185">
        <f>ต.ค.56!F128+พ.ย.56!F128+ธ.ค.56!F128+ม.ค.57!F128+ก.พ.57!F128+มี.ค.57!F128+เม.ย.57!F128</f>
        <v>0</v>
      </c>
      <c r="F128" s="189">
        <v>0</v>
      </c>
      <c r="G128" s="290"/>
    </row>
    <row r="129" spans="1:7" ht="19.5" customHeight="1">
      <c r="A129" s="203"/>
      <c r="B129" s="197" t="s">
        <v>43</v>
      </c>
      <c r="C129" s="198" t="s">
        <v>3</v>
      </c>
      <c r="D129" s="199">
        <f>SUM('สรุปผลงานสำคัญ (รายเดือน)'!D124)</f>
        <v>0</v>
      </c>
      <c r="E129" s="185">
        <f>ต.ค.56!F129+พ.ย.56!F129+ธ.ค.56!F129+ม.ค.57!F129+ก.พ.57!F129+มี.ค.57!F129+เม.ย.57!F129</f>
        <v>0</v>
      </c>
      <c r="F129" s="225">
        <v>0</v>
      </c>
      <c r="G129" s="298"/>
    </row>
    <row r="130" spans="1:7" ht="19.5" customHeight="1">
      <c r="A130" s="203"/>
      <c r="B130" s="202" t="s">
        <v>44</v>
      </c>
      <c r="C130" s="198" t="s">
        <v>3</v>
      </c>
      <c r="D130" s="199"/>
      <c r="E130" s="185">
        <f>ต.ค.56!F130+พ.ย.56!F130+ธ.ค.56!F130+ม.ค.57!F130+ก.พ.57!F130+มี.ค.57!F130+เม.ย.57!F130</f>
        <v>3</v>
      </c>
      <c r="F130" s="189">
        <v>1</v>
      </c>
      <c r="G130" s="290"/>
    </row>
    <row r="131" spans="1:7" ht="19.5" customHeight="1">
      <c r="A131" s="203"/>
      <c r="B131" s="202" t="s">
        <v>45</v>
      </c>
      <c r="C131" s="198" t="s">
        <v>3</v>
      </c>
      <c r="D131" s="199"/>
      <c r="E131" s="185">
        <f>ต.ค.56!F131+พ.ย.56!F131+ธ.ค.56!F131+ม.ค.57!F131+ก.พ.57!F131+มี.ค.57!F131+เม.ย.57!F131</f>
        <v>31</v>
      </c>
      <c r="F131" s="189">
        <v>5</v>
      </c>
      <c r="G131" s="290"/>
    </row>
    <row r="132" spans="1:7" ht="19.5" customHeight="1">
      <c r="A132" s="231"/>
      <c r="B132" s="232" t="s">
        <v>24</v>
      </c>
      <c r="C132" s="233"/>
      <c r="D132" s="234"/>
      <c r="E132" s="189"/>
      <c r="F132" s="189"/>
      <c r="G132" s="290"/>
    </row>
    <row r="133" spans="1:7" ht="19.5" customHeight="1">
      <c r="A133" s="231"/>
      <c r="B133" s="235" t="s">
        <v>46</v>
      </c>
      <c r="C133" s="233" t="s">
        <v>3</v>
      </c>
      <c r="D133" s="234">
        <v>0</v>
      </c>
      <c r="E133" s="185">
        <f>ต.ค.56!F133+พ.ย.56!F133+ธ.ค.56!F133+ม.ค.57!F133+ก.พ.57!F133+มี.ค.57!F133+เม.ย.57!F133</f>
        <v>0</v>
      </c>
      <c r="F133" s="189">
        <v>0</v>
      </c>
      <c r="G133" s="290"/>
    </row>
    <row r="134" spans="1:7" ht="19.5" customHeight="1">
      <c r="A134" s="231"/>
      <c r="B134" s="232" t="s">
        <v>25</v>
      </c>
      <c r="C134" s="233"/>
      <c r="D134" s="234"/>
      <c r="E134" s="189"/>
      <c r="F134" s="189"/>
      <c r="G134" s="290"/>
    </row>
    <row r="135" spans="1:7" ht="19.5" customHeight="1">
      <c r="A135" s="231"/>
      <c r="B135" s="235" t="s">
        <v>129</v>
      </c>
      <c r="C135" s="233" t="s">
        <v>3</v>
      </c>
      <c r="D135" s="234">
        <v>0</v>
      </c>
      <c r="E135" s="185">
        <f>ต.ค.56!F135+พ.ย.56!F135+ธ.ค.56!F135+ม.ค.57!F135+ก.พ.57!F135+มี.ค.57!F135+เม.ย.57!F135</f>
        <v>0</v>
      </c>
      <c r="F135" s="189">
        <v>0</v>
      </c>
      <c r="G135" s="290"/>
    </row>
    <row r="136" spans="1:7" ht="19.5" customHeight="1">
      <c r="A136" s="231"/>
      <c r="B136" s="235" t="s">
        <v>18</v>
      </c>
      <c r="C136" s="233" t="s">
        <v>8</v>
      </c>
      <c r="D136" s="234"/>
      <c r="E136" s="189"/>
      <c r="F136" s="189"/>
      <c r="G136" s="290"/>
    </row>
    <row r="137" spans="1:7" ht="19.5" customHeight="1">
      <c r="A137" s="231"/>
      <c r="B137" s="235" t="s">
        <v>130</v>
      </c>
      <c r="C137" s="233" t="s">
        <v>3</v>
      </c>
      <c r="D137" s="234">
        <v>0</v>
      </c>
      <c r="E137" s="185">
        <f>ต.ค.56!F137+พ.ย.56!F137+ธ.ค.56!F137+ม.ค.57!F137+ก.พ.57!F137+มี.ค.57!F137+เม.ย.57!F137</f>
        <v>0</v>
      </c>
      <c r="F137" s="189">
        <v>0</v>
      </c>
      <c r="G137" s="290"/>
    </row>
    <row r="138" spans="1:7" ht="19.5" customHeight="1">
      <c r="A138" s="231"/>
      <c r="B138" s="235" t="s">
        <v>21</v>
      </c>
      <c r="C138" s="233" t="s">
        <v>22</v>
      </c>
      <c r="D138" s="234">
        <v>0</v>
      </c>
      <c r="E138" s="185">
        <f>ต.ค.56!F138+พ.ย.56!F138+ธ.ค.56!F138+ม.ค.57!F138+ก.พ.57!F138+มี.ค.57!F138+เม.ย.57!F138</f>
        <v>0</v>
      </c>
      <c r="F138" s="189">
        <v>0</v>
      </c>
      <c r="G138" s="290"/>
    </row>
    <row r="139" spans="1:7" ht="19.5" customHeight="1">
      <c r="A139" s="231"/>
      <c r="B139" s="237" t="s">
        <v>68</v>
      </c>
      <c r="C139" s="233" t="s">
        <v>3</v>
      </c>
      <c r="D139" s="234">
        <v>0</v>
      </c>
      <c r="E139" s="185">
        <f>ต.ค.56!F139+พ.ย.56!F139+ธ.ค.56!F139+ม.ค.57!F139+ก.พ.57!F139+มี.ค.57!F139+เม.ย.57!F139</f>
        <v>0</v>
      </c>
      <c r="F139" s="189">
        <v>0</v>
      </c>
      <c r="G139" s="290"/>
    </row>
    <row r="140" spans="1:7" ht="19.5" customHeight="1">
      <c r="A140" s="231"/>
      <c r="B140" s="238" t="s">
        <v>58</v>
      </c>
      <c r="C140" s="233" t="s">
        <v>22</v>
      </c>
      <c r="D140" s="234">
        <v>0</v>
      </c>
      <c r="E140" s="185">
        <f>ต.ค.56!F140+พ.ย.56!F140+ธ.ค.56!F140+ม.ค.57!F140+ก.พ.57!F140+มี.ค.57!F140+เม.ย.57!F140</f>
        <v>0</v>
      </c>
      <c r="F140" s="189">
        <v>0</v>
      </c>
      <c r="G140" s="290"/>
    </row>
    <row r="141" spans="1:7" ht="19.5" customHeight="1">
      <c r="A141" s="231"/>
      <c r="B141" s="237" t="s">
        <v>69</v>
      </c>
      <c r="C141" s="233" t="s">
        <v>3</v>
      </c>
      <c r="D141" s="234">
        <v>0</v>
      </c>
      <c r="E141" s="185">
        <f>ต.ค.56!F141+พ.ย.56!F141+ธ.ค.56!F141+ม.ค.57!F141+ก.พ.57!F141+มี.ค.57!F141+เม.ย.57!F141</f>
        <v>0</v>
      </c>
      <c r="F141" s="189">
        <v>0</v>
      </c>
      <c r="G141" s="290"/>
    </row>
    <row r="142" spans="1:7" ht="19.5" customHeight="1">
      <c r="A142" s="231"/>
      <c r="B142" s="238" t="s">
        <v>59</v>
      </c>
      <c r="C142" s="233" t="s">
        <v>22</v>
      </c>
      <c r="D142" s="234">
        <v>0</v>
      </c>
      <c r="E142" s="185">
        <f>ต.ค.56!F142+พ.ย.56!F142+ธ.ค.56!F142+ม.ค.57!F142+ก.พ.57!F142+มี.ค.57!F142+เม.ย.57!F142</f>
        <v>0</v>
      </c>
      <c r="F142" s="189">
        <v>0</v>
      </c>
      <c r="G142" s="290"/>
    </row>
    <row r="143" spans="1:7" ht="19.5" customHeight="1">
      <c r="A143" s="231"/>
      <c r="B143" s="235" t="s">
        <v>131</v>
      </c>
      <c r="C143" s="233" t="s">
        <v>3</v>
      </c>
      <c r="D143" s="234">
        <v>0</v>
      </c>
      <c r="E143" s="185">
        <f>ต.ค.56!F143+พ.ย.56!F143+ธ.ค.56!F143+ม.ค.57!F143+ก.พ.57!F143+มี.ค.57!F143+เม.ย.57!F143</f>
        <v>0</v>
      </c>
      <c r="F143" s="189">
        <v>0</v>
      </c>
      <c r="G143" s="290"/>
    </row>
    <row r="144" spans="1:7" ht="19.5" customHeight="1">
      <c r="A144" s="231"/>
      <c r="B144" s="235" t="s">
        <v>28</v>
      </c>
      <c r="C144" s="233" t="s">
        <v>22</v>
      </c>
      <c r="D144" s="234">
        <v>0</v>
      </c>
      <c r="E144" s="185">
        <f>ต.ค.56!F144+พ.ย.56!F144+ธ.ค.56!F144+ม.ค.57!F144+ก.พ.57!F144+มี.ค.57!F144+เม.ย.57!F144</f>
        <v>0</v>
      </c>
      <c r="F144" s="189">
        <v>0</v>
      </c>
      <c r="G144" s="290"/>
    </row>
    <row r="145" spans="1:7" ht="19.5" customHeight="1">
      <c r="A145" s="231"/>
      <c r="B145" s="232" t="s">
        <v>208</v>
      </c>
      <c r="C145" s="233"/>
      <c r="D145" s="234"/>
      <c r="E145" s="189"/>
      <c r="F145" s="189"/>
      <c r="G145" s="290"/>
    </row>
    <row r="146" spans="1:7" ht="19.5" customHeight="1">
      <c r="A146" s="231"/>
      <c r="B146" s="239" t="s">
        <v>132</v>
      </c>
      <c r="C146" s="233" t="s">
        <v>3</v>
      </c>
      <c r="D146" s="234">
        <v>0</v>
      </c>
      <c r="E146" s="185">
        <f>ต.ค.56!F146+พ.ย.56!F146+ธ.ค.56!F146+ม.ค.57!F146+ก.พ.57!F146+มี.ค.57!F146+เม.ย.57!F146</f>
        <v>0</v>
      </c>
      <c r="F146" s="189">
        <v>0</v>
      </c>
      <c r="G146" s="290"/>
    </row>
    <row r="147" spans="1:7" ht="19.5" customHeight="1">
      <c r="A147" s="231"/>
      <c r="B147" s="239" t="s">
        <v>167</v>
      </c>
      <c r="C147" s="233" t="s">
        <v>3</v>
      </c>
      <c r="D147" s="234">
        <v>0</v>
      </c>
      <c r="E147" s="185">
        <f>ต.ค.56!F147+พ.ย.56!F147+ธ.ค.56!F147+ม.ค.57!F147+ก.พ.57!F147+มี.ค.57!F147+เม.ย.57!F147</f>
        <v>0</v>
      </c>
      <c r="F147" s="189">
        <v>0</v>
      </c>
      <c r="G147" s="290"/>
    </row>
    <row r="148" spans="1:7" ht="19.5" customHeight="1">
      <c r="A148" s="231"/>
      <c r="B148" s="240" t="s">
        <v>188</v>
      </c>
      <c r="C148" s="233" t="s">
        <v>3</v>
      </c>
      <c r="D148" s="234">
        <v>0</v>
      </c>
      <c r="E148" s="185">
        <f>ต.ค.56!F148+พ.ย.56!F148+ธ.ค.56!F148+ม.ค.57!F148+ก.พ.57!F148+มี.ค.57!F148+เม.ย.57!F148</f>
        <v>0</v>
      </c>
      <c r="F148" s="189">
        <v>0</v>
      </c>
      <c r="G148" s="290"/>
    </row>
    <row r="149" spans="1:7" ht="19.5" customHeight="1">
      <c r="A149" s="231"/>
      <c r="B149" s="241" t="s">
        <v>209</v>
      </c>
      <c r="C149" s="233" t="s">
        <v>3</v>
      </c>
      <c r="D149" s="234">
        <v>0</v>
      </c>
      <c r="E149" s="185">
        <f>ต.ค.56!F149+พ.ย.56!F149+ธ.ค.56!F149+ม.ค.57!F149+ก.พ.57!F149+มี.ค.57!F149+เม.ย.57!F149</f>
        <v>0</v>
      </c>
      <c r="F149" s="189">
        <v>0</v>
      </c>
      <c r="G149" s="290"/>
    </row>
    <row r="150" spans="1:7" ht="19.5" customHeight="1">
      <c r="A150" s="231"/>
      <c r="B150" s="235" t="s">
        <v>189</v>
      </c>
      <c r="C150" s="233"/>
      <c r="D150" s="234"/>
      <c r="E150" s="189"/>
      <c r="F150" s="189"/>
      <c r="G150" s="290"/>
    </row>
    <row r="151" spans="1:7" ht="19.5" customHeight="1">
      <c r="A151" s="231"/>
      <c r="B151" s="235" t="s">
        <v>133</v>
      </c>
      <c r="C151" s="233" t="s">
        <v>3</v>
      </c>
      <c r="D151" s="234">
        <v>0</v>
      </c>
      <c r="E151" s="185">
        <f>ต.ค.56!F151+พ.ย.56!F151+ธ.ค.56!F151+ม.ค.57!F151+ก.พ.57!F151+มี.ค.57!F151+เม.ย.57!F151</f>
        <v>0</v>
      </c>
      <c r="F151" s="189">
        <v>0</v>
      </c>
      <c r="G151" s="290"/>
    </row>
    <row r="152" spans="1:7" ht="19.5" customHeight="1">
      <c r="A152" s="231"/>
      <c r="B152" s="242" t="s">
        <v>33</v>
      </c>
      <c r="C152" s="233"/>
      <c r="D152" s="234"/>
      <c r="E152" s="189"/>
      <c r="F152" s="189"/>
      <c r="G152" s="290"/>
    </row>
    <row r="153" spans="1:7" ht="19.5" customHeight="1">
      <c r="A153" s="231"/>
      <c r="B153" s="235" t="s">
        <v>134</v>
      </c>
      <c r="C153" s="233" t="s">
        <v>3</v>
      </c>
      <c r="D153" s="234">
        <v>0</v>
      </c>
      <c r="E153" s="185">
        <f>ต.ค.56!F153+พ.ย.56!F153+ธ.ค.56!F153+ม.ค.57!F153+ก.พ.57!F153+มี.ค.57!F153+เม.ย.57!F153</f>
        <v>0</v>
      </c>
      <c r="F153" s="189">
        <v>0</v>
      </c>
      <c r="G153" s="290"/>
    </row>
    <row r="154" spans="1:7" ht="19.5" customHeight="1">
      <c r="A154" s="231"/>
      <c r="B154" s="243" t="s">
        <v>30</v>
      </c>
      <c r="C154" s="233"/>
      <c r="D154" s="234"/>
      <c r="E154" s="189"/>
      <c r="F154" s="189"/>
      <c r="G154" s="290"/>
    </row>
    <row r="155" spans="1:7" ht="19.5" customHeight="1">
      <c r="A155" s="231"/>
      <c r="B155" s="232" t="s">
        <v>29</v>
      </c>
      <c r="C155" s="233"/>
      <c r="D155" s="234"/>
      <c r="E155" s="189"/>
      <c r="F155" s="189"/>
      <c r="G155" s="290"/>
    </row>
    <row r="156" spans="1:7" ht="19.5" customHeight="1">
      <c r="A156" s="231"/>
      <c r="B156" s="232" t="s">
        <v>190</v>
      </c>
      <c r="C156" s="233"/>
      <c r="D156" s="234"/>
      <c r="E156" s="189"/>
      <c r="F156" s="189"/>
      <c r="G156" s="290"/>
    </row>
    <row r="157" spans="1:7" ht="19.5" customHeight="1">
      <c r="A157" s="231"/>
      <c r="B157" s="235" t="s">
        <v>135</v>
      </c>
      <c r="C157" s="233" t="s">
        <v>126</v>
      </c>
      <c r="D157" s="234">
        <v>0</v>
      </c>
      <c r="E157" s="185">
        <f>ต.ค.56!F157+พ.ย.56!F157+ธ.ค.56!F157+ม.ค.57!F157+ก.พ.57!F157+มี.ค.57!F157+เม.ย.57!F157</f>
        <v>0</v>
      </c>
      <c r="F157" s="189">
        <v>0</v>
      </c>
      <c r="G157" s="290"/>
    </row>
    <row r="158" spans="1:7" ht="19.5" customHeight="1">
      <c r="A158" s="231"/>
      <c r="B158" s="244" t="s">
        <v>31</v>
      </c>
      <c r="C158" s="233"/>
      <c r="D158" s="234"/>
      <c r="E158" s="189"/>
      <c r="F158" s="189"/>
      <c r="G158" s="290"/>
    </row>
    <row r="159" spans="1:7" ht="19.5" customHeight="1">
      <c r="A159" s="231"/>
      <c r="B159" s="239" t="s">
        <v>47</v>
      </c>
      <c r="C159" s="233"/>
      <c r="D159" s="234"/>
      <c r="E159" s="189"/>
      <c r="F159" s="189"/>
      <c r="G159" s="290"/>
    </row>
    <row r="160" spans="1:7" ht="19.5" customHeight="1">
      <c r="A160" s="231"/>
      <c r="B160" s="239" t="s">
        <v>136</v>
      </c>
      <c r="C160" s="233" t="s">
        <v>12</v>
      </c>
      <c r="D160" s="234">
        <v>0</v>
      </c>
      <c r="E160" s="185">
        <f>ต.ค.56!F160+พ.ย.56!F160+ธ.ค.56!F160+ม.ค.57!F160+ก.พ.57!F160+มี.ค.57!F160+เม.ย.57!F160</f>
        <v>0</v>
      </c>
      <c r="F160" s="189">
        <v>0</v>
      </c>
      <c r="G160" s="290"/>
    </row>
    <row r="161" spans="1:7" ht="19.5" customHeight="1">
      <c r="A161" s="231"/>
      <c r="B161" s="245" t="s">
        <v>32</v>
      </c>
      <c r="C161" s="233"/>
      <c r="D161" s="234"/>
      <c r="E161" s="189"/>
      <c r="F161" s="189"/>
      <c r="G161" s="290"/>
    </row>
    <row r="162" spans="1:7" ht="19.5" customHeight="1">
      <c r="A162" s="231"/>
      <c r="B162" s="232" t="s">
        <v>26</v>
      </c>
      <c r="C162" s="233"/>
      <c r="D162" s="234"/>
      <c r="E162" s="189"/>
      <c r="F162" s="189"/>
      <c r="G162" s="290"/>
    </row>
    <row r="163" spans="1:7" ht="19.5" customHeight="1">
      <c r="A163" s="231"/>
      <c r="B163" s="235" t="s">
        <v>137</v>
      </c>
      <c r="C163" s="233" t="s">
        <v>3</v>
      </c>
      <c r="D163" s="234">
        <v>0</v>
      </c>
      <c r="E163" s="185">
        <f>ต.ค.56!F163+พ.ย.56!F163+ธ.ค.56!F163+ม.ค.57!F163+ก.พ.57!F163+มี.ค.57!F163+เม.ย.57!F163</f>
        <v>0</v>
      </c>
      <c r="F163" s="189">
        <v>0</v>
      </c>
      <c r="G163" s="290"/>
    </row>
    <row r="164" spans="1:7" ht="19.5" customHeight="1">
      <c r="A164" s="276"/>
      <c r="B164" s="277" t="s">
        <v>27</v>
      </c>
      <c r="C164" s="278"/>
      <c r="D164" s="279"/>
      <c r="E164" s="253"/>
      <c r="F164" s="253"/>
      <c r="G164" s="293"/>
    </row>
    <row r="165" spans="1:7" ht="21.75" customHeight="1">
      <c r="A165" s="271" t="s">
        <v>48</v>
      </c>
      <c r="B165" s="280" t="s">
        <v>243</v>
      </c>
      <c r="C165" s="273" t="s">
        <v>3</v>
      </c>
      <c r="D165" s="261">
        <f>SUM('สรุปผลงานสำคัญ (รายเดือน)'!D160)</f>
        <v>8800</v>
      </c>
      <c r="E165" s="185">
        <f>ต.ค.56!F165+พ.ย.56!F165+ธ.ค.56!F165+ม.ค.57!F165+ก.พ.57!F165+มี.ค.57!F165+เม.ย.57!F165</f>
        <v>6219</v>
      </c>
      <c r="F165" s="307">
        <f>F166</f>
        <v>852</v>
      </c>
      <c r="G165" s="302">
        <f>E165*100/D165</f>
        <v>70.670454545454547</v>
      </c>
    </row>
    <row r="166" spans="1:7" ht="21.75" customHeight="1">
      <c r="A166" s="193"/>
      <c r="B166" s="194" t="s">
        <v>244</v>
      </c>
      <c r="C166" s="183" t="s">
        <v>3</v>
      </c>
      <c r="D166" s="184">
        <f>SUM('สรุปผลงานสำคัญ (รายเดือน)'!D161)</f>
        <v>8800</v>
      </c>
      <c r="E166" s="185">
        <f>ต.ค.56!F166+พ.ย.56!F166+ธ.ค.56!F166+ม.ค.57!F166+ก.พ.57!F166+มี.ค.57!F166+เม.ย.57!F166</f>
        <v>6219</v>
      </c>
      <c r="F166" s="285">
        <f>F167+F170</f>
        <v>852</v>
      </c>
      <c r="G166" s="303">
        <f t="shared" ref="G166:G174" si="3">E166*100/D166</f>
        <v>70.670454545454547</v>
      </c>
    </row>
    <row r="167" spans="1:7" ht="21.75" customHeight="1">
      <c r="A167" s="196"/>
      <c r="B167" s="197" t="s">
        <v>245</v>
      </c>
      <c r="C167" s="198" t="s">
        <v>3</v>
      </c>
      <c r="D167" s="199">
        <f>SUM('สรุปผลงานสำคัญ (รายเดือน)'!D162)</f>
        <v>2000</v>
      </c>
      <c r="E167" s="185">
        <f>ต.ค.56!F167+พ.ย.56!F167+ธ.ค.56!F167+ม.ค.57!F167+ก.พ.57!F167+มี.ค.57!F167+เม.ย.57!F167</f>
        <v>2169</v>
      </c>
      <c r="F167" s="285">
        <v>0</v>
      </c>
      <c r="G167" s="303">
        <f t="shared" si="3"/>
        <v>108.45</v>
      </c>
    </row>
    <row r="168" spans="1:7" ht="21.75" customHeight="1">
      <c r="A168" s="196"/>
      <c r="B168" s="197" t="s">
        <v>246</v>
      </c>
      <c r="C168" s="198" t="s">
        <v>3</v>
      </c>
      <c r="D168" s="199">
        <f>SUM('สรุปผลงานสำคัญ (รายเดือน)'!D163)</f>
        <v>1200</v>
      </c>
      <c r="E168" s="185">
        <f>ต.ค.56!F168+พ.ย.56!F168+ธ.ค.56!F168+ม.ค.57!F168+ก.พ.57!F168+มี.ค.57!F168+เม.ย.57!F168</f>
        <v>1220</v>
      </c>
      <c r="F168" s="189">
        <v>0</v>
      </c>
      <c r="G168" s="303">
        <f t="shared" si="3"/>
        <v>101.66666666666667</v>
      </c>
    </row>
    <row r="169" spans="1:7" ht="21.75" customHeight="1">
      <c r="A169" s="196"/>
      <c r="B169" s="197" t="s">
        <v>247</v>
      </c>
      <c r="C169" s="198" t="s">
        <v>3</v>
      </c>
      <c r="D169" s="199">
        <f>SUM('สรุปผลงานสำคัญ (รายเดือน)'!D164)</f>
        <v>800</v>
      </c>
      <c r="E169" s="185">
        <f>ต.ค.56!F169+พ.ย.56!F169+ธ.ค.56!F169+ม.ค.57!F169+ก.พ.57!F169+มี.ค.57!F169+เม.ย.57!F169</f>
        <v>949</v>
      </c>
      <c r="F169" s="189">
        <v>0</v>
      </c>
      <c r="G169" s="303">
        <f t="shared" si="3"/>
        <v>118.625</v>
      </c>
    </row>
    <row r="170" spans="1:7" ht="21.75" customHeight="1">
      <c r="A170" s="196"/>
      <c r="B170" s="197" t="s">
        <v>248</v>
      </c>
      <c r="C170" s="198" t="s">
        <v>3</v>
      </c>
      <c r="D170" s="199">
        <f>SUM('สรุปผลงานสำคัญ (รายเดือน)'!D165)</f>
        <v>6800</v>
      </c>
      <c r="E170" s="185">
        <f>ต.ค.56!F170+พ.ย.56!F170+ธ.ค.56!F170+ม.ค.57!F170+ก.พ.57!F170+มี.ค.57!F170+เม.ย.57!F170</f>
        <v>4050</v>
      </c>
      <c r="F170" s="285">
        <f>F171+F172</f>
        <v>852</v>
      </c>
      <c r="G170" s="303">
        <f t="shared" si="3"/>
        <v>59.558823529411768</v>
      </c>
    </row>
    <row r="171" spans="1:7" ht="21.75" customHeight="1">
      <c r="A171" s="196"/>
      <c r="B171" s="197" t="s">
        <v>255</v>
      </c>
      <c r="C171" s="198" t="s">
        <v>3</v>
      </c>
      <c r="D171" s="199">
        <f>SUM('สรุปผลงานสำคัญ (รายเดือน)'!D166)</f>
        <v>3000</v>
      </c>
      <c r="E171" s="185">
        <f>ต.ค.56!F171+พ.ย.56!F171+ธ.ค.56!F171+ม.ค.57!F171+ก.พ.57!F171+มี.ค.57!F171+เม.ย.57!F171</f>
        <v>1484</v>
      </c>
      <c r="F171" s="189">
        <v>346</v>
      </c>
      <c r="G171" s="303">
        <f t="shared" si="3"/>
        <v>49.466666666666669</v>
      </c>
    </row>
    <row r="172" spans="1:7" ht="21.75" customHeight="1">
      <c r="A172" s="196"/>
      <c r="B172" s="197" t="s">
        <v>249</v>
      </c>
      <c r="C172" s="198" t="s">
        <v>3</v>
      </c>
      <c r="D172" s="199">
        <f>SUM('สรุปผลงานสำคัญ (รายเดือน)'!D167)</f>
        <v>3800</v>
      </c>
      <c r="E172" s="185">
        <f>ต.ค.56!F172+พ.ย.56!F172+ธ.ค.56!F172+ม.ค.57!F172+ก.พ.57!F172+มี.ค.57!F172+เม.ย.57!F172</f>
        <v>2566</v>
      </c>
      <c r="F172" s="189">
        <v>506</v>
      </c>
      <c r="G172" s="303">
        <f t="shared" si="3"/>
        <v>67.526315789473685</v>
      </c>
    </row>
    <row r="173" spans="1:7" ht="21.75" customHeight="1">
      <c r="A173" s="193" t="s">
        <v>84</v>
      </c>
      <c r="B173" s="194" t="s">
        <v>194</v>
      </c>
      <c r="C173" s="183" t="s">
        <v>3</v>
      </c>
      <c r="D173" s="184">
        <f>SUM('สรุปผลงานสำคัญ (รายเดือน)'!D168)</f>
        <v>42700</v>
      </c>
      <c r="E173" s="185">
        <f>ต.ค.56!F173+พ.ย.56!F173+ธ.ค.56!F173+ม.ค.57!F173+ก.พ.57!F173+มี.ค.57!F173+เม.ย.57!F173</f>
        <v>43734</v>
      </c>
      <c r="F173" s="285">
        <f>F174+F175+F176+F179+F184</f>
        <v>8442</v>
      </c>
      <c r="G173" s="303">
        <f t="shared" si="3"/>
        <v>102.4215456674473</v>
      </c>
    </row>
    <row r="174" spans="1:7" ht="21.75" customHeight="1">
      <c r="A174" s="193"/>
      <c r="B174" s="197" t="s">
        <v>195</v>
      </c>
      <c r="C174" s="183" t="s">
        <v>3</v>
      </c>
      <c r="D174" s="184">
        <f>SUM('สรุปผลงานสำคัญ (รายเดือน)'!D169)</f>
        <v>40000</v>
      </c>
      <c r="E174" s="185">
        <f>ต.ค.56!F174+พ.ย.56!F174+ธ.ค.56!F174+ม.ค.57!F174+ก.พ.57!F174+มี.ค.57!F174+เม.ย.57!F174</f>
        <v>43734</v>
      </c>
      <c r="F174" s="189">
        <v>8442</v>
      </c>
      <c r="G174" s="303">
        <f t="shared" si="3"/>
        <v>109.33499999999999</v>
      </c>
    </row>
    <row r="175" spans="1:7" ht="21.75" customHeight="1">
      <c r="A175" s="187"/>
      <c r="B175" s="182" t="s">
        <v>250</v>
      </c>
      <c r="C175" s="198" t="s">
        <v>3</v>
      </c>
      <c r="D175" s="199">
        <v>0</v>
      </c>
      <c r="E175" s="185">
        <f>ต.ค.56!F175+พ.ย.56!F175+ธ.ค.56!F175+ม.ค.57!F175+ก.พ.57!F175+มี.ค.57!F175+เม.ย.57!F175</f>
        <v>0</v>
      </c>
      <c r="F175" s="189">
        <v>0</v>
      </c>
      <c r="G175" s="290"/>
    </row>
    <row r="176" spans="1:7" ht="21.75" customHeight="1">
      <c r="A176" s="248"/>
      <c r="B176" s="197" t="s">
        <v>196</v>
      </c>
      <c r="C176" s="198" t="s">
        <v>3</v>
      </c>
      <c r="D176" s="199">
        <f>SUM('สรุปผลงานสำคัญ (รายเดือน)'!D171)</f>
        <v>2700</v>
      </c>
      <c r="E176" s="185">
        <f>E177+E178</f>
        <v>294</v>
      </c>
      <c r="F176" s="189">
        <f>F177+F178</f>
        <v>0</v>
      </c>
      <c r="G176" s="290">
        <f>E176*100/D176</f>
        <v>10.888888888888889</v>
      </c>
    </row>
    <row r="177" spans="1:14" ht="21.75" customHeight="1">
      <c r="A177" s="248"/>
      <c r="B177" s="202" t="s">
        <v>88</v>
      </c>
      <c r="C177" s="198" t="s">
        <v>3</v>
      </c>
      <c r="D177" s="199">
        <f>SUM('สรุปผลงานสำคัญ (รายเดือน)'!D172)</f>
        <v>2500</v>
      </c>
      <c r="E177" s="185">
        <f>ต.ค.56!F177+พ.ย.56!F177+ธ.ค.56!F177+ม.ค.57!F177+ก.พ.57!F177+มี.ค.57!F177+เม.ย.57!F177</f>
        <v>0</v>
      </c>
      <c r="F177" s="189">
        <v>0</v>
      </c>
      <c r="G177" s="303">
        <f t="shared" ref="G177" si="4">E177*100/D177</f>
        <v>0</v>
      </c>
    </row>
    <row r="178" spans="1:14" ht="21.75" customHeight="1">
      <c r="A178" s="248"/>
      <c r="B178" s="202" t="s">
        <v>89</v>
      </c>
      <c r="C178" s="198" t="s">
        <v>3</v>
      </c>
      <c r="D178" s="199">
        <f>SUM('สรุปผลงานสำคัญ (รายเดือน)'!D173)</f>
        <v>200</v>
      </c>
      <c r="E178" s="185">
        <f>ต.ค.56!F178+พ.ย.56!F178+ธ.ค.56!F178+ม.ค.57!F178+ก.พ.57!F178+มี.ค.57!F178+เม.ย.57!F178</f>
        <v>294</v>
      </c>
      <c r="F178" s="189">
        <v>0</v>
      </c>
      <c r="G178" s="290">
        <f>E178*100/D178</f>
        <v>147</v>
      </c>
    </row>
    <row r="179" spans="1:14" ht="21.75" customHeight="1">
      <c r="A179" s="193"/>
      <c r="B179" s="197" t="s">
        <v>253</v>
      </c>
      <c r="C179" s="198"/>
      <c r="D179" s="199"/>
      <c r="E179" s="185">
        <f>ต.ค.56!F179+พ.ย.56!F179+ธ.ค.56!F179+ม.ค.57!F179+ก.พ.57!F179+มี.ค.57!F179+เม.ย.57!F179</f>
        <v>0</v>
      </c>
      <c r="F179" s="195">
        <f>F180</f>
        <v>0</v>
      </c>
      <c r="G179" s="291"/>
    </row>
    <row r="180" spans="1:14" ht="21.75" customHeight="1">
      <c r="A180" s="248"/>
      <c r="B180" s="207" t="s">
        <v>251</v>
      </c>
      <c r="C180" s="198" t="s">
        <v>8</v>
      </c>
      <c r="D180" s="199">
        <v>0</v>
      </c>
      <c r="E180" s="185">
        <f>ต.ค.56!F180+พ.ย.56!F180+ธ.ค.56!F180+ม.ค.57!F180+ก.พ.57!F180+มี.ค.57!F180+เม.ย.57!F180</f>
        <v>0</v>
      </c>
      <c r="F180" s="189">
        <v>0</v>
      </c>
      <c r="G180" s="290"/>
    </row>
    <row r="181" spans="1:14" ht="21.75" customHeight="1">
      <c r="A181" s="248"/>
      <c r="B181" s="202" t="s">
        <v>53</v>
      </c>
      <c r="C181" s="198"/>
      <c r="D181" s="199">
        <v>0</v>
      </c>
      <c r="E181" s="185">
        <f>ต.ค.56!F181+พ.ย.56!F181+ธ.ค.56!F181+ม.ค.57!F181+ก.พ.57!F181+มี.ค.57!F181+เม.ย.57!F181</f>
        <v>0</v>
      </c>
      <c r="F181" s="189">
        <v>0</v>
      </c>
      <c r="G181" s="290"/>
    </row>
    <row r="182" spans="1:14" ht="21.75" customHeight="1">
      <c r="A182" s="248"/>
      <c r="B182" s="202" t="s">
        <v>54</v>
      </c>
      <c r="C182" s="198"/>
      <c r="D182" s="199">
        <v>0</v>
      </c>
      <c r="E182" s="185">
        <f>ต.ค.56!F182+พ.ย.56!F182+ธ.ค.56!F182+ม.ค.57!F182+ก.พ.57!F182+มี.ค.57!F182+เม.ย.57!F182</f>
        <v>0</v>
      </c>
      <c r="F182" s="189">
        <v>0</v>
      </c>
      <c r="G182" s="290"/>
    </row>
    <row r="183" spans="1:14" ht="21.75" customHeight="1">
      <c r="A183" s="248"/>
      <c r="B183" s="202" t="s">
        <v>55</v>
      </c>
      <c r="C183" s="198"/>
      <c r="D183" s="199">
        <v>0</v>
      </c>
      <c r="E183" s="185">
        <f>ต.ค.56!F183+พ.ย.56!F183+ธ.ค.56!F183+ม.ค.57!F183+ก.พ.57!F183+มี.ค.57!F183+เม.ย.57!F183</f>
        <v>0</v>
      </c>
      <c r="F183" s="189">
        <v>0</v>
      </c>
      <c r="G183" s="290"/>
    </row>
    <row r="184" spans="1:14" ht="21.75" customHeight="1">
      <c r="A184" s="248"/>
      <c r="B184" s="197" t="s">
        <v>252</v>
      </c>
      <c r="C184" s="198" t="s">
        <v>9</v>
      </c>
      <c r="D184" s="199">
        <v>0</v>
      </c>
      <c r="E184" s="185">
        <f>ต.ค.56!F184+พ.ย.56!F184+ธ.ค.56!F184+ม.ค.57!F184+ก.พ.57!F184+มี.ค.57!F184+เม.ย.57!F184</f>
        <v>0</v>
      </c>
      <c r="F184" s="189">
        <v>0</v>
      </c>
      <c r="G184" s="290"/>
    </row>
    <row r="185" spans="1:14" ht="21.75" customHeight="1">
      <c r="A185" s="249"/>
      <c r="B185" s="250"/>
      <c r="C185" s="251"/>
      <c r="D185" s="252"/>
      <c r="E185" s="253"/>
      <c r="F185" s="253"/>
      <c r="G185" s="293"/>
      <c r="H185" s="4"/>
      <c r="I185" s="4"/>
      <c r="J185" s="4"/>
      <c r="K185" s="4"/>
      <c r="L185" s="4"/>
      <c r="M185" s="4"/>
      <c r="N185" s="4"/>
    </row>
    <row r="186" spans="1:14">
      <c r="A186" s="282"/>
      <c r="B186" s="282"/>
      <c r="C186" s="282"/>
      <c r="D186" s="283"/>
      <c r="E186" s="282"/>
      <c r="F186" s="282"/>
      <c r="G186" s="304"/>
    </row>
  </sheetData>
  <mergeCells count="10">
    <mergeCell ref="A17:B17"/>
    <mergeCell ref="A1:G1"/>
    <mergeCell ref="A2:G2"/>
    <mergeCell ref="A3:G3"/>
    <mergeCell ref="B5:B6"/>
    <mergeCell ref="C5:C6"/>
    <mergeCell ref="D5:D6"/>
    <mergeCell ref="E5:E6"/>
    <mergeCell ref="F5:F6"/>
    <mergeCell ref="G5:G6"/>
  </mergeCells>
  <printOptions horizontalCentered="1"/>
  <pageMargins left="0.55118110236220474" right="0.35433070866141736" top="0.69" bottom="0.46" header="0.51181102362204722" footer="0.26"/>
  <pageSetup paperSize="9" scale="90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00B050"/>
  </sheetPr>
  <dimension ref="A1:N186"/>
  <sheetViews>
    <sheetView showGridLines="0" view="pageBreakPreview" topLeftCell="A118" zoomScaleSheetLayoutView="100" workbookViewId="0">
      <selection activeCell="F132" sqref="F132"/>
    </sheetView>
  </sheetViews>
  <sheetFormatPr defaultRowHeight="21"/>
  <cols>
    <col min="1" max="1" width="12.33203125" style="1" bestFit="1" customWidth="1"/>
    <col min="2" max="2" width="61" style="1" customWidth="1"/>
    <col min="3" max="3" width="10.5" style="1" customWidth="1"/>
    <col min="4" max="4" width="13.1640625" style="78" customWidth="1"/>
    <col min="5" max="5" width="9.33203125" style="1" bestFit="1" customWidth="1"/>
    <col min="6" max="6" width="7.83203125" style="1" bestFit="1" customWidth="1"/>
    <col min="7" max="7" width="7.33203125" style="305" bestFit="1" customWidth="1"/>
    <col min="8" max="17" width="9.33203125" style="1" customWidth="1"/>
    <col min="18" max="16384" width="9.33203125" style="1"/>
  </cols>
  <sheetData>
    <row r="1" spans="1:7">
      <c r="A1" s="353" t="s">
        <v>297</v>
      </c>
      <c r="B1" s="353"/>
      <c r="C1" s="353"/>
      <c r="D1" s="353"/>
      <c r="E1" s="353"/>
      <c r="F1" s="353"/>
      <c r="G1" s="353"/>
    </row>
    <row r="2" spans="1:7">
      <c r="A2" s="353" t="s">
        <v>212</v>
      </c>
      <c r="B2" s="353"/>
      <c r="C2" s="353"/>
      <c r="D2" s="353"/>
      <c r="E2" s="353"/>
      <c r="F2" s="353"/>
      <c r="G2" s="353"/>
    </row>
    <row r="3" spans="1:7">
      <c r="A3" s="353" t="s">
        <v>308</v>
      </c>
      <c r="B3" s="353"/>
      <c r="C3" s="353"/>
      <c r="D3" s="353"/>
      <c r="E3" s="353"/>
      <c r="F3" s="353"/>
      <c r="G3" s="353"/>
    </row>
    <row r="4" spans="1:7" ht="18" customHeight="1">
      <c r="D4" s="161"/>
      <c r="E4" s="6"/>
      <c r="F4" s="6"/>
      <c r="G4" s="287"/>
    </row>
    <row r="5" spans="1:7">
      <c r="A5" s="2"/>
      <c r="B5" s="344" t="s">
        <v>11</v>
      </c>
      <c r="C5" s="346" t="s">
        <v>1</v>
      </c>
      <c r="D5" s="354" t="s">
        <v>16</v>
      </c>
      <c r="E5" s="338" t="s">
        <v>296</v>
      </c>
      <c r="F5" s="341">
        <v>20941</v>
      </c>
      <c r="G5" s="356" t="s">
        <v>127</v>
      </c>
    </row>
    <row r="6" spans="1:7">
      <c r="A6" s="3"/>
      <c r="B6" s="345"/>
      <c r="C6" s="347"/>
      <c r="D6" s="355"/>
      <c r="E6" s="339"/>
      <c r="F6" s="339"/>
      <c r="G6" s="357"/>
    </row>
    <row r="7" spans="1:7" ht="21.75" customHeight="1">
      <c r="A7" s="176" t="s">
        <v>17</v>
      </c>
      <c r="B7" s="177"/>
      <c r="C7" s="178"/>
      <c r="D7" s="179"/>
      <c r="E7" s="180"/>
      <c r="F7" s="308"/>
      <c r="G7" s="288"/>
    </row>
    <row r="8" spans="1:7" ht="21.75" customHeight="1">
      <c r="A8" s="181" t="s">
        <v>2</v>
      </c>
      <c r="B8" s="182"/>
      <c r="C8" s="183" t="s">
        <v>3</v>
      </c>
      <c r="D8" s="184"/>
      <c r="E8" s="185">
        <f>ต.ค.56!F8+พ.ย.56!F8+ธ.ค.56!F8+ม.ค.57!F8+ก.พ.57!F8+มี.ค.57!F8+เม.ย.57!F8+พ.ค.57!F8</f>
        <v>1227</v>
      </c>
      <c r="F8" s="309">
        <v>172</v>
      </c>
      <c r="G8" s="289"/>
    </row>
    <row r="9" spans="1:7" ht="21.75" customHeight="1">
      <c r="A9" s="181" t="s">
        <v>4</v>
      </c>
      <c r="B9" s="182"/>
      <c r="C9" s="183" t="s">
        <v>3</v>
      </c>
      <c r="D9" s="184"/>
      <c r="E9" s="185">
        <f>ต.ค.56!F9+พ.ย.56!F9+ธ.ค.56!F9+ม.ค.57!F9+ก.พ.57!F9+มี.ค.57!F9+เม.ย.57!F9+พ.ค.57!F9</f>
        <v>5027</v>
      </c>
      <c r="F9" s="309">
        <v>821</v>
      </c>
      <c r="G9" s="289"/>
    </row>
    <row r="10" spans="1:7" ht="21.75" customHeight="1">
      <c r="A10" s="181"/>
      <c r="B10" s="182"/>
      <c r="C10" s="183" t="s">
        <v>19</v>
      </c>
      <c r="D10" s="184"/>
      <c r="E10" s="185">
        <f>ต.ค.56!F10+พ.ย.56!F10+ธ.ค.56!F10+ม.ค.57!F10+ก.พ.57!F10+มี.ค.57!F10+เม.ย.57!F10+พ.ค.57!F10</f>
        <v>7574</v>
      </c>
      <c r="F10" s="309">
        <v>1154</v>
      </c>
      <c r="G10" s="289"/>
    </row>
    <row r="11" spans="1:7" ht="21.75" customHeight="1">
      <c r="A11" s="181" t="s">
        <v>5</v>
      </c>
      <c r="B11" s="182"/>
      <c r="C11" s="183" t="s">
        <v>6</v>
      </c>
      <c r="D11" s="184"/>
      <c r="E11" s="185">
        <f>ต.ค.56!F11+พ.ย.56!F11+ธ.ค.56!F11+ม.ค.57!F11+ก.พ.57!F11+มี.ค.57!F11+เม.ย.57!F11+พ.ค.57!F11</f>
        <v>1398</v>
      </c>
      <c r="F11" s="309">
        <v>199</v>
      </c>
      <c r="G11" s="289"/>
    </row>
    <row r="12" spans="1:7" ht="21.75" customHeight="1">
      <c r="A12" s="181" t="s">
        <v>15</v>
      </c>
      <c r="B12" s="182"/>
      <c r="C12" s="183" t="s">
        <v>3</v>
      </c>
      <c r="D12" s="184"/>
      <c r="E12" s="185">
        <f>ต.ค.56!F12+พ.ย.56!F12+ธ.ค.56!F12+ม.ค.57!F12+ก.พ.57!F12+มี.ค.57!F12+เม.ย.57!F12+พ.ค.57!F12</f>
        <v>1180</v>
      </c>
      <c r="F12" s="309">
        <v>155</v>
      </c>
      <c r="G12" s="289"/>
    </row>
    <row r="13" spans="1:7" ht="21.75" customHeight="1">
      <c r="A13" s="181" t="s">
        <v>7</v>
      </c>
      <c r="B13" s="186"/>
      <c r="C13" s="183" t="s">
        <v>3</v>
      </c>
      <c r="D13" s="184"/>
      <c r="E13" s="185">
        <f>ต.ค.56!F13+พ.ย.56!F13+ธ.ค.56!F13+ม.ค.57!F13+ก.พ.57!F13+มี.ค.57!F13+เม.ย.57!F13+พ.ค.57!F13</f>
        <v>1101</v>
      </c>
      <c r="F13" s="309">
        <v>154</v>
      </c>
      <c r="G13" s="289"/>
    </row>
    <row r="14" spans="1:7" ht="21.75" customHeight="1">
      <c r="A14" s="187"/>
      <c r="B14" s="188"/>
      <c r="C14" s="183"/>
      <c r="D14" s="184"/>
      <c r="E14" s="189"/>
      <c r="F14" s="310"/>
      <c r="G14" s="290"/>
    </row>
    <row r="15" spans="1:7" ht="21.75" customHeight="1">
      <c r="A15" s="190" t="s">
        <v>213</v>
      </c>
      <c r="B15" s="188"/>
      <c r="C15" s="183"/>
      <c r="D15" s="184"/>
      <c r="E15" s="189"/>
      <c r="F15" s="310"/>
      <c r="G15" s="290"/>
    </row>
    <row r="16" spans="1:7" ht="21.75" customHeight="1">
      <c r="A16" s="191" t="s">
        <v>214</v>
      </c>
      <c r="B16" s="188"/>
      <c r="C16" s="183"/>
      <c r="D16" s="184"/>
      <c r="E16" s="189"/>
      <c r="F16" s="310"/>
      <c r="G16" s="290"/>
    </row>
    <row r="17" spans="1:7" ht="21.75" customHeight="1">
      <c r="A17" s="351" t="s">
        <v>215</v>
      </c>
      <c r="B17" s="352"/>
      <c r="C17" s="183" t="s">
        <v>3</v>
      </c>
      <c r="D17" s="184">
        <f>SUM('สรุปผลงานสำคัญ (รายเดือน)'!D17)</f>
        <v>250</v>
      </c>
      <c r="E17" s="189"/>
      <c r="F17" s="310"/>
      <c r="G17" s="290"/>
    </row>
    <row r="18" spans="1:7" ht="21.75" customHeight="1">
      <c r="A18" s="187" t="s">
        <v>216</v>
      </c>
      <c r="B18" s="192" t="s">
        <v>265</v>
      </c>
      <c r="C18" s="183" t="s">
        <v>3</v>
      </c>
      <c r="D18" s="184">
        <f>SUM('สรุปผลงานสำคัญ (รายเดือน)'!D18)</f>
        <v>250</v>
      </c>
      <c r="E18" s="189"/>
      <c r="F18" s="310"/>
      <c r="G18" s="290"/>
    </row>
    <row r="19" spans="1:7" ht="21.75" customHeight="1">
      <c r="A19" s="187"/>
      <c r="B19" s="192" t="s">
        <v>266</v>
      </c>
      <c r="C19" s="183" t="s">
        <v>3</v>
      </c>
      <c r="D19" s="184">
        <f>SUM('สรุปผลงานสำคัญ (รายเดือน)'!D19)</f>
        <v>250</v>
      </c>
      <c r="E19" s="189"/>
      <c r="F19" s="310"/>
      <c r="G19" s="290"/>
    </row>
    <row r="20" spans="1:7" ht="21.75" customHeight="1">
      <c r="A20" s="187"/>
      <c r="B20" s="188"/>
      <c r="C20" s="183"/>
      <c r="D20" s="184"/>
      <c r="E20" s="189"/>
      <c r="F20" s="310"/>
      <c r="G20" s="290"/>
    </row>
    <row r="21" spans="1:7" ht="21.75" customHeight="1">
      <c r="A21" s="190" t="s">
        <v>217</v>
      </c>
      <c r="B21" s="188"/>
      <c r="C21" s="183"/>
      <c r="D21" s="184"/>
      <c r="E21" s="189"/>
      <c r="F21" s="310"/>
      <c r="G21" s="290"/>
    </row>
    <row r="22" spans="1:7" ht="21.75" customHeight="1">
      <c r="A22" s="191" t="s">
        <v>218</v>
      </c>
      <c r="B22" s="188"/>
      <c r="C22" s="183"/>
      <c r="D22" s="184"/>
      <c r="E22" s="189"/>
      <c r="F22" s="310"/>
      <c r="G22" s="290"/>
    </row>
    <row r="23" spans="1:7" ht="21.75" customHeight="1">
      <c r="A23" s="193" t="s">
        <v>34</v>
      </c>
      <c r="B23" s="194" t="s">
        <v>219</v>
      </c>
      <c r="C23" s="183" t="s">
        <v>3</v>
      </c>
      <c r="D23" s="184">
        <f>SUM('สรุปผลงานสำคัญ (รายเดือน)'!D23)</f>
        <v>4300</v>
      </c>
      <c r="E23" s="185">
        <f>ต.ค.56!F23+พ.ย.56!F23+ธ.ค.56!F23+ม.ค.57!F23+ก.พ.57!F23+มี.ค.57!F23+พ.ค.57!F23</f>
        <v>2859</v>
      </c>
      <c r="F23" s="311">
        <f>F25+F27</f>
        <v>359</v>
      </c>
      <c r="G23" s="291">
        <f>E23*100/D23</f>
        <v>66.488372093023258</v>
      </c>
    </row>
    <row r="24" spans="1:7" ht="21.75" customHeight="1">
      <c r="A24" s="193"/>
      <c r="B24" s="194" t="s">
        <v>220</v>
      </c>
      <c r="C24" s="183"/>
      <c r="D24" s="184"/>
      <c r="E24" s="189"/>
      <c r="F24" s="310"/>
      <c r="G24" s="290"/>
    </row>
    <row r="25" spans="1:7" ht="21.75" customHeight="1">
      <c r="A25" s="196"/>
      <c r="B25" s="197" t="s">
        <v>258</v>
      </c>
      <c r="C25" s="198" t="s">
        <v>3</v>
      </c>
      <c r="D25" s="199">
        <f>SUM('สรุปผลงานสำคัญ (รายเดือน)'!D25)</f>
        <v>4000</v>
      </c>
      <c r="E25" s="185">
        <f>ต.ค.56!F25+พ.ย.56!F25+ธ.ค.56!F25+ม.ค.57!F25+ก.พ.57!F25+มี.ค.57!F25+เม.ย.57!F25+พ.ค.57!F25</f>
        <v>3180</v>
      </c>
      <c r="F25" s="312">
        <v>359</v>
      </c>
      <c r="G25" s="292">
        <f>E25*100/D25</f>
        <v>79.5</v>
      </c>
    </row>
    <row r="26" spans="1:7" ht="21.75" customHeight="1">
      <c r="A26" s="196"/>
      <c r="B26" s="201" t="s">
        <v>259</v>
      </c>
      <c r="C26" s="198" t="s">
        <v>3</v>
      </c>
      <c r="D26" s="199">
        <v>0</v>
      </c>
      <c r="E26" s="185">
        <f>ต.ค.56!F26+พ.ย.56!F26+ธ.ค.56!F26+ม.ค.57!F26+ก.พ.57!F26+มี.ค.57!F26+เม.ย.57!F26+พ.ค.57!F26</f>
        <v>0</v>
      </c>
      <c r="F26" s="312">
        <v>0</v>
      </c>
      <c r="G26" s="292"/>
    </row>
    <row r="27" spans="1:7" ht="21.75" customHeight="1">
      <c r="A27" s="196"/>
      <c r="B27" s="197" t="s">
        <v>191</v>
      </c>
      <c r="C27" s="198" t="s">
        <v>3</v>
      </c>
      <c r="D27" s="199">
        <f>SUM('สรุปผลงานสำคัญ (รายเดือน)'!D27)</f>
        <v>300</v>
      </c>
      <c r="E27" s="185">
        <f>ต.ค.56!F27+พ.ย.56!F27+ธ.ค.56!F27+ม.ค.57!F27+ก.พ.57!F27+มี.ค.57!F27+เม.ย.57!F27+พ.ค.57!F27</f>
        <v>164</v>
      </c>
      <c r="F27" s="312">
        <v>0</v>
      </c>
      <c r="G27" s="292">
        <f t="shared" ref="G27" si="0">E27*100/D27</f>
        <v>54.666666666666664</v>
      </c>
    </row>
    <row r="28" spans="1:7" ht="21.75" customHeight="1">
      <c r="A28" s="196"/>
      <c r="B28" s="197" t="s">
        <v>192</v>
      </c>
      <c r="C28" s="198" t="s">
        <v>3</v>
      </c>
      <c r="D28" s="199">
        <v>0</v>
      </c>
      <c r="E28" s="185">
        <f>ต.ค.56!F28+พ.ย.56!F28+ธ.ค.56!F28+ม.ค.57!F28+ก.พ.57!F28+มี.ค.57!F28+เม.ย.57!F28+พ.ค.57!F28</f>
        <v>0</v>
      </c>
      <c r="F28" s="312">
        <v>0</v>
      </c>
      <c r="G28" s="292"/>
    </row>
    <row r="29" spans="1:7" ht="21.75" customHeight="1">
      <c r="A29" s="196"/>
      <c r="B29" s="202" t="s">
        <v>211</v>
      </c>
      <c r="C29" s="198" t="s">
        <v>52</v>
      </c>
      <c r="D29" s="199"/>
      <c r="E29" s="185">
        <f>ต.ค.56!F29+พ.ย.56!F29+ธ.ค.56!F29+ม.ค.57!F29+ก.พ.57!F29+มี.ค.57!F29+เม.ย.57!F29+พ.ค.57!F29</f>
        <v>0</v>
      </c>
      <c r="F29" s="312">
        <v>0</v>
      </c>
      <c r="G29" s="292"/>
    </row>
    <row r="30" spans="1:7" ht="21.75" customHeight="1">
      <c r="A30" s="196"/>
      <c r="B30" s="202" t="s">
        <v>51</v>
      </c>
      <c r="C30" s="198" t="s">
        <v>3</v>
      </c>
      <c r="D30" s="199"/>
      <c r="E30" s="185">
        <f>ต.ค.56!F30+พ.ย.56!F30+ธ.ค.56!F30+ม.ค.57!F30+ก.พ.57!F30+มี.ค.57!F30+เม.ย.57!F30+พ.ค.57!F30</f>
        <v>0</v>
      </c>
      <c r="F30" s="312">
        <v>0</v>
      </c>
      <c r="G30" s="292"/>
    </row>
    <row r="31" spans="1:7" ht="21.75" customHeight="1">
      <c r="A31" s="196"/>
      <c r="B31" s="202" t="s">
        <v>116</v>
      </c>
      <c r="C31" s="198" t="s">
        <v>52</v>
      </c>
      <c r="D31" s="199"/>
      <c r="E31" s="185">
        <f>ต.ค.56!F31+พ.ย.56!F31+ธ.ค.56!F31+ม.ค.57!F31+ก.พ.57!F31+มี.ค.57!F31+เม.ย.57!F31+พ.ค.57!F31</f>
        <v>0</v>
      </c>
      <c r="F31" s="310">
        <v>0</v>
      </c>
      <c r="G31" s="292"/>
    </row>
    <row r="32" spans="1:7" ht="21.75" customHeight="1">
      <c r="A32" s="196"/>
      <c r="B32" s="197" t="s">
        <v>193</v>
      </c>
      <c r="C32" s="198" t="s">
        <v>3</v>
      </c>
      <c r="D32" s="199">
        <v>0</v>
      </c>
      <c r="E32" s="185">
        <f>ต.ค.56!F32+พ.ย.56!F32+ธ.ค.56!F32+ม.ค.57!F32+ก.พ.57!F32+มี.ค.57!F32+เม.ย.57!F32+พ.ค.57!F32</f>
        <v>0</v>
      </c>
      <c r="F32" s="310">
        <v>0</v>
      </c>
      <c r="G32" s="292"/>
    </row>
    <row r="33" spans="1:7" ht="21.75" customHeight="1">
      <c r="A33" s="196"/>
      <c r="B33" s="197" t="s">
        <v>282</v>
      </c>
      <c r="C33" s="198" t="s">
        <v>283</v>
      </c>
      <c r="D33" s="199">
        <v>0</v>
      </c>
      <c r="E33" s="185">
        <f>ต.ค.56!F33+พ.ย.56!F33+ธ.ค.56!F33+ม.ค.57!F33+ก.พ.57!F33+มี.ค.57!F33+เม.ย.57!F33+พ.ค.57!F33</f>
        <v>0</v>
      </c>
      <c r="F33" s="310">
        <v>0</v>
      </c>
      <c r="G33" s="292"/>
    </row>
    <row r="34" spans="1:7" ht="21.75" customHeight="1">
      <c r="A34" s="196"/>
      <c r="B34" s="197" t="s">
        <v>284</v>
      </c>
      <c r="C34" s="198" t="s">
        <v>3</v>
      </c>
      <c r="D34" s="199">
        <v>0</v>
      </c>
      <c r="E34" s="185">
        <f>ต.ค.56!F34+พ.ย.56!F34+ธ.ค.56!F34+ม.ค.57!F34+ก.พ.57!F34+มี.ค.57!F34+เม.ย.57!F34+พ.ค.57!F34</f>
        <v>0</v>
      </c>
      <c r="F34" s="310">
        <v>0</v>
      </c>
      <c r="G34" s="292"/>
    </row>
    <row r="35" spans="1:7" ht="21.75" customHeight="1">
      <c r="A35" s="203"/>
      <c r="B35" s="197" t="s">
        <v>285</v>
      </c>
      <c r="C35" s="198" t="s">
        <v>12</v>
      </c>
      <c r="D35" s="199">
        <v>0</v>
      </c>
      <c r="E35" s="185">
        <f>ต.ค.56!F35+พ.ย.56!F35+ธ.ค.56!F35+ม.ค.57!F35+ก.พ.57!F35+มี.ค.57!F35+เม.ย.57!F35+พ.ค.57!F35</f>
        <v>0</v>
      </c>
      <c r="F35" s="310">
        <v>0</v>
      </c>
      <c r="G35" s="292"/>
    </row>
    <row r="36" spans="1:7" ht="21.75" customHeight="1">
      <c r="A36" s="203"/>
      <c r="B36" s="197" t="s">
        <v>286</v>
      </c>
      <c r="C36" s="198" t="s">
        <v>12</v>
      </c>
      <c r="D36" s="199">
        <v>0</v>
      </c>
      <c r="E36" s="185">
        <f>ต.ค.56!F36+พ.ย.56!F36+ธ.ค.56!F36+ม.ค.57!F36+ก.พ.57!F36+มี.ค.57!F36+เม.ย.57!F36+พ.ค.57!F36</f>
        <v>0</v>
      </c>
      <c r="F36" s="310">
        <v>0</v>
      </c>
      <c r="G36" s="292"/>
    </row>
    <row r="37" spans="1:7" ht="21.75" customHeight="1">
      <c r="A37" s="191" t="s">
        <v>261</v>
      </c>
      <c r="B37" s="188"/>
      <c r="C37" s="183" t="s">
        <v>3</v>
      </c>
      <c r="D37" s="184">
        <f>SUM('สรุปผลงานสำคัญ (รายเดือน)'!D37)</f>
        <v>200</v>
      </c>
      <c r="E37" s="185">
        <f>ต.ค.56!F37+พ.ย.56!F37+ธ.ค.56!F37+ม.ค.57!F37+ก.พ.57!F37+มี.ค.57!F37+เม.ย.57!F37+พ.ค.57!F37</f>
        <v>206</v>
      </c>
      <c r="F37" s="310"/>
      <c r="G37" s="306">
        <f>E38*100/D37</f>
        <v>103</v>
      </c>
    </row>
    <row r="38" spans="1:7" ht="21.75" customHeight="1">
      <c r="A38" s="187"/>
      <c r="B38" s="182" t="s">
        <v>267</v>
      </c>
      <c r="C38" s="198" t="s">
        <v>3</v>
      </c>
      <c r="D38" s="199">
        <f>SUM('สรุปผลงานสำคัญ (รายเดือน)'!D38)</f>
        <v>200</v>
      </c>
      <c r="E38" s="185">
        <f>ต.ค.56!F38+พ.ย.56!F38+ธ.ค.56!F38+ม.ค.57!F38+ก.พ.57!F38+มี.ค.57!F38+เม.ย.57!F38+พ.ค.57!F38</f>
        <v>206</v>
      </c>
      <c r="F38" s="310">
        <v>0</v>
      </c>
      <c r="G38" s="306">
        <f>E38*100/D38</f>
        <v>103</v>
      </c>
    </row>
    <row r="39" spans="1:7" ht="21.75" customHeight="1">
      <c r="A39" s="187"/>
      <c r="B39" s="182" t="s">
        <v>268</v>
      </c>
      <c r="C39" s="198" t="s">
        <v>3</v>
      </c>
      <c r="D39" s="199">
        <f>SUM('สรุปผลงานสำคัญ (รายเดือน)'!D39)</f>
        <v>40</v>
      </c>
      <c r="E39" s="185">
        <f>ต.ค.56!F39+พ.ย.56!F39+ธ.ค.56!F39+ม.ค.57!F39+ก.พ.57!F39+มี.ค.57!F39+เม.ย.57!F39+พ.ค.57!F39</f>
        <v>42</v>
      </c>
      <c r="F39" s="310">
        <v>0</v>
      </c>
      <c r="G39" s="290">
        <f>E39*100/D39</f>
        <v>105</v>
      </c>
    </row>
    <row r="40" spans="1:7" ht="21.75" customHeight="1">
      <c r="A40" s="187"/>
      <c r="B40" s="182" t="s">
        <v>269</v>
      </c>
      <c r="C40" s="198" t="s">
        <v>3</v>
      </c>
      <c r="D40" s="199">
        <f>SUM('สรุปผลงานสำคัญ (รายเดือน)'!D40)</f>
        <v>160</v>
      </c>
      <c r="E40" s="185">
        <f>ต.ค.56!F40+พ.ย.56!F40+ธ.ค.56!F40+ม.ค.57!F40+ก.พ.57!F40+มี.ค.57!F40+เม.ย.57!F40+พ.ค.57!F40</f>
        <v>164</v>
      </c>
      <c r="F40" s="310">
        <v>0</v>
      </c>
      <c r="G40" s="290">
        <f>E40*100/D40</f>
        <v>102.5</v>
      </c>
    </row>
    <row r="41" spans="1:7" ht="21.75" customHeight="1">
      <c r="A41" s="255"/>
      <c r="B41" s="256"/>
      <c r="C41" s="251"/>
      <c r="D41" s="257"/>
      <c r="E41" s="253"/>
      <c r="F41" s="313"/>
      <c r="G41" s="293"/>
    </row>
    <row r="42" spans="1:7" ht="21" customHeight="1">
      <c r="A42" s="258" t="s">
        <v>260</v>
      </c>
      <c r="B42" s="259"/>
      <c r="C42" s="260"/>
      <c r="D42" s="261"/>
      <c r="E42" s="262"/>
      <c r="F42" s="314"/>
      <c r="G42" s="294"/>
    </row>
    <row r="43" spans="1:7" ht="21" customHeight="1">
      <c r="A43" s="203" t="s">
        <v>34</v>
      </c>
      <c r="B43" s="194" t="s">
        <v>20</v>
      </c>
      <c r="C43" s="183" t="s">
        <v>3</v>
      </c>
      <c r="D43" s="184">
        <f>SUM('สรุปผลงานสำคัญ (รายเดือน)'!D43)</f>
        <v>3500</v>
      </c>
      <c r="E43" s="185">
        <v>3192</v>
      </c>
      <c r="F43" s="315">
        <f>F46</f>
        <v>314</v>
      </c>
      <c r="G43" s="295">
        <f>E43*100/D43</f>
        <v>91.2</v>
      </c>
    </row>
    <row r="44" spans="1:7" ht="21" customHeight="1">
      <c r="A44" s="203"/>
      <c r="B44" s="194"/>
      <c r="C44" s="183" t="s">
        <v>9</v>
      </c>
      <c r="D44" s="184">
        <f>SUM('สรุปผลงานสำคัญ (รายเดือน)'!D44)</f>
        <v>500</v>
      </c>
      <c r="E44" s="185">
        <v>379</v>
      </c>
      <c r="F44" s="311">
        <f>F49</f>
        <v>51</v>
      </c>
      <c r="G44" s="295">
        <f>E44*100/D44</f>
        <v>75.8</v>
      </c>
    </row>
    <row r="45" spans="1:7" ht="21" customHeight="1">
      <c r="A45" s="203"/>
      <c r="B45" s="194" t="s">
        <v>201</v>
      </c>
      <c r="C45" s="183"/>
      <c r="D45" s="184"/>
      <c r="E45" s="195"/>
      <c r="F45" s="311"/>
      <c r="G45" s="291"/>
    </row>
    <row r="46" spans="1:7" ht="21" customHeight="1">
      <c r="A46" s="206"/>
      <c r="B46" s="197" t="s">
        <v>202</v>
      </c>
      <c r="C46" s="183" t="s">
        <v>3</v>
      </c>
      <c r="D46" s="184">
        <f>SUM('สรุปผลงานสำคัญ (รายเดือน)'!D46)</f>
        <v>3500</v>
      </c>
      <c r="E46" s="185">
        <f>ต.ค.56!F46+พ.ย.56!F46+ธ.ค.56!F46+ม.ค.57!F46+ก.พ.57!F46+มี.ค.57!F46+เม.ย.57!F46+พ.ค.57!F46</f>
        <v>3192</v>
      </c>
      <c r="F46" s="311">
        <f>F47+F48</f>
        <v>314</v>
      </c>
      <c r="G46" s="291"/>
    </row>
    <row r="47" spans="1:7" ht="21" customHeight="1">
      <c r="A47" s="206"/>
      <c r="B47" s="207" t="s">
        <v>203</v>
      </c>
      <c r="C47" s="198" t="s">
        <v>3</v>
      </c>
      <c r="D47" s="199"/>
      <c r="E47" s="185">
        <f>ต.ค.56!F47+พ.ย.56!F47+ธ.ค.56!F47+ม.ค.57!F47+ก.พ.57!F47+มี.ค.57!F47+เม.ย.57!F47+พ.ค.57!F47</f>
        <v>3192</v>
      </c>
      <c r="F47" s="310">
        <v>314</v>
      </c>
      <c r="G47" s="290"/>
    </row>
    <row r="48" spans="1:7" ht="21" customHeight="1">
      <c r="A48" s="206"/>
      <c r="B48" s="207" t="s">
        <v>204</v>
      </c>
      <c r="C48" s="198" t="s">
        <v>3</v>
      </c>
      <c r="D48" s="199"/>
      <c r="E48" s="185">
        <f>ต.ค.56!F48+พ.ย.56!F48+ธ.ค.56!F48+ม.ค.57!F48+ก.พ.57!F48+มี.ค.57!F48+เม.ย.57!F48+พ.ค.57!F48</f>
        <v>0</v>
      </c>
      <c r="F48" s="310">
        <v>0</v>
      </c>
      <c r="G48" s="290"/>
    </row>
    <row r="49" spans="1:7" ht="21" customHeight="1">
      <c r="A49" s="206"/>
      <c r="B49" s="208" t="s">
        <v>205</v>
      </c>
      <c r="C49" s="183" t="s">
        <v>9</v>
      </c>
      <c r="D49" s="184">
        <f>SUM('สรุปผลงานสำคัญ (รายเดือน)'!D49)</f>
        <v>500</v>
      </c>
      <c r="E49" s="185">
        <f>ต.ค.56!F49+พ.ย.56!F49+ธ.ค.56!F49+ม.ค.57!F49+ก.พ.57!F49+มี.ค.57!F49+เม.ย.57!F49+พ.ค.57!F49</f>
        <v>379</v>
      </c>
      <c r="F49" s="311">
        <f>F50+F51</f>
        <v>51</v>
      </c>
      <c r="G49" s="291"/>
    </row>
    <row r="50" spans="1:7" ht="21" customHeight="1">
      <c r="A50" s="206"/>
      <c r="B50" s="207" t="s">
        <v>206</v>
      </c>
      <c r="C50" s="198" t="s">
        <v>9</v>
      </c>
      <c r="D50" s="199"/>
      <c r="E50" s="185">
        <f>ต.ค.56!F50+พ.ย.56!F50+ธ.ค.56!F50+ม.ค.57!F50+ก.พ.57!F50+มี.ค.57!F50+เม.ย.57!F50+พ.ค.57!F50</f>
        <v>379</v>
      </c>
      <c r="F50" s="310">
        <v>51</v>
      </c>
      <c r="G50" s="290"/>
    </row>
    <row r="51" spans="1:7" ht="21" customHeight="1">
      <c r="A51" s="209"/>
      <c r="B51" s="210" t="s">
        <v>207</v>
      </c>
      <c r="C51" s="198" t="s">
        <v>9</v>
      </c>
      <c r="D51" s="211"/>
      <c r="E51" s="185">
        <f>ต.ค.56!F51+พ.ย.56!F51+ธ.ค.56!F51+ม.ค.57!F51+ก.พ.57!F51+มี.ค.57!F51+เม.ย.57!F51+พ.ค.57!F51</f>
        <v>0</v>
      </c>
      <c r="F51" s="310">
        <v>0</v>
      </c>
      <c r="G51" s="290"/>
    </row>
    <row r="52" spans="1:7" ht="21" customHeight="1">
      <c r="A52" s="203" t="s">
        <v>36</v>
      </c>
      <c r="B52" s="194" t="s">
        <v>262</v>
      </c>
      <c r="C52" s="183" t="s">
        <v>3</v>
      </c>
      <c r="D52" s="184">
        <f>SUM('สรุปผลงานสำคัญ (รายเดือน)'!D52)</f>
        <v>6400</v>
      </c>
      <c r="E52" s="185">
        <f>ต.ค.56!F52+พ.ย.56!F52+ธ.ค.56!F52+ม.ค.57!F52+ก.พ.57!F52+มี.ค.57!F52+เม.ย.57!F52+พ.ค.57!F52</f>
        <v>7402</v>
      </c>
      <c r="F52" s="311">
        <f>F54</f>
        <v>1411</v>
      </c>
      <c r="G52" s="291">
        <f>E52*100/D52</f>
        <v>115.65625</v>
      </c>
    </row>
    <row r="53" spans="1:7" ht="21" customHeight="1">
      <c r="A53" s="203"/>
      <c r="B53" s="194"/>
      <c r="C53" s="183" t="s">
        <v>19</v>
      </c>
      <c r="D53" s="184">
        <f>SUM('สรุปผลงานสำคัญ (รายเดือน)'!D53)</f>
        <v>6400</v>
      </c>
      <c r="E53" s="185">
        <f>ต.ค.56!F53+พ.ย.56!F53+ธ.ค.56!F53+ม.ค.57!F53+ก.พ.57!F53+มี.ค.57!F53+เม.ย.57!F53+พ.ค.57!F53</f>
        <v>8128</v>
      </c>
      <c r="F53" s="311">
        <f>F62</f>
        <v>1518</v>
      </c>
      <c r="G53" s="291">
        <f>E53*100/D53</f>
        <v>127</v>
      </c>
    </row>
    <row r="54" spans="1:7" ht="21" customHeight="1">
      <c r="A54" s="212"/>
      <c r="B54" s="213" t="s">
        <v>197</v>
      </c>
      <c r="C54" s="183" t="s">
        <v>3</v>
      </c>
      <c r="D54" s="184">
        <f>SUM(D55,D60)</f>
        <v>0</v>
      </c>
      <c r="E54" s="185">
        <f>ต.ค.56!F54+พ.ย.56!F54+ธ.ค.56!F54+ม.ค.57!F54+ก.พ.57!F54+มี.ค.57!F54+เม.ย.57!F54+พ.ค.57!F54</f>
        <v>7402</v>
      </c>
      <c r="F54" s="311">
        <f>F55+F60+F61</f>
        <v>1411</v>
      </c>
      <c r="G54" s="291"/>
    </row>
    <row r="55" spans="1:7" ht="21" customHeight="1">
      <c r="A55" s="212"/>
      <c r="B55" s="214" t="s">
        <v>198</v>
      </c>
      <c r="C55" s="183" t="s">
        <v>3</v>
      </c>
      <c r="D55" s="184">
        <f>SUM(D56:D58)</f>
        <v>0</v>
      </c>
      <c r="E55" s="185">
        <f>ต.ค.56!F55+พ.ย.56!F55+ธ.ค.56!F55+ม.ค.57!F55+ก.พ.57!F55+มี.ค.57!F55+เม.ย.57!F55+พ.ค.57!F55</f>
        <v>6063</v>
      </c>
      <c r="F55" s="311">
        <f>F56+F57+F58+F59</f>
        <v>1391</v>
      </c>
      <c r="G55" s="291"/>
    </row>
    <row r="56" spans="1:7" ht="21" customHeight="1">
      <c r="A56" s="206"/>
      <c r="B56" s="215" t="s">
        <v>210</v>
      </c>
      <c r="C56" s="198" t="s">
        <v>3</v>
      </c>
      <c r="D56" s="199">
        <f>SUM('สรุปผลงานสำคัญ (รายเดือน)'!D56)</f>
        <v>0</v>
      </c>
      <c r="E56" s="185">
        <f>ต.ค.56!F56+พ.ย.56!F56+ธ.ค.56!F56+ม.ค.57!F56+ก.พ.57!F56+มี.ค.57!F56+เม.ย.57!F56+พ.ค.57!F56</f>
        <v>102</v>
      </c>
      <c r="F56" s="310">
        <v>9</v>
      </c>
      <c r="G56" s="290"/>
    </row>
    <row r="57" spans="1:7" ht="21" customHeight="1">
      <c r="A57" s="206"/>
      <c r="B57" s="215" t="s">
        <v>95</v>
      </c>
      <c r="C57" s="198" t="s">
        <v>3</v>
      </c>
      <c r="D57" s="199">
        <f>SUM('สรุปผลงานสำคัญ (รายเดือน)'!D57)</f>
        <v>0</v>
      </c>
      <c r="E57" s="185">
        <f>ต.ค.56!F57+พ.ย.56!F57+ธ.ค.56!F57+ม.ค.57!F57+ก.พ.57!F57+มี.ค.57!F57+เม.ย.57!F57+พ.ค.57!F57</f>
        <v>1622</v>
      </c>
      <c r="F57" s="310">
        <v>675</v>
      </c>
      <c r="G57" s="290"/>
    </row>
    <row r="58" spans="1:7" ht="21" customHeight="1">
      <c r="A58" s="206"/>
      <c r="B58" s="215" t="s">
        <v>96</v>
      </c>
      <c r="C58" s="198" t="s">
        <v>3</v>
      </c>
      <c r="D58" s="199">
        <f>SUM('สรุปผลงานสำคัญ (รายเดือน)'!D58)</f>
        <v>0</v>
      </c>
      <c r="E58" s="185">
        <f>ต.ค.56!F58+พ.ย.56!F58+ธ.ค.56!F58+ม.ค.57!F58+ก.พ.57!F58+มี.ค.57!F58+เม.ย.57!F58+พ.ค.57!F58</f>
        <v>4335</v>
      </c>
      <c r="F58" s="310">
        <v>706</v>
      </c>
      <c r="G58" s="290"/>
    </row>
    <row r="59" spans="1:7" ht="21" customHeight="1">
      <c r="A59" s="206"/>
      <c r="B59" s="215" t="s">
        <v>288</v>
      </c>
      <c r="C59" s="198" t="s">
        <v>3</v>
      </c>
      <c r="D59" s="199">
        <f>SUM('สรุปผลงานสำคัญ (รายเดือน)'!D59)</f>
        <v>0</v>
      </c>
      <c r="E59" s="185">
        <f>ต.ค.56!F59+พ.ย.56!F59+ธ.ค.56!F59+ม.ค.57!F59+ก.พ.57!F59+มี.ค.57!F59+เม.ย.57!F59+พ.ค.57!F59</f>
        <v>4</v>
      </c>
      <c r="F59" s="310">
        <v>1</v>
      </c>
      <c r="G59" s="290"/>
    </row>
    <row r="60" spans="1:7" ht="21" customHeight="1">
      <c r="A60" s="206"/>
      <c r="B60" s="214" t="s">
        <v>263</v>
      </c>
      <c r="C60" s="183" t="s">
        <v>3</v>
      </c>
      <c r="D60" s="184">
        <f>SUM('สรุปผลงานสำคัญ (รายเดือน)'!D60)</f>
        <v>0</v>
      </c>
      <c r="E60" s="185">
        <f>ต.ค.56!F60+พ.ย.56!F60+ธ.ค.56!F60+ม.ค.57!F60+ก.พ.57!F60+มี.ค.57!F60+เม.ย.57!F60+พ.ค.57!F60</f>
        <v>28</v>
      </c>
      <c r="F60" s="311">
        <v>1</v>
      </c>
      <c r="G60" s="291"/>
    </row>
    <row r="61" spans="1:7" ht="21" customHeight="1">
      <c r="A61" s="206"/>
      <c r="B61" s="214" t="s">
        <v>300</v>
      </c>
      <c r="C61" s="183" t="s">
        <v>3</v>
      </c>
      <c r="D61" s="184">
        <f>SUM('สรุปผลงานสำคัญ (รายเดือน)'!D61)</f>
        <v>0</v>
      </c>
      <c r="E61" s="185">
        <f>ต.ค.56!F61+พ.ย.56!F61+ธ.ค.56!F61+ม.ค.57!F61+ก.พ.57!F61+มี.ค.57!F61+เม.ย.57!F61+พ.ค.57!F61</f>
        <v>1311</v>
      </c>
      <c r="F61" s="311">
        <v>19</v>
      </c>
      <c r="G61" s="291"/>
    </row>
    <row r="62" spans="1:7" ht="21" customHeight="1">
      <c r="A62" s="206"/>
      <c r="B62" s="213" t="s">
        <v>199</v>
      </c>
      <c r="C62" s="183" t="s">
        <v>19</v>
      </c>
      <c r="D62" s="184">
        <f>SUM(D63,D68)</f>
        <v>0</v>
      </c>
      <c r="E62" s="185">
        <f>ต.ค.56!F62+พ.ย.56!F62+ธ.ค.56!F62+ม.ค.57!F62+ก.พ.57!F62+มี.ค.57!F62+เม.ย.57!F62+พ.ค.57!F62</f>
        <v>8128</v>
      </c>
      <c r="F62" s="311">
        <f>F63+F68+F69</f>
        <v>1518</v>
      </c>
      <c r="G62" s="291"/>
    </row>
    <row r="63" spans="1:7" ht="21" customHeight="1">
      <c r="A63" s="206"/>
      <c r="B63" s="214" t="s">
        <v>200</v>
      </c>
      <c r="C63" s="183" t="s">
        <v>19</v>
      </c>
      <c r="D63" s="184">
        <f>SUM('สรุปผลงานสำคัญ (รายเดือน)'!D62)</f>
        <v>0</v>
      </c>
      <c r="E63" s="185">
        <f>ต.ค.56!F63+พ.ย.56!F63+ธ.ค.56!F63+ม.ค.57!F63+ก.พ.57!F63+มี.ค.57!F63+เม.ย.57!F63+พ.ค.57!F63</f>
        <v>6776</v>
      </c>
      <c r="F63" s="311">
        <f>F64+F65+F66+F67</f>
        <v>1496</v>
      </c>
      <c r="G63" s="291"/>
    </row>
    <row r="64" spans="1:7" ht="21" customHeight="1">
      <c r="A64" s="206"/>
      <c r="B64" s="215" t="s">
        <v>210</v>
      </c>
      <c r="C64" s="198" t="s">
        <v>19</v>
      </c>
      <c r="D64" s="199">
        <f>SUM('สรุปผลงานสำคัญ (รายเดือน)'!D63)</f>
        <v>0</v>
      </c>
      <c r="E64" s="185">
        <f>ต.ค.56!F64+พ.ย.56!F64+ธ.ค.56!F64+ม.ค.57!F64+ก.พ.57!F64+มี.ค.57!F64+เม.ย.57!F64+พ.ค.57!F64</f>
        <v>112</v>
      </c>
      <c r="F64" s="310">
        <v>9</v>
      </c>
      <c r="G64" s="290"/>
    </row>
    <row r="65" spans="1:7" ht="21" customHeight="1">
      <c r="A65" s="206"/>
      <c r="B65" s="215" t="s">
        <v>95</v>
      </c>
      <c r="C65" s="198" t="s">
        <v>19</v>
      </c>
      <c r="D65" s="199">
        <f>SUM('สรุปผลงานสำคัญ (รายเดือน)'!D64)</f>
        <v>0</v>
      </c>
      <c r="E65" s="185">
        <f>ต.ค.56!F65+พ.ย.56!F65+ธ.ค.56!F65+ม.ค.57!F65+ก.พ.57!F65+มี.ค.57!F65+เม.ย.57!F65+พ.ค.57!F65</f>
        <v>1887</v>
      </c>
      <c r="F65" s="310">
        <v>700</v>
      </c>
      <c r="G65" s="290"/>
    </row>
    <row r="66" spans="1:7" ht="21" customHeight="1">
      <c r="A66" s="206"/>
      <c r="B66" s="215" t="s">
        <v>96</v>
      </c>
      <c r="C66" s="198" t="s">
        <v>19</v>
      </c>
      <c r="D66" s="199">
        <f>SUM('สรุปผลงานสำคัญ (รายเดือน)'!D65)</f>
        <v>0</v>
      </c>
      <c r="E66" s="185">
        <f>ต.ค.56!F66+พ.ย.56!F66+ธ.ค.56!F66+ม.ค.57!F66+ก.พ.57!F66+มี.ค.57!F66+เม.ย.57!F66+พ.ค.57!F66</f>
        <v>4773</v>
      </c>
      <c r="F66" s="310">
        <v>786</v>
      </c>
      <c r="G66" s="290"/>
    </row>
    <row r="67" spans="1:7" ht="21" customHeight="1">
      <c r="A67" s="206"/>
      <c r="B67" s="215" t="s">
        <v>288</v>
      </c>
      <c r="C67" s="198" t="s">
        <v>19</v>
      </c>
      <c r="D67" s="199">
        <f>SUM('สรุปผลงานสำคัญ (รายเดือน)'!D66)</f>
        <v>0</v>
      </c>
      <c r="E67" s="185">
        <f>ต.ค.56!F67+พ.ย.56!F67+ธ.ค.56!F67+ม.ค.57!F67+ก.พ.57!F67+มี.ค.57!F67+เม.ย.57!F67+พ.ค.57!F67</f>
        <v>4</v>
      </c>
      <c r="F67" s="310">
        <v>1</v>
      </c>
      <c r="G67" s="290"/>
    </row>
    <row r="68" spans="1:7" ht="21" customHeight="1">
      <c r="A68" s="206"/>
      <c r="B68" s="214" t="s">
        <v>264</v>
      </c>
      <c r="C68" s="183" t="s">
        <v>19</v>
      </c>
      <c r="D68" s="184">
        <f>SUM('สรุปผลงานสำคัญ (รายเดือน)'!D67)</f>
        <v>0</v>
      </c>
      <c r="E68" s="185">
        <f>ต.ค.56!F68+พ.ย.56!F68+ธ.ค.56!F68+ม.ค.57!F68+ก.พ.57!F68+มี.ค.57!F68+เม.ย.57!F68+พ.ค.57!F68</f>
        <v>35</v>
      </c>
      <c r="F68" s="311">
        <v>1</v>
      </c>
      <c r="G68" s="291"/>
    </row>
    <row r="69" spans="1:7" ht="21" customHeight="1">
      <c r="A69" s="206"/>
      <c r="B69" s="214" t="s">
        <v>301</v>
      </c>
      <c r="C69" s="183" t="s">
        <v>19</v>
      </c>
      <c r="D69" s="184">
        <f>SUM('สรุปผลงานสำคัญ (รายเดือน)'!D69)</f>
        <v>0</v>
      </c>
      <c r="E69" s="185">
        <f>ต.ค.56!F69+พ.ย.56!F69+ธ.ค.56!F69+ม.ค.57!F69+ก.พ.57!F69+มี.ค.57!F69+เม.ย.57!F69+พ.ค.57!F69</f>
        <v>1317</v>
      </c>
      <c r="F69" s="311">
        <v>21</v>
      </c>
      <c r="G69" s="291"/>
    </row>
    <row r="70" spans="1:7" ht="21" customHeight="1">
      <c r="A70" s="206"/>
      <c r="B70" s="214"/>
      <c r="C70" s="183"/>
      <c r="D70" s="184"/>
      <c r="E70" s="189"/>
      <c r="F70" s="310"/>
      <c r="G70" s="290"/>
    </row>
    <row r="71" spans="1:7" ht="21" customHeight="1">
      <c r="A71" s="204" t="s">
        <v>221</v>
      </c>
      <c r="B71" s="216"/>
      <c r="C71" s="198"/>
      <c r="D71" s="184"/>
      <c r="E71" s="189"/>
      <c r="F71" s="310"/>
      <c r="G71" s="290"/>
    </row>
    <row r="72" spans="1:7" ht="21" customHeight="1">
      <c r="A72" s="196" t="s">
        <v>184</v>
      </c>
      <c r="B72" s="216"/>
      <c r="C72" s="183"/>
      <c r="D72" s="184"/>
      <c r="E72" s="195"/>
      <c r="F72" s="311"/>
      <c r="G72" s="291"/>
    </row>
    <row r="73" spans="1:7" ht="21" customHeight="1">
      <c r="A73" s="193" t="s">
        <v>34</v>
      </c>
      <c r="B73" s="217" t="s">
        <v>222</v>
      </c>
      <c r="C73" s="183"/>
      <c r="D73" s="184"/>
      <c r="E73" s="185"/>
      <c r="F73" s="184"/>
      <c r="G73" s="296"/>
    </row>
    <row r="74" spans="1:7" ht="21" customHeight="1">
      <c r="A74" s="187"/>
      <c r="B74" s="182" t="s">
        <v>223</v>
      </c>
      <c r="C74" s="198" t="s">
        <v>3</v>
      </c>
      <c r="D74" s="199">
        <f>SUM('สรุปผลงานสำคัญ (รายเดือน)'!D72)</f>
        <v>0</v>
      </c>
      <c r="E74" s="185">
        <f>ต.ค.56!F74+พ.ย.56!F74+ธ.ค.56!F74+ม.ค.57!F74+ก.พ.57!F74+มี.ค.57!F74+เม.ย.57!F74+พ.ค.57!F74</f>
        <v>0</v>
      </c>
      <c r="F74" s="310">
        <v>0</v>
      </c>
      <c r="G74" s="290"/>
    </row>
    <row r="75" spans="1:7" ht="21" customHeight="1">
      <c r="A75" s="187"/>
      <c r="B75" s="182" t="s">
        <v>174</v>
      </c>
      <c r="C75" s="198" t="s">
        <v>3</v>
      </c>
      <c r="D75" s="199">
        <f>SUM('สรุปผลงานสำคัญ (รายเดือน)'!D73)</f>
        <v>250</v>
      </c>
      <c r="E75" s="185">
        <f>ต.ค.56!F75+พ.ย.56!F75+ธ.ค.56!F75+ม.ค.57!F75+ก.พ.57!F75+มี.ค.57!F75+เม.ย.57!F75+พ.ค.57!F75</f>
        <v>261</v>
      </c>
      <c r="F75" s="310">
        <v>0</v>
      </c>
      <c r="G75" s="290">
        <f>E75*100/D75</f>
        <v>104.4</v>
      </c>
    </row>
    <row r="76" spans="1:7" ht="21" customHeight="1">
      <c r="A76" s="187"/>
      <c r="B76" s="182" t="s">
        <v>175</v>
      </c>
      <c r="C76" s="198" t="s">
        <v>49</v>
      </c>
      <c r="D76" s="199">
        <f>SUM('สรุปผลงานสำคัญ (รายเดือน)'!D74)</f>
        <v>1</v>
      </c>
      <c r="E76" s="185">
        <f>ต.ค.56!F76+พ.ย.56!F76+ธ.ค.56!F76+ม.ค.57!F76+ก.พ.57!F76+มี.ค.57!F76+เม.ย.57!F76+พ.ค.57!F76</f>
        <v>1</v>
      </c>
      <c r="F76" s="310">
        <v>0</v>
      </c>
      <c r="G76" s="290">
        <f>E76*100/D76</f>
        <v>100</v>
      </c>
    </row>
    <row r="77" spans="1:7" ht="21" customHeight="1">
      <c r="A77" s="187"/>
      <c r="B77" s="182"/>
      <c r="C77" s="198" t="s">
        <v>3</v>
      </c>
      <c r="D77" s="199">
        <f>SUM('สรุปผลงานสำคัญ (รายเดือน)'!D75)</f>
        <v>20</v>
      </c>
      <c r="E77" s="185">
        <f>ต.ค.56!F77+พ.ย.56!F77+ธ.ค.56!F77+ม.ค.57!F77+ก.พ.57!F77+มี.ค.57!F77+เม.ย.57!F77+พ.ค.57!F77</f>
        <v>20</v>
      </c>
      <c r="F77" s="310">
        <v>0</v>
      </c>
      <c r="G77" s="290">
        <f>E77*100/D77</f>
        <v>100</v>
      </c>
    </row>
    <row r="78" spans="1:7" ht="21" customHeight="1">
      <c r="A78" s="187"/>
      <c r="B78" s="182" t="s">
        <v>176</v>
      </c>
      <c r="C78" s="198" t="s">
        <v>3</v>
      </c>
      <c r="D78" s="199">
        <f>SUM('สรุปผลงานสำคัญ (รายเดือน)'!D76)</f>
        <v>0</v>
      </c>
      <c r="E78" s="185">
        <f>ต.ค.56!F78+พ.ย.56!F78+ธ.ค.56!F78+ม.ค.57!F78+ก.พ.57!F78+มี.ค.57!F78+เม.ย.57!F78+พ.ค.57!F78</f>
        <v>0</v>
      </c>
      <c r="F78" s="310">
        <v>0</v>
      </c>
      <c r="G78" s="290"/>
    </row>
    <row r="79" spans="1:7" ht="21" customHeight="1">
      <c r="A79" s="187"/>
      <c r="B79" s="182" t="s">
        <v>224</v>
      </c>
      <c r="C79" s="198" t="s">
        <v>3</v>
      </c>
      <c r="D79" s="199">
        <f>SUM('สรุปผลงานสำคัญ (รายเดือน)'!D77)</f>
        <v>0</v>
      </c>
      <c r="E79" s="185">
        <f>ต.ค.56!F79+พ.ย.56!F79+ธ.ค.56!F79+ม.ค.57!F79+ก.พ.57!F79+มี.ค.57!F79+เม.ย.57!F79+พ.ค.57!F79</f>
        <v>0</v>
      </c>
      <c r="F79" s="310">
        <v>0</v>
      </c>
      <c r="G79" s="290"/>
    </row>
    <row r="80" spans="1:7" ht="21" customHeight="1">
      <c r="A80" s="187"/>
      <c r="B80" s="182" t="s">
        <v>225</v>
      </c>
      <c r="C80" s="198" t="s">
        <v>49</v>
      </c>
      <c r="D80" s="199">
        <f>SUM('สรุปผลงานสำคัญ (รายเดือน)'!D78)</f>
        <v>1</v>
      </c>
      <c r="E80" s="185">
        <f>ต.ค.56!F80+พ.ย.56!F80+ธ.ค.56!F80+ม.ค.57!F80+ก.พ.57!F80+มี.ค.57!F80+เม.ย.57!F80+พ.ค.57!F80</f>
        <v>1</v>
      </c>
      <c r="F80" s="310">
        <v>0</v>
      </c>
      <c r="G80" s="290">
        <f>E80*100/D80</f>
        <v>100</v>
      </c>
    </row>
    <row r="81" spans="1:7" ht="21" customHeight="1">
      <c r="A81" s="255"/>
      <c r="B81" s="256"/>
      <c r="C81" s="251" t="s">
        <v>3</v>
      </c>
      <c r="D81" s="252">
        <f>SUM('สรุปผลงานสำคัญ (รายเดือน)'!D79)</f>
        <v>12</v>
      </c>
      <c r="E81" s="185">
        <f>ต.ค.56!F81+พ.ย.56!F81+ธ.ค.56!F81+ม.ค.57!F81+ก.พ.57!F81+มี.ค.57!F81+เม.ย.57!F81+พ.ค.57!F81</f>
        <v>12</v>
      </c>
      <c r="F81" s="313">
        <v>0</v>
      </c>
      <c r="G81" s="293">
        <f>E81*100/D81</f>
        <v>100</v>
      </c>
    </row>
    <row r="82" spans="1:7" ht="21" customHeight="1">
      <c r="A82" s="264"/>
      <c r="B82" s="265" t="s">
        <v>227</v>
      </c>
      <c r="C82" s="260" t="s">
        <v>3</v>
      </c>
      <c r="D82" s="266">
        <f>SUM('สรุปผลงานสำคัญ (รายเดือน)'!D80)</f>
        <v>0</v>
      </c>
      <c r="E82" s="185">
        <f>ต.ค.56!F82+พ.ย.56!F82+ธ.ค.56!F82+ม.ค.57!F82+ก.พ.57!F82+มี.ค.57!F82+เม.ย.57!F82+พ.ค.57!F82</f>
        <v>0</v>
      </c>
      <c r="F82" s="314">
        <v>0</v>
      </c>
      <c r="G82" s="294"/>
    </row>
    <row r="83" spans="1:7" ht="21" customHeight="1">
      <c r="A83" s="196"/>
      <c r="B83" s="208" t="s">
        <v>228</v>
      </c>
      <c r="C83" s="198" t="s">
        <v>3</v>
      </c>
      <c r="D83" s="199">
        <f>SUM('สรุปผลงานสำคัญ (รายเดือน)'!D81)</f>
        <v>65</v>
      </c>
      <c r="E83" s="185">
        <f>ต.ค.56!F83+พ.ย.56!F83+ธ.ค.56!F83+ม.ค.57!F83+ก.พ.57!F83+มี.ค.57!F83+เม.ย.57!F83+พ.ค.57!F83</f>
        <v>0</v>
      </c>
      <c r="F83" s="316">
        <v>0</v>
      </c>
      <c r="G83" s="297"/>
    </row>
    <row r="84" spans="1:7" ht="21" customHeight="1">
      <c r="A84" s="196"/>
      <c r="B84" s="197" t="s">
        <v>226</v>
      </c>
      <c r="C84" s="198" t="s">
        <v>3</v>
      </c>
      <c r="D84" s="199">
        <f>SUM('สรุปผลงานสำคัญ (รายเดือน)'!D82)</f>
        <v>0</v>
      </c>
      <c r="E84" s="185">
        <f>ต.ค.56!F84+พ.ย.56!F84+ธ.ค.56!F84+ม.ค.57!F84+ก.พ.57!F84+มี.ค.57!F84+เม.ย.57!F84+พ.ค.57!F84</f>
        <v>0</v>
      </c>
      <c r="F84" s="316">
        <v>0</v>
      </c>
      <c r="G84" s="297"/>
    </row>
    <row r="85" spans="1:7" ht="21" customHeight="1">
      <c r="A85" s="196"/>
      <c r="B85" s="197" t="s">
        <v>229</v>
      </c>
      <c r="C85" s="198" t="s">
        <v>3</v>
      </c>
      <c r="D85" s="199">
        <f>SUM('สรุปผลงานสำคัญ (รายเดือน)'!D83)</f>
        <v>0</v>
      </c>
      <c r="E85" s="185">
        <f>ต.ค.56!F85+พ.ย.56!F85+ธ.ค.56!F85+ม.ค.57!F85+ก.พ.57!F85+มี.ค.57!F85+เม.ย.57!F85+พ.ค.57!F85</f>
        <v>0</v>
      </c>
      <c r="F85" s="316">
        <v>0</v>
      </c>
      <c r="G85" s="297"/>
    </row>
    <row r="86" spans="1:7" ht="21" customHeight="1">
      <c r="A86" s="196"/>
      <c r="B86" s="197" t="s">
        <v>230</v>
      </c>
      <c r="C86" s="198" t="s">
        <v>3</v>
      </c>
      <c r="D86" s="199">
        <f>SUM('สรุปผลงานสำคัญ (รายเดือน)'!D84)</f>
        <v>0</v>
      </c>
      <c r="E86" s="185">
        <f>ต.ค.56!F86+พ.ย.56!F86+ธ.ค.56!F86+ม.ค.57!F86+ก.พ.57!F86+มี.ค.57!F86+เม.ย.57!F86+พ.ค.57!F86</f>
        <v>0</v>
      </c>
      <c r="F86" s="310">
        <v>0</v>
      </c>
      <c r="G86" s="290"/>
    </row>
    <row r="87" spans="1:7" ht="21" customHeight="1">
      <c r="A87" s="196"/>
      <c r="B87" s="197" t="s">
        <v>231</v>
      </c>
      <c r="C87" s="198" t="s">
        <v>3</v>
      </c>
      <c r="D87" s="199">
        <f>SUM('สรุปผลงานสำคัญ (รายเดือน)'!D85)</f>
        <v>0</v>
      </c>
      <c r="E87" s="185">
        <f>ต.ค.56!F87+พ.ย.56!F87+ธ.ค.56!F87+ม.ค.57!F87+ก.พ.57!F87+มี.ค.57!F87+เม.ย.57!F87+พ.ค.57!F87</f>
        <v>0</v>
      </c>
      <c r="F87" s="310">
        <v>0</v>
      </c>
      <c r="G87" s="290"/>
    </row>
    <row r="88" spans="1:7" ht="21" customHeight="1">
      <c r="A88" s="196"/>
      <c r="B88" s="197" t="s">
        <v>232</v>
      </c>
      <c r="C88" s="198" t="s">
        <v>49</v>
      </c>
      <c r="D88" s="199">
        <f>SUM('สรุปผลงานสำคัญ (รายเดือน)'!D86)</f>
        <v>2</v>
      </c>
      <c r="E88" s="185">
        <f>ต.ค.56!F88+พ.ย.56!F88+ธ.ค.56!F88+ม.ค.57!F88+ก.พ.57!F88+มี.ค.57!F88+เม.ย.57!F88+พ.ค.57!F88</f>
        <v>2</v>
      </c>
      <c r="F88" s="310">
        <v>0</v>
      </c>
      <c r="G88" s="290">
        <f>E88*100/D88</f>
        <v>100</v>
      </c>
    </row>
    <row r="89" spans="1:7" ht="21" customHeight="1">
      <c r="A89" s="196"/>
      <c r="B89" s="197"/>
      <c r="C89" s="198" t="s">
        <v>3</v>
      </c>
      <c r="D89" s="199">
        <f>SUM('สรุปผลงานสำคัญ (รายเดือน)'!D87)</f>
        <v>20</v>
      </c>
      <c r="E89" s="185">
        <f>ต.ค.56!F89+พ.ย.56!F89+ธ.ค.56!F89+ม.ค.57!F89+ก.พ.57!F89+มี.ค.57!F89+เม.ย.57!F89+พ.ค.57!F89</f>
        <v>21</v>
      </c>
      <c r="F89" s="310">
        <v>0</v>
      </c>
      <c r="G89" s="290">
        <f>E89*100/D89</f>
        <v>105</v>
      </c>
    </row>
    <row r="90" spans="1:7" ht="21" customHeight="1">
      <c r="A90" s="196"/>
      <c r="B90" s="208" t="s">
        <v>233</v>
      </c>
      <c r="C90" s="198" t="s">
        <v>49</v>
      </c>
      <c r="D90" s="199">
        <v>0</v>
      </c>
      <c r="E90" s="185">
        <f>ต.ค.56!F90+พ.ย.56!F90+ธ.ค.56!F90+ม.ค.57!F90+ก.พ.57!F90+มี.ค.57!F90+เม.ย.57!F90+พ.ค.57!F90</f>
        <v>0</v>
      </c>
      <c r="F90" s="316">
        <v>0</v>
      </c>
      <c r="G90" s="297"/>
    </row>
    <row r="91" spans="1:7" ht="21" customHeight="1">
      <c r="A91" s="196"/>
      <c r="B91" s="197"/>
      <c r="C91" s="198" t="s">
        <v>3</v>
      </c>
      <c r="D91" s="199">
        <v>0</v>
      </c>
      <c r="E91" s="185">
        <f>ต.ค.56!F91+พ.ย.56!F91+ธ.ค.56!F91+ม.ค.57!F91+ก.พ.57!F91+มี.ค.57!F91+เม.ย.57!F91+พ.ค.57!F91</f>
        <v>0</v>
      </c>
      <c r="F91" s="316">
        <v>0</v>
      </c>
      <c r="G91" s="297"/>
    </row>
    <row r="92" spans="1:7" ht="21" customHeight="1">
      <c r="A92" s="187"/>
      <c r="B92" s="188"/>
      <c r="C92" s="183"/>
      <c r="D92" s="184"/>
      <c r="E92" s="189"/>
      <c r="F92" s="310"/>
      <c r="G92" s="290"/>
    </row>
    <row r="93" spans="1:7" ht="21" customHeight="1">
      <c r="A93" s="204" t="s">
        <v>234</v>
      </c>
      <c r="B93" s="216"/>
      <c r="C93" s="198"/>
      <c r="D93" s="199"/>
      <c r="E93" s="189"/>
      <c r="F93" s="310"/>
      <c r="G93" s="290"/>
    </row>
    <row r="94" spans="1:7" ht="21" customHeight="1">
      <c r="A94" s="204" t="s">
        <v>71</v>
      </c>
      <c r="B94" s="216"/>
      <c r="C94" s="183"/>
      <c r="D94" s="219"/>
      <c r="E94" s="195"/>
      <c r="F94" s="311"/>
      <c r="G94" s="291"/>
    </row>
    <row r="95" spans="1:7" ht="21" customHeight="1">
      <c r="A95" s="204"/>
      <c r="B95" s="216" t="s">
        <v>235</v>
      </c>
      <c r="C95" s="183"/>
      <c r="D95" s="219"/>
      <c r="E95" s="195"/>
      <c r="F95" s="311"/>
      <c r="G95" s="291"/>
    </row>
    <row r="96" spans="1:7" ht="21" customHeight="1">
      <c r="A96" s="193" t="s">
        <v>34</v>
      </c>
      <c r="B96" s="217" t="s">
        <v>236</v>
      </c>
      <c r="C96" s="183" t="s">
        <v>3</v>
      </c>
      <c r="D96" s="286">
        <f>D97+D108</f>
        <v>3067</v>
      </c>
      <c r="E96" s="185">
        <f>E97+E108</f>
        <v>2753</v>
      </c>
      <c r="F96" s="220">
        <f>F97+F108</f>
        <v>350</v>
      </c>
      <c r="G96" s="296">
        <f>E96*100/D96</f>
        <v>89.761982393218133</v>
      </c>
    </row>
    <row r="97" spans="1:7" ht="21" customHeight="1">
      <c r="A97" s="193"/>
      <c r="B97" s="221" t="s">
        <v>237</v>
      </c>
      <c r="C97" s="198" t="s">
        <v>3</v>
      </c>
      <c r="D97" s="286">
        <f>D98+D99+D100+D101+D102+D103+D104+D105+D106+D107</f>
        <v>2851</v>
      </c>
      <c r="E97" s="323">
        <f>E98+E99+E100+E101+E102+E103+E104+E105+E106+E107</f>
        <v>2539</v>
      </c>
      <c r="F97" s="220">
        <f>F98+F99+F100+F101+F102+F103+F104+F105+F106+F107</f>
        <v>330</v>
      </c>
      <c r="G97" s="296">
        <f>E97*100/D97</f>
        <v>89.056471413539114</v>
      </c>
    </row>
    <row r="98" spans="1:7" ht="21" customHeight="1">
      <c r="A98" s="203"/>
      <c r="B98" s="222" t="s">
        <v>185</v>
      </c>
      <c r="C98" s="198" t="s">
        <v>3</v>
      </c>
      <c r="D98" s="199">
        <f>SUM('สรุปผลงานสำคัญ (รายเดือน)'!D96)</f>
        <v>900</v>
      </c>
      <c r="E98" s="185">
        <f>ต.ค.56!F98+พ.ย.56!F98+ธ.ค.56!F98+ม.ค.57!F98+ก.พ.57!F98+มี.ค.57!F98+เม.ย.57!F98+พ.ค.57!F98</f>
        <v>626</v>
      </c>
      <c r="F98" s="312">
        <v>88</v>
      </c>
      <c r="G98" s="292">
        <f>E98*100/D98</f>
        <v>69.555555555555557</v>
      </c>
    </row>
    <row r="99" spans="1:7" ht="21" customHeight="1">
      <c r="A99" s="203"/>
      <c r="B99" s="222" t="s">
        <v>186</v>
      </c>
      <c r="C99" s="198" t="s">
        <v>3</v>
      </c>
      <c r="D99" s="199">
        <f>SUM('สรุปผลงานสำคัญ (รายเดือน)'!D97)</f>
        <v>800</v>
      </c>
      <c r="E99" s="185">
        <f>ต.ค.56!F99+พ.ย.56!F99+ธ.ค.56!F99+ม.ค.57!F99+ก.พ.57!F99+มี.ค.57!F99+เม.ย.57!F99+พ.ค.57!F99</f>
        <v>1249</v>
      </c>
      <c r="F99" s="317">
        <v>195</v>
      </c>
      <c r="G99" s="292">
        <f t="shared" ref="G99:G107" si="1">E99*100/D99</f>
        <v>156.125</v>
      </c>
    </row>
    <row r="100" spans="1:7" ht="21" customHeight="1">
      <c r="A100" s="203"/>
      <c r="B100" s="224" t="s">
        <v>278</v>
      </c>
      <c r="C100" s="198" t="s">
        <v>3</v>
      </c>
      <c r="D100" s="199">
        <f>SUM('สรุปผลงานสำคัญ (รายเดือน)'!D98)</f>
        <v>450</v>
      </c>
      <c r="E100" s="185">
        <f>ต.ค.56!F100+พ.ย.56!F100+ธ.ค.56!F100+ม.ค.57!F100+ก.พ.57!F100+มี.ค.57!F100+เม.ย.57!F100+พ.ค.57!F100</f>
        <v>268</v>
      </c>
      <c r="F100" s="312">
        <v>45</v>
      </c>
      <c r="G100" s="292">
        <f t="shared" si="1"/>
        <v>59.555555555555557</v>
      </c>
    </row>
    <row r="101" spans="1:7" ht="21" customHeight="1">
      <c r="A101" s="203"/>
      <c r="B101" s="222" t="s">
        <v>279</v>
      </c>
      <c r="C101" s="198" t="s">
        <v>3</v>
      </c>
      <c r="D101" s="199">
        <f>SUM('สรุปผลงานสำคัญ (รายเดือน)'!D99)</f>
        <v>0</v>
      </c>
      <c r="E101" s="185">
        <f>ต.ค.56!F101+พ.ย.56!F101+ธ.ค.56!F101+ม.ค.57!F101+ก.พ.57!F101+มี.ค.57!F101+เม.ย.57!F101+พ.ค.57!F101</f>
        <v>0</v>
      </c>
      <c r="F101" s="312">
        <v>0</v>
      </c>
      <c r="G101" s="292"/>
    </row>
    <row r="102" spans="1:7" ht="21" customHeight="1">
      <c r="A102" s="203"/>
      <c r="B102" s="222" t="s">
        <v>280</v>
      </c>
      <c r="C102" s="198" t="s">
        <v>3</v>
      </c>
      <c r="D102" s="199">
        <f>SUM('สรุปผลงานสำคัญ (รายเดือน)'!D100)</f>
        <v>0</v>
      </c>
      <c r="E102" s="185">
        <f>ต.ค.56!F102+พ.ย.56!F102+ธ.ค.56!F102+ม.ค.57!F102+ก.พ.57!F102+มี.ค.57!F102+เม.ย.57!F102+พ.ค.57!F102</f>
        <v>0</v>
      </c>
      <c r="F102" s="317">
        <v>0</v>
      </c>
      <c r="G102" s="292"/>
    </row>
    <row r="103" spans="1:7" ht="21" customHeight="1">
      <c r="A103" s="203"/>
      <c r="B103" s="222" t="s">
        <v>281</v>
      </c>
      <c r="C103" s="198" t="s">
        <v>3</v>
      </c>
      <c r="D103" s="199">
        <f>SUM('สรุปผลงานสำคัญ (รายเดือน)'!D101)</f>
        <v>600</v>
      </c>
      <c r="E103" s="185">
        <f>ต.ค.56!F103+พ.ย.56!F103+ธ.ค.56!F103+ม.ค.57!F103+ก.พ.57!F103+มี.ค.57!F103+เม.ย.57!F103+พ.ค.57!F103</f>
        <v>286</v>
      </c>
      <c r="F103" s="312">
        <v>2</v>
      </c>
      <c r="G103" s="292">
        <f t="shared" si="1"/>
        <v>47.666666666666664</v>
      </c>
    </row>
    <row r="104" spans="1:7" ht="21" customHeight="1">
      <c r="A104" s="203"/>
      <c r="B104" s="224" t="s">
        <v>256</v>
      </c>
      <c r="C104" s="198" t="s">
        <v>3</v>
      </c>
      <c r="D104" s="199">
        <f>SUM('สรุปผลงานสำคัญ (รายเดือน)'!D102)</f>
        <v>0</v>
      </c>
      <c r="E104" s="185">
        <f>ต.ค.56!F104+พ.ย.56!F104+ธ.ค.56!F104+ม.ค.57!F104+ก.พ.57!F104+มี.ค.57!F104+เม.ย.57!F104+พ.ค.57!F104</f>
        <v>0</v>
      </c>
      <c r="F104" s="312">
        <v>0</v>
      </c>
      <c r="G104" s="292"/>
    </row>
    <row r="105" spans="1:7" ht="21" customHeight="1">
      <c r="A105" s="203"/>
      <c r="B105" s="224" t="s">
        <v>304</v>
      </c>
      <c r="C105" s="198" t="s">
        <v>9</v>
      </c>
      <c r="D105" s="199">
        <v>0</v>
      </c>
      <c r="E105" s="185">
        <f>ต.ค.56!F105+พ.ย.56!F105+ธ.ค.56!F105+ม.ค.57!F105+ก.พ.57!F105+มี.ค.57!F105+เม.ย.57!F105+พ.ค.57!F105</f>
        <v>0</v>
      </c>
      <c r="F105" s="312">
        <v>0</v>
      </c>
      <c r="G105" s="292"/>
    </row>
    <row r="106" spans="1:7" ht="21" customHeight="1">
      <c r="A106" s="203"/>
      <c r="B106" s="224" t="s">
        <v>305</v>
      </c>
      <c r="C106" s="198" t="s">
        <v>3</v>
      </c>
      <c r="D106" s="199">
        <v>1</v>
      </c>
      <c r="E106" s="185">
        <f>ต.ค.56!F106+พ.ย.56!F106+ธ.ค.56!F106+ม.ค.57!F106+ก.พ.57!F106+มี.ค.57!F106+เม.ย.57!F106+พ.ค.57!F106</f>
        <v>1</v>
      </c>
      <c r="F106" s="312">
        <v>0</v>
      </c>
      <c r="G106" s="292">
        <f t="shared" si="1"/>
        <v>100</v>
      </c>
    </row>
    <row r="107" spans="1:7" ht="21" customHeight="1">
      <c r="A107" s="203"/>
      <c r="B107" s="224" t="s">
        <v>306</v>
      </c>
      <c r="C107" s="198" t="s">
        <v>3</v>
      </c>
      <c r="D107" s="199">
        <v>100</v>
      </c>
      <c r="E107" s="185">
        <f>ต.ค.56!F107+พ.ย.56!F107+ธ.ค.56!F107+ม.ค.57!F107+ก.พ.57!F107+มี.ค.57!F107+เม.ย.57!F107+พ.ค.57!F107</f>
        <v>109</v>
      </c>
      <c r="F107" s="312">
        <v>0</v>
      </c>
      <c r="G107" s="292">
        <f t="shared" si="1"/>
        <v>109</v>
      </c>
    </row>
    <row r="108" spans="1:7" ht="21" customHeight="1">
      <c r="A108" s="203"/>
      <c r="B108" s="224" t="s">
        <v>257</v>
      </c>
      <c r="C108" s="198" t="s">
        <v>3</v>
      </c>
      <c r="D108" s="184">
        <f>D109+D110+D111+D112+D113</f>
        <v>216</v>
      </c>
      <c r="E108" s="185">
        <f>ต.ค.56!F108+พ.ย.56!F108+ธ.ค.56!F108+ม.ค.57!F108+ก.พ.57!F108+มี.ค.57!F108+เม.ย.57!F108+พ.ค.57!F108</f>
        <v>214</v>
      </c>
      <c r="F108" s="254">
        <f>F109+F110+F111+F112+F113</f>
        <v>20</v>
      </c>
      <c r="G108" s="298">
        <f>E108*100/D108</f>
        <v>99.074074074074076</v>
      </c>
    </row>
    <row r="109" spans="1:7" ht="21" customHeight="1">
      <c r="A109" s="203"/>
      <c r="B109" s="222" t="s">
        <v>238</v>
      </c>
      <c r="C109" s="198" t="s">
        <v>3</v>
      </c>
      <c r="D109" s="199">
        <f>SUM('สรุปผลงานสำคัญ (รายเดือน)'!D104)</f>
        <v>30</v>
      </c>
      <c r="E109" s="185">
        <f>ต.ค.56!F109+พ.ย.56!F109+ธ.ค.56!F109+ม.ค.57!F109+ก.พ.57!F109+มี.ค.57!F109+เม.ย.57!F109+พ.ค.57!F109</f>
        <v>31</v>
      </c>
      <c r="F109" s="312">
        <v>15</v>
      </c>
      <c r="G109" s="292">
        <f>E109*100/D109</f>
        <v>103.33333333333333</v>
      </c>
    </row>
    <row r="110" spans="1:7" ht="21" customHeight="1">
      <c r="A110" s="203"/>
      <c r="B110" s="222" t="s">
        <v>239</v>
      </c>
      <c r="C110" s="198" t="s">
        <v>3</v>
      </c>
      <c r="D110" s="199">
        <f>SUM('สรุปผลงานสำคัญ (รายเดือน)'!D105)</f>
        <v>150</v>
      </c>
      <c r="E110" s="185">
        <f>ต.ค.56!F110+พ.ย.56!F110+ธ.ค.56!F110+ม.ค.57!F110+ก.พ.57!F110+มี.ค.57!F110+เม.ย.57!F110+พ.ค.57!F110</f>
        <v>157</v>
      </c>
      <c r="F110" s="312">
        <v>0</v>
      </c>
      <c r="G110" s="292">
        <f t="shared" ref="G110:G112" si="2">E110*100/D110</f>
        <v>104.66666666666667</v>
      </c>
    </row>
    <row r="111" spans="1:7" ht="21" customHeight="1">
      <c r="A111" s="203"/>
      <c r="B111" s="222" t="s">
        <v>240</v>
      </c>
      <c r="C111" s="198" t="s">
        <v>3</v>
      </c>
      <c r="D111" s="199">
        <f>SUM('สรุปผลงานสำคัญ (รายเดือน)'!D106)</f>
        <v>35</v>
      </c>
      <c r="E111" s="185">
        <f>ต.ค.56!F111+พ.ย.56!F111+ธ.ค.56!F111+ม.ค.57!F111+ก.พ.57!F111+มี.ค.57!F111+เม.ย.57!F111+พ.ค.57!F111</f>
        <v>25</v>
      </c>
      <c r="F111" s="317">
        <v>5</v>
      </c>
      <c r="G111" s="292">
        <f t="shared" si="2"/>
        <v>71.428571428571431</v>
      </c>
    </row>
    <row r="112" spans="1:7" ht="21" customHeight="1">
      <c r="A112" s="203"/>
      <c r="B112" s="224" t="s">
        <v>241</v>
      </c>
      <c r="C112" s="198" t="s">
        <v>3</v>
      </c>
      <c r="D112" s="199">
        <f>SUM('สรุปผลงานสำคัญ (รายเดือน)'!D107)</f>
        <v>1</v>
      </c>
      <c r="E112" s="185">
        <f>ต.ค.56!F112+พ.ย.56!F112+ธ.ค.56!F112+ม.ค.57!F112+ก.พ.57!F112+มี.ค.57!F112+เม.ย.57!F112+พ.ค.57!F112</f>
        <v>1</v>
      </c>
      <c r="F112" s="317">
        <v>0</v>
      </c>
      <c r="G112" s="292">
        <f t="shared" si="2"/>
        <v>100</v>
      </c>
    </row>
    <row r="113" spans="1:7" ht="21" customHeight="1">
      <c r="A113" s="203"/>
      <c r="B113" s="222" t="s">
        <v>242</v>
      </c>
      <c r="C113" s="198" t="s">
        <v>3</v>
      </c>
      <c r="D113" s="199">
        <f>SUM('สรุปผลงานสำคัญ (รายเดือน)'!D108)</f>
        <v>0</v>
      </c>
      <c r="E113" s="185">
        <f>ต.ค.56!F113+พ.ย.56!F113+ธ.ค.56!F113+ม.ค.57!F113+ก.พ.57!F113+มี.ค.57!F113+เม.ย.57!F113+พ.ค.57!F113</f>
        <v>0</v>
      </c>
      <c r="F113" s="312">
        <v>0</v>
      </c>
      <c r="G113" s="292"/>
    </row>
    <row r="114" spans="1:7" ht="21" customHeight="1">
      <c r="A114" s="203"/>
      <c r="B114" s="226" t="s">
        <v>270</v>
      </c>
      <c r="C114" s="198" t="s">
        <v>3</v>
      </c>
      <c r="D114" s="199"/>
      <c r="E114" s="185">
        <f>ต.ค.56!F114+พ.ย.56!F114+ธ.ค.56!F114+ม.ค.57!F114+ก.พ.57!F114+มี.ค.57!F114+เม.ย.57!F114+พ.ค.57!F114</f>
        <v>0</v>
      </c>
      <c r="F114" s="312">
        <v>0</v>
      </c>
      <c r="G114" s="292"/>
    </row>
    <row r="115" spans="1:7" ht="21" customHeight="1">
      <c r="A115" s="203"/>
      <c r="B115" s="226" t="s">
        <v>271</v>
      </c>
      <c r="C115" s="198" t="s">
        <v>3</v>
      </c>
      <c r="D115" s="199"/>
      <c r="E115" s="185">
        <f>ต.ค.56!F115+พ.ย.56!F115+ธ.ค.56!F115+ม.ค.57!F115+ก.พ.57!F115+มี.ค.57!F115+เม.ย.57!F115+พ.ค.57!F115</f>
        <v>0</v>
      </c>
      <c r="F115" s="312">
        <v>0</v>
      </c>
      <c r="G115" s="292"/>
    </row>
    <row r="116" spans="1:7" ht="21" customHeight="1">
      <c r="A116" s="203"/>
      <c r="B116" s="226" t="s">
        <v>272</v>
      </c>
      <c r="C116" s="198" t="s">
        <v>3</v>
      </c>
      <c r="D116" s="199"/>
      <c r="E116" s="185">
        <f>ต.ค.56!F116+พ.ย.56!F116+ธ.ค.56!F116+ม.ค.57!F116+ก.พ.57!F116+มี.ค.57!F116+เม.ย.57!F116+พ.ค.57!F116</f>
        <v>0</v>
      </c>
      <c r="F116" s="312">
        <v>0</v>
      </c>
      <c r="G116" s="292"/>
    </row>
    <row r="117" spans="1:7" ht="21" customHeight="1">
      <c r="A117" s="203"/>
      <c r="B117" s="226" t="s">
        <v>273</v>
      </c>
      <c r="C117" s="198" t="s">
        <v>3</v>
      </c>
      <c r="D117" s="199"/>
      <c r="E117" s="185">
        <f>ต.ค.56!F117+พ.ย.56!F117+ธ.ค.56!F117+ม.ค.57!F117+ก.พ.57!F117+มี.ค.57!F117+เม.ย.57!F117+พ.ค.57!F117</f>
        <v>0</v>
      </c>
      <c r="F117" s="312">
        <v>0</v>
      </c>
      <c r="G117" s="292"/>
    </row>
    <row r="118" spans="1:7" ht="21" customHeight="1">
      <c r="A118" s="203"/>
      <c r="B118" s="226" t="s">
        <v>274</v>
      </c>
      <c r="C118" s="198" t="s">
        <v>3</v>
      </c>
      <c r="D118" s="199"/>
      <c r="E118" s="185">
        <f>ต.ค.56!F118+พ.ย.56!F118+ธ.ค.56!F118+ม.ค.57!F118+ก.พ.57!F118+มี.ค.57!F118+เม.ย.57!F118+พ.ค.57!F118</f>
        <v>0</v>
      </c>
      <c r="F118" s="312">
        <v>0</v>
      </c>
      <c r="G118" s="292"/>
    </row>
    <row r="119" spans="1:7" ht="21" customHeight="1">
      <c r="A119" s="203"/>
      <c r="B119" s="226" t="s">
        <v>275</v>
      </c>
      <c r="C119" s="198" t="s">
        <v>3</v>
      </c>
      <c r="D119" s="199"/>
      <c r="E119" s="185">
        <f>ต.ค.56!F119+พ.ย.56!F119+ธ.ค.56!F119+ม.ค.57!F119+ก.พ.57!F119+มี.ค.57!F119+เม.ย.57!F119+พ.ค.57!F119</f>
        <v>0</v>
      </c>
      <c r="F119" s="312">
        <v>0</v>
      </c>
      <c r="G119" s="292"/>
    </row>
    <row r="120" spans="1:7" ht="21" customHeight="1">
      <c r="A120" s="203"/>
      <c r="B120" s="226" t="s">
        <v>276</v>
      </c>
      <c r="C120" s="198" t="s">
        <v>3</v>
      </c>
      <c r="D120" s="199"/>
      <c r="E120" s="185">
        <f>ต.ค.56!F120+พ.ย.56!F120+ธ.ค.56!F120+ม.ค.57!F120+ก.พ.57!F120+มี.ค.57!F120+เม.ย.57!F120+พ.ค.57!F120</f>
        <v>0</v>
      </c>
      <c r="F120" s="312">
        <v>0</v>
      </c>
      <c r="G120" s="292"/>
    </row>
    <row r="121" spans="1:7" ht="21" customHeight="1">
      <c r="A121" s="268"/>
      <c r="B121" s="269" t="s">
        <v>277</v>
      </c>
      <c r="C121" s="251" t="s">
        <v>3</v>
      </c>
      <c r="D121" s="252"/>
      <c r="E121" s="185">
        <f>ต.ค.56!F121+พ.ย.56!F121+ธ.ค.56!F121+ม.ค.57!F121+ก.พ.57!F121+มี.ค.57!F121+เม.ย.57!F121+พ.ค.57!F121</f>
        <v>0</v>
      </c>
      <c r="F121" s="318">
        <v>0</v>
      </c>
      <c r="G121" s="299"/>
    </row>
    <row r="122" spans="1:7" ht="19.5" customHeight="1">
      <c r="A122" s="271" t="s">
        <v>36</v>
      </c>
      <c r="B122" s="272" t="s">
        <v>187</v>
      </c>
      <c r="C122" s="273" t="s">
        <v>3</v>
      </c>
      <c r="D122" s="274"/>
      <c r="E122" s="275"/>
      <c r="F122" s="319"/>
      <c r="G122" s="300"/>
    </row>
    <row r="123" spans="1:7" ht="19.5" customHeight="1">
      <c r="A123" s="212"/>
      <c r="B123" s="194" t="s">
        <v>23</v>
      </c>
      <c r="C123" s="183"/>
      <c r="D123" s="184"/>
      <c r="E123" s="229"/>
      <c r="F123" s="320"/>
      <c r="G123" s="301"/>
    </row>
    <row r="124" spans="1:7" ht="19.5" customHeight="1">
      <c r="A124" s="203"/>
      <c r="B124" s="201" t="s">
        <v>38</v>
      </c>
      <c r="C124" s="198" t="s">
        <v>3</v>
      </c>
      <c r="D124" s="199">
        <f>SUM('สรุปผลงานสำคัญ (รายเดือน)'!D119)</f>
        <v>0</v>
      </c>
      <c r="E124" s="185">
        <f>ต.ค.56!F124+พ.ย.56!F124+ธ.ค.56!F124+ม.ค.57!F124+ก.พ.57!F124+มี.ค.57!F124+เม.ย.57!F124+พ.ค.57!F124</f>
        <v>0</v>
      </c>
      <c r="F124" s="310">
        <v>0</v>
      </c>
      <c r="G124" s="290"/>
    </row>
    <row r="125" spans="1:7" ht="19.5" customHeight="1">
      <c r="A125" s="203"/>
      <c r="B125" s="230" t="s">
        <v>39</v>
      </c>
      <c r="C125" s="198" t="s">
        <v>3</v>
      </c>
      <c r="D125" s="199"/>
      <c r="E125" s="185">
        <f>ต.ค.56!F125+พ.ย.56!F125+ธ.ค.56!F125+ม.ค.57!F125+ก.พ.57!F125+มี.ค.57!F125+เม.ย.57!F125+พ.ค.57!F125</f>
        <v>0</v>
      </c>
      <c r="F125" s="310">
        <v>0</v>
      </c>
      <c r="G125" s="290"/>
    </row>
    <row r="126" spans="1:7" ht="19.5" customHeight="1">
      <c r="A126" s="203"/>
      <c r="B126" s="230" t="s">
        <v>40</v>
      </c>
      <c r="C126" s="198" t="s">
        <v>3</v>
      </c>
      <c r="D126" s="199"/>
      <c r="E126" s="185">
        <f>ต.ค.56!F126+พ.ย.56!F126+ธ.ค.56!F126+ม.ค.57!F126+ก.พ.57!F126+มี.ค.57!F126+เม.ย.57!F126+พ.ค.57!F126</f>
        <v>0</v>
      </c>
      <c r="F126" s="310">
        <v>0</v>
      </c>
      <c r="G126" s="290"/>
    </row>
    <row r="127" spans="1:7" ht="19.5" customHeight="1">
      <c r="A127" s="203"/>
      <c r="B127" s="230" t="s">
        <v>41</v>
      </c>
      <c r="C127" s="198" t="s">
        <v>3</v>
      </c>
      <c r="D127" s="199"/>
      <c r="E127" s="185">
        <f>ต.ค.56!F127+พ.ย.56!F127+ธ.ค.56!F127+ม.ค.57!F127+ก.พ.57!F127+มี.ค.57!F127+เม.ย.57!F127+พ.ค.57!F127</f>
        <v>0</v>
      </c>
      <c r="F127" s="310">
        <v>0</v>
      </c>
      <c r="G127" s="290"/>
    </row>
    <row r="128" spans="1:7" ht="19.5" customHeight="1">
      <c r="A128" s="203"/>
      <c r="B128" s="197" t="s">
        <v>42</v>
      </c>
      <c r="C128" s="198" t="s">
        <v>3</v>
      </c>
      <c r="D128" s="199">
        <f>SUM('สรุปผลงานสำคัญ (รายเดือน)'!D123)</f>
        <v>0</v>
      </c>
      <c r="E128" s="185">
        <f>ต.ค.56!F128+พ.ย.56!F128+ธ.ค.56!F128+ม.ค.57!F128+ก.พ.57!F128+มี.ค.57!F128+เม.ย.57!F128+พ.ค.57!F128</f>
        <v>0</v>
      </c>
      <c r="F128" s="310">
        <v>0</v>
      </c>
      <c r="G128" s="290"/>
    </row>
    <row r="129" spans="1:7" ht="19.5" customHeight="1">
      <c r="A129" s="203"/>
      <c r="B129" s="197" t="s">
        <v>43</v>
      </c>
      <c r="C129" s="198" t="s">
        <v>3</v>
      </c>
      <c r="D129" s="199">
        <f>SUM('สรุปผลงานสำคัญ (รายเดือน)'!D124)</f>
        <v>0</v>
      </c>
      <c r="E129" s="185">
        <f>ต.ค.56!F129+พ.ย.56!F129+ธ.ค.56!F129+ม.ค.57!F129+ก.พ.57!F129+มี.ค.57!F129+เม.ย.57!F129+พ.ค.57!F129</f>
        <v>0</v>
      </c>
      <c r="F129" s="225">
        <v>0</v>
      </c>
      <c r="G129" s="298"/>
    </row>
    <row r="130" spans="1:7" ht="19.5" customHeight="1">
      <c r="A130" s="203"/>
      <c r="B130" s="202" t="s">
        <v>44</v>
      </c>
      <c r="C130" s="198" t="s">
        <v>3</v>
      </c>
      <c r="D130" s="199"/>
      <c r="E130" s="185">
        <f>ต.ค.56!F130+พ.ย.56!F130+ธ.ค.56!F130+ม.ค.57!F130+ก.พ.57!F130+มี.ค.57!F130+เม.ย.57!F130+พ.ค.57!F130</f>
        <v>4</v>
      </c>
      <c r="F130" s="310">
        <v>1</v>
      </c>
      <c r="G130" s="290"/>
    </row>
    <row r="131" spans="1:7" ht="19.5" customHeight="1">
      <c r="A131" s="203"/>
      <c r="B131" s="202" t="s">
        <v>45</v>
      </c>
      <c r="C131" s="198" t="s">
        <v>3</v>
      </c>
      <c r="D131" s="199"/>
      <c r="E131" s="185">
        <f>ต.ค.56!F131+พ.ย.56!F131+ธ.ค.56!F131+ม.ค.57!F131+ก.พ.57!F131+มี.ค.57!F131+เม.ย.57!F131+พ.ค.57!F131</f>
        <v>36</v>
      </c>
      <c r="F131" s="310">
        <v>5</v>
      </c>
      <c r="G131" s="290"/>
    </row>
    <row r="132" spans="1:7" ht="19.5" customHeight="1">
      <c r="A132" s="231"/>
      <c r="B132" s="232" t="s">
        <v>24</v>
      </c>
      <c r="C132" s="233"/>
      <c r="D132" s="234"/>
      <c r="E132" s="189"/>
      <c r="F132" s="310"/>
      <c r="G132" s="290"/>
    </row>
    <row r="133" spans="1:7" ht="19.5" customHeight="1">
      <c r="A133" s="231"/>
      <c r="B133" s="235" t="s">
        <v>46</v>
      </c>
      <c r="C133" s="233" t="s">
        <v>3</v>
      </c>
      <c r="D133" s="234">
        <v>0</v>
      </c>
      <c r="E133" s="185">
        <f>ต.ค.56!F133+พ.ย.56!F133+ธ.ค.56!F133+ม.ค.57!F133+ก.พ.57!F133+มี.ค.57!F133+เม.ย.57!F133+พ.ค.57!F133</f>
        <v>0</v>
      </c>
      <c r="F133" s="310">
        <v>0</v>
      </c>
      <c r="G133" s="290"/>
    </row>
    <row r="134" spans="1:7" ht="19.5" customHeight="1">
      <c r="A134" s="231"/>
      <c r="B134" s="232" t="s">
        <v>25</v>
      </c>
      <c r="C134" s="233"/>
      <c r="D134" s="234"/>
      <c r="E134" s="189"/>
      <c r="F134" s="310"/>
      <c r="G134" s="290"/>
    </row>
    <row r="135" spans="1:7" ht="19.5" customHeight="1">
      <c r="A135" s="231"/>
      <c r="B135" s="235" t="s">
        <v>129</v>
      </c>
      <c r="C135" s="233" t="s">
        <v>3</v>
      </c>
      <c r="D135" s="234">
        <v>0</v>
      </c>
      <c r="E135" s="185">
        <f>ต.ค.56!F135+พ.ย.56!F135+ธ.ค.56!F135+ม.ค.57!F135+ก.พ.57!F135+มี.ค.57!F135+เม.ย.57!F135+พ.ค.57!F135</f>
        <v>0</v>
      </c>
      <c r="F135" s="310">
        <v>0</v>
      </c>
      <c r="G135" s="290"/>
    </row>
    <row r="136" spans="1:7" ht="19.5" customHeight="1">
      <c r="A136" s="231"/>
      <c r="B136" s="235" t="s">
        <v>18</v>
      </c>
      <c r="C136" s="233" t="s">
        <v>8</v>
      </c>
      <c r="D136" s="234"/>
      <c r="E136" s="189"/>
      <c r="F136" s="310"/>
      <c r="G136" s="290"/>
    </row>
    <row r="137" spans="1:7" ht="19.5" customHeight="1">
      <c r="A137" s="231"/>
      <c r="B137" s="235" t="s">
        <v>130</v>
      </c>
      <c r="C137" s="233" t="s">
        <v>3</v>
      </c>
      <c r="D137" s="234">
        <v>0</v>
      </c>
      <c r="E137" s="185">
        <f>ต.ค.56!F137+พ.ย.56!F137+ธ.ค.56!F137+ม.ค.57!F137+ก.พ.57!F137+มี.ค.57!F137+เม.ย.57!F137+พ.ค.57!F137</f>
        <v>0</v>
      </c>
      <c r="F137" s="310">
        <v>0</v>
      </c>
      <c r="G137" s="290"/>
    </row>
    <row r="138" spans="1:7" ht="19.5" customHeight="1">
      <c r="A138" s="231"/>
      <c r="B138" s="235" t="s">
        <v>21</v>
      </c>
      <c r="C138" s="233" t="s">
        <v>22</v>
      </c>
      <c r="D138" s="234">
        <v>0</v>
      </c>
      <c r="E138" s="185">
        <f>ต.ค.56!F138+พ.ย.56!F138+ธ.ค.56!F138+ม.ค.57!F138+ก.พ.57!F138+มี.ค.57!F138+เม.ย.57!F138+พ.ค.57!F138</f>
        <v>0</v>
      </c>
      <c r="F138" s="310">
        <v>0</v>
      </c>
      <c r="G138" s="290"/>
    </row>
    <row r="139" spans="1:7" ht="19.5" customHeight="1">
      <c r="A139" s="231"/>
      <c r="B139" s="237" t="s">
        <v>68</v>
      </c>
      <c r="C139" s="233" t="s">
        <v>3</v>
      </c>
      <c r="D139" s="234">
        <v>0</v>
      </c>
      <c r="E139" s="185">
        <f>ต.ค.56!F139+พ.ย.56!F139+ธ.ค.56!F139+ม.ค.57!F139+ก.พ.57!F139+มี.ค.57!F139+เม.ย.57!F139+พ.ค.57!F139</f>
        <v>0</v>
      </c>
      <c r="F139" s="310">
        <v>0</v>
      </c>
      <c r="G139" s="290"/>
    </row>
    <row r="140" spans="1:7" ht="19.5" customHeight="1">
      <c r="A140" s="231"/>
      <c r="B140" s="238" t="s">
        <v>58</v>
      </c>
      <c r="C140" s="233" t="s">
        <v>22</v>
      </c>
      <c r="D140" s="234">
        <v>0</v>
      </c>
      <c r="E140" s="185">
        <f>ต.ค.56!F140+พ.ย.56!F140+ธ.ค.56!F140+ม.ค.57!F140+ก.พ.57!F140+มี.ค.57!F140+เม.ย.57!F140+พ.ค.57!F140</f>
        <v>0</v>
      </c>
      <c r="F140" s="310">
        <v>0</v>
      </c>
      <c r="G140" s="290"/>
    </row>
    <row r="141" spans="1:7" ht="19.5" customHeight="1">
      <c r="A141" s="231"/>
      <c r="B141" s="237" t="s">
        <v>69</v>
      </c>
      <c r="C141" s="233" t="s">
        <v>3</v>
      </c>
      <c r="D141" s="234">
        <v>0</v>
      </c>
      <c r="E141" s="185">
        <f>ต.ค.56!F141+พ.ย.56!F141+ธ.ค.56!F141+ม.ค.57!F141+ก.พ.57!F141+มี.ค.57!F141+เม.ย.57!F141+พ.ค.57!F141</f>
        <v>0</v>
      </c>
      <c r="F141" s="310">
        <v>0</v>
      </c>
      <c r="G141" s="290"/>
    </row>
    <row r="142" spans="1:7" ht="19.5" customHeight="1">
      <c r="A142" s="231"/>
      <c r="B142" s="238" t="s">
        <v>59</v>
      </c>
      <c r="C142" s="233" t="s">
        <v>22</v>
      </c>
      <c r="D142" s="234">
        <v>0</v>
      </c>
      <c r="E142" s="185">
        <f>ต.ค.56!F142+พ.ย.56!F142+ธ.ค.56!F142+ม.ค.57!F142+ก.พ.57!F142+มี.ค.57!F142+เม.ย.57!F142+พ.ค.57!F142</f>
        <v>0</v>
      </c>
      <c r="F142" s="310">
        <v>0</v>
      </c>
      <c r="G142" s="290"/>
    </row>
    <row r="143" spans="1:7" ht="19.5" customHeight="1">
      <c r="A143" s="231"/>
      <c r="B143" s="235" t="s">
        <v>131</v>
      </c>
      <c r="C143" s="233" t="s">
        <v>3</v>
      </c>
      <c r="D143" s="234">
        <v>0</v>
      </c>
      <c r="E143" s="185">
        <f>ต.ค.56!F143+พ.ย.56!F143+ธ.ค.56!F143+ม.ค.57!F143+ก.พ.57!F143+มี.ค.57!F143+เม.ย.57!F143+พ.ค.57!F143</f>
        <v>0</v>
      </c>
      <c r="F143" s="310">
        <v>0</v>
      </c>
      <c r="G143" s="290"/>
    </row>
    <row r="144" spans="1:7" ht="19.5" customHeight="1">
      <c r="A144" s="231"/>
      <c r="B144" s="235" t="s">
        <v>28</v>
      </c>
      <c r="C144" s="233" t="s">
        <v>22</v>
      </c>
      <c r="D144" s="234">
        <v>0</v>
      </c>
      <c r="E144" s="185">
        <f>ต.ค.56!F144+พ.ย.56!F144+ธ.ค.56!F144+ม.ค.57!F144+ก.พ.57!F144+มี.ค.57!F144+เม.ย.57!F144+พ.ค.57!F144</f>
        <v>0</v>
      </c>
      <c r="F144" s="310">
        <v>0</v>
      </c>
      <c r="G144" s="290"/>
    </row>
    <row r="145" spans="1:7" ht="19.5" customHeight="1">
      <c r="A145" s="231"/>
      <c r="B145" s="232" t="s">
        <v>208</v>
      </c>
      <c r="C145" s="233"/>
      <c r="D145" s="234"/>
      <c r="E145" s="189"/>
      <c r="F145" s="310"/>
      <c r="G145" s="290"/>
    </row>
    <row r="146" spans="1:7" ht="19.5" customHeight="1">
      <c r="A146" s="231"/>
      <c r="B146" s="239" t="s">
        <v>132</v>
      </c>
      <c r="C146" s="233" t="s">
        <v>3</v>
      </c>
      <c r="D146" s="234">
        <v>0</v>
      </c>
      <c r="E146" s="185">
        <f>ต.ค.56!F146+พ.ย.56!F146+ธ.ค.56!F146+ม.ค.57!F146+ก.พ.57!F146+มี.ค.57!F146+เม.ย.57!F146+พ.ค.57!F146</f>
        <v>0</v>
      </c>
      <c r="F146" s="310">
        <v>0</v>
      </c>
      <c r="G146" s="290"/>
    </row>
    <row r="147" spans="1:7" ht="19.5" customHeight="1">
      <c r="A147" s="231"/>
      <c r="B147" s="239" t="s">
        <v>167</v>
      </c>
      <c r="C147" s="233" t="s">
        <v>3</v>
      </c>
      <c r="D147" s="234">
        <v>0</v>
      </c>
      <c r="E147" s="185">
        <f>ต.ค.56!F147+พ.ย.56!F147+ธ.ค.56!F147+ม.ค.57!F147+ก.พ.57!F147+มี.ค.57!F147+เม.ย.57!F147+พ.ค.57!F147</f>
        <v>0</v>
      </c>
      <c r="F147" s="310">
        <v>0</v>
      </c>
      <c r="G147" s="290"/>
    </row>
    <row r="148" spans="1:7" ht="19.5" customHeight="1">
      <c r="A148" s="231"/>
      <c r="B148" s="240" t="s">
        <v>188</v>
      </c>
      <c r="C148" s="233" t="s">
        <v>3</v>
      </c>
      <c r="D148" s="234">
        <v>0</v>
      </c>
      <c r="E148" s="185">
        <f>ต.ค.56!F148+พ.ย.56!F148+ธ.ค.56!F148+ม.ค.57!F148+ก.พ.57!F148+มี.ค.57!F148+เม.ย.57!F148+พ.ค.57!F148</f>
        <v>0</v>
      </c>
      <c r="F148" s="310">
        <v>0</v>
      </c>
      <c r="G148" s="290"/>
    </row>
    <row r="149" spans="1:7" ht="19.5" customHeight="1">
      <c r="A149" s="231"/>
      <c r="B149" s="241" t="s">
        <v>209</v>
      </c>
      <c r="C149" s="233" t="s">
        <v>3</v>
      </c>
      <c r="D149" s="234">
        <v>0</v>
      </c>
      <c r="E149" s="185">
        <f>ต.ค.56!F149+พ.ย.56!F149+ธ.ค.56!F149+ม.ค.57!F149+ก.พ.57!F149+มี.ค.57!F149+เม.ย.57!F149+พ.ค.57!F149</f>
        <v>0</v>
      </c>
      <c r="F149" s="310">
        <v>0</v>
      </c>
      <c r="G149" s="290"/>
    </row>
    <row r="150" spans="1:7" ht="19.5" customHeight="1">
      <c r="A150" s="231"/>
      <c r="B150" s="235" t="s">
        <v>189</v>
      </c>
      <c r="C150" s="233"/>
      <c r="D150" s="234"/>
      <c r="E150" s="189"/>
      <c r="F150" s="310"/>
      <c r="G150" s="290"/>
    </row>
    <row r="151" spans="1:7" ht="19.5" customHeight="1">
      <c r="A151" s="231"/>
      <c r="B151" s="235" t="s">
        <v>133</v>
      </c>
      <c r="C151" s="233" t="s">
        <v>3</v>
      </c>
      <c r="D151" s="234">
        <v>0</v>
      </c>
      <c r="E151" s="185">
        <f>ต.ค.56!F151+พ.ย.56!F151+ธ.ค.56!F151+ม.ค.57!F151+ก.พ.57!F151+มี.ค.57!F151+เม.ย.57!F151+พ.ค.57!F151</f>
        <v>0</v>
      </c>
      <c r="F151" s="310">
        <v>0</v>
      </c>
      <c r="G151" s="290"/>
    </row>
    <row r="152" spans="1:7" ht="19.5" customHeight="1">
      <c r="A152" s="231"/>
      <c r="B152" s="242" t="s">
        <v>33</v>
      </c>
      <c r="C152" s="233"/>
      <c r="D152" s="234"/>
      <c r="E152" s="189"/>
      <c r="F152" s="310"/>
      <c r="G152" s="290"/>
    </row>
    <row r="153" spans="1:7" ht="19.5" customHeight="1">
      <c r="A153" s="231"/>
      <c r="B153" s="235" t="s">
        <v>134</v>
      </c>
      <c r="C153" s="233" t="s">
        <v>3</v>
      </c>
      <c r="D153" s="234">
        <v>0</v>
      </c>
      <c r="E153" s="185">
        <f>ต.ค.56!F153+พ.ย.56!F153+ธ.ค.56!F153+ม.ค.57!F153+ก.พ.57!F153+มี.ค.57!F153+เม.ย.57!F153+พ.ค.57!F153</f>
        <v>0</v>
      </c>
      <c r="F153" s="310">
        <v>0</v>
      </c>
      <c r="G153" s="290"/>
    </row>
    <row r="154" spans="1:7" ht="19.5" customHeight="1">
      <c r="A154" s="231"/>
      <c r="B154" s="243" t="s">
        <v>30</v>
      </c>
      <c r="C154" s="233"/>
      <c r="D154" s="234"/>
      <c r="E154" s="189"/>
      <c r="F154" s="310"/>
      <c r="G154" s="290"/>
    </row>
    <row r="155" spans="1:7" ht="19.5" customHeight="1">
      <c r="A155" s="231"/>
      <c r="B155" s="232" t="s">
        <v>29</v>
      </c>
      <c r="C155" s="233"/>
      <c r="D155" s="234"/>
      <c r="E155" s="189"/>
      <c r="F155" s="310"/>
      <c r="G155" s="290"/>
    </row>
    <row r="156" spans="1:7" ht="19.5" customHeight="1">
      <c r="A156" s="231"/>
      <c r="B156" s="232" t="s">
        <v>190</v>
      </c>
      <c r="C156" s="233"/>
      <c r="D156" s="234"/>
      <c r="E156" s="189"/>
      <c r="F156" s="310"/>
      <c r="G156" s="290"/>
    </row>
    <row r="157" spans="1:7" ht="19.5" customHeight="1">
      <c r="A157" s="231"/>
      <c r="B157" s="235" t="s">
        <v>135</v>
      </c>
      <c r="C157" s="233" t="s">
        <v>126</v>
      </c>
      <c r="D157" s="234">
        <v>0</v>
      </c>
      <c r="E157" s="185">
        <f>ต.ค.56!F157+พ.ย.56!F157+ธ.ค.56!F157+ม.ค.57!F157+ก.พ.57!F157+มี.ค.57!F157+เม.ย.57!F157+พ.ค.57!F157</f>
        <v>0</v>
      </c>
      <c r="F157" s="310">
        <v>0</v>
      </c>
      <c r="G157" s="290"/>
    </row>
    <row r="158" spans="1:7" ht="19.5" customHeight="1">
      <c r="A158" s="231"/>
      <c r="B158" s="244" t="s">
        <v>31</v>
      </c>
      <c r="C158" s="233"/>
      <c r="D158" s="234"/>
      <c r="E158" s="189"/>
      <c r="F158" s="310"/>
      <c r="G158" s="290"/>
    </row>
    <row r="159" spans="1:7" ht="19.5" customHeight="1">
      <c r="A159" s="231"/>
      <c r="B159" s="239" t="s">
        <v>47</v>
      </c>
      <c r="C159" s="233"/>
      <c r="D159" s="234"/>
      <c r="E159" s="189"/>
      <c r="F159" s="310"/>
      <c r="G159" s="290"/>
    </row>
    <row r="160" spans="1:7" ht="19.5" customHeight="1">
      <c r="A160" s="231"/>
      <c r="B160" s="239" t="s">
        <v>136</v>
      </c>
      <c r="C160" s="233" t="s">
        <v>12</v>
      </c>
      <c r="D160" s="234">
        <v>0</v>
      </c>
      <c r="E160" s="185">
        <f>ต.ค.56!F160+พ.ย.56!F160+ธ.ค.56!F160+ม.ค.57!F160+ก.พ.57!F160+มี.ค.57!F160+เม.ย.57!F160+พ.ค.57!F160</f>
        <v>0</v>
      </c>
      <c r="F160" s="310">
        <v>0</v>
      </c>
      <c r="G160" s="290"/>
    </row>
    <row r="161" spans="1:7" ht="19.5" customHeight="1">
      <c r="A161" s="231"/>
      <c r="B161" s="245" t="s">
        <v>32</v>
      </c>
      <c r="C161" s="233"/>
      <c r="D161" s="234"/>
      <c r="E161" s="189"/>
      <c r="F161" s="310"/>
      <c r="G161" s="290"/>
    </row>
    <row r="162" spans="1:7" ht="19.5" customHeight="1">
      <c r="A162" s="231"/>
      <c r="B162" s="232" t="s">
        <v>26</v>
      </c>
      <c r="C162" s="233"/>
      <c r="D162" s="234"/>
      <c r="E162" s="189"/>
      <c r="F162" s="310"/>
      <c r="G162" s="290"/>
    </row>
    <row r="163" spans="1:7" ht="19.5" customHeight="1">
      <c r="A163" s="231"/>
      <c r="B163" s="235" t="s">
        <v>137</v>
      </c>
      <c r="C163" s="233" t="s">
        <v>3</v>
      </c>
      <c r="D163" s="234">
        <v>0</v>
      </c>
      <c r="E163" s="185">
        <f>ต.ค.56!F163+พ.ย.56!F163+ธ.ค.56!F163+ม.ค.57!F163+ก.พ.57!F163+มี.ค.57!F163+เม.ย.57!F163+พ.ค.57!F163</f>
        <v>0</v>
      </c>
      <c r="F163" s="310">
        <v>0</v>
      </c>
      <c r="G163" s="290"/>
    </row>
    <row r="164" spans="1:7" ht="19.5" customHeight="1">
      <c r="A164" s="276"/>
      <c r="B164" s="277" t="s">
        <v>27</v>
      </c>
      <c r="C164" s="278"/>
      <c r="D164" s="279"/>
      <c r="E164" s="253"/>
      <c r="F164" s="313"/>
      <c r="G164" s="293"/>
    </row>
    <row r="165" spans="1:7" ht="21.75" customHeight="1">
      <c r="A165" s="271" t="s">
        <v>48</v>
      </c>
      <c r="B165" s="280" t="s">
        <v>243</v>
      </c>
      <c r="C165" s="273" t="s">
        <v>3</v>
      </c>
      <c r="D165" s="261">
        <f>SUM('สรุปผลงานสำคัญ (รายเดือน)'!D160)</f>
        <v>8800</v>
      </c>
      <c r="E165" s="185">
        <f>ต.ค.56!F165+พ.ย.56!F165+ธ.ค.56!F165+ม.ค.57!F165+ก.พ.57!F165+มี.ค.57!F165+เม.ย.57!F165+พ.ค.57!F165</f>
        <v>6919</v>
      </c>
      <c r="F165" s="307">
        <f>F166</f>
        <v>700</v>
      </c>
      <c r="G165" s="302">
        <f>E165*100/D165</f>
        <v>78.625</v>
      </c>
    </row>
    <row r="166" spans="1:7" ht="21.75" customHeight="1">
      <c r="A166" s="193"/>
      <c r="B166" s="194" t="s">
        <v>244</v>
      </c>
      <c r="C166" s="183" t="s">
        <v>3</v>
      </c>
      <c r="D166" s="184">
        <f>SUM('สรุปผลงานสำคัญ (รายเดือน)'!D161)</f>
        <v>8800</v>
      </c>
      <c r="E166" s="185">
        <f>ต.ค.56!F166+พ.ย.56!F166+ธ.ค.56!F166+ม.ค.57!F166+ก.พ.57!F166+มี.ค.57!F166+เม.ย.57!F166+พ.ค.57!F166</f>
        <v>6919</v>
      </c>
      <c r="F166" s="285">
        <f>F167+F170</f>
        <v>700</v>
      </c>
      <c r="G166" s="303">
        <f t="shared" ref="G166:G174" si="3">E166*100/D166</f>
        <v>78.625</v>
      </c>
    </row>
    <row r="167" spans="1:7" ht="21.75" customHeight="1">
      <c r="A167" s="196"/>
      <c r="B167" s="197" t="s">
        <v>245</v>
      </c>
      <c r="C167" s="198" t="s">
        <v>3</v>
      </c>
      <c r="D167" s="199">
        <f>SUM('สรุปผลงานสำคัญ (รายเดือน)'!D162)</f>
        <v>2000</v>
      </c>
      <c r="E167" s="185">
        <f>ต.ค.56!F167+พ.ย.56!F167+ธ.ค.56!F167+ม.ค.57!F167+ก.พ.57!F167+มี.ค.57!F167+เม.ย.57!F167+พ.ค.57!F167</f>
        <v>2169</v>
      </c>
      <c r="F167" s="321">
        <v>0</v>
      </c>
      <c r="G167" s="303">
        <f t="shared" si="3"/>
        <v>108.45</v>
      </c>
    </row>
    <row r="168" spans="1:7" ht="21.75" customHeight="1">
      <c r="A168" s="196"/>
      <c r="B168" s="197" t="s">
        <v>246</v>
      </c>
      <c r="C168" s="198" t="s">
        <v>3</v>
      </c>
      <c r="D168" s="199">
        <f>SUM('สรุปผลงานสำคัญ (รายเดือน)'!D163)</f>
        <v>1200</v>
      </c>
      <c r="E168" s="185">
        <f>ต.ค.56!F168+พ.ย.56!F168+ธ.ค.56!F168+ม.ค.57!F168+ก.พ.57!F168+มี.ค.57!F168+เม.ย.57!F168+พ.ค.57!F168</f>
        <v>1220</v>
      </c>
      <c r="F168" s="310">
        <v>0</v>
      </c>
      <c r="G168" s="303">
        <f t="shared" si="3"/>
        <v>101.66666666666667</v>
      </c>
    </row>
    <row r="169" spans="1:7" ht="21.75" customHeight="1">
      <c r="A169" s="196"/>
      <c r="B169" s="197" t="s">
        <v>247</v>
      </c>
      <c r="C169" s="198" t="s">
        <v>3</v>
      </c>
      <c r="D169" s="199">
        <f>SUM('สรุปผลงานสำคัญ (รายเดือน)'!D164)</f>
        <v>800</v>
      </c>
      <c r="E169" s="185">
        <f>ต.ค.56!F169+พ.ย.56!F169+ธ.ค.56!F169+ม.ค.57!F169+ก.พ.57!F169+มี.ค.57!F169+เม.ย.57!F169+พ.ค.57!F169</f>
        <v>949</v>
      </c>
      <c r="F169" s="310">
        <v>0</v>
      </c>
      <c r="G169" s="303">
        <f t="shared" si="3"/>
        <v>118.625</v>
      </c>
    </row>
    <row r="170" spans="1:7" ht="21.75" customHeight="1">
      <c r="A170" s="196"/>
      <c r="B170" s="197" t="s">
        <v>248</v>
      </c>
      <c r="C170" s="198" t="s">
        <v>3</v>
      </c>
      <c r="D170" s="199">
        <f>SUM('สรุปผลงานสำคัญ (รายเดือน)'!D165)</f>
        <v>6800</v>
      </c>
      <c r="E170" s="185">
        <f>ต.ค.56!F170+พ.ย.56!F170+ธ.ค.56!F170+ม.ค.57!F170+ก.พ.57!F170+มี.ค.57!F170+เม.ย.57!F170+พ.ค.57!F170</f>
        <v>4750</v>
      </c>
      <c r="F170" s="321">
        <f>F171+F172</f>
        <v>700</v>
      </c>
      <c r="G170" s="303">
        <f t="shared" si="3"/>
        <v>69.852941176470594</v>
      </c>
    </row>
    <row r="171" spans="1:7" ht="21.75" customHeight="1">
      <c r="A171" s="196"/>
      <c r="B171" s="197" t="s">
        <v>255</v>
      </c>
      <c r="C171" s="198" t="s">
        <v>3</v>
      </c>
      <c r="D171" s="199">
        <f>SUM('สรุปผลงานสำคัญ (รายเดือน)'!D166)</f>
        <v>3000</v>
      </c>
      <c r="E171" s="185">
        <f>ต.ค.56!F171+พ.ย.56!F171+ธ.ค.56!F171+ม.ค.57!F171+ก.พ.57!F171+มี.ค.57!F171+เม.ย.57!F171+พ.ค.57!F171</f>
        <v>1786</v>
      </c>
      <c r="F171" s="310">
        <v>302</v>
      </c>
      <c r="G171" s="303">
        <f t="shared" si="3"/>
        <v>59.533333333333331</v>
      </c>
    </row>
    <row r="172" spans="1:7" ht="21.75" customHeight="1">
      <c r="A172" s="196"/>
      <c r="B172" s="197" t="s">
        <v>249</v>
      </c>
      <c r="C172" s="198" t="s">
        <v>3</v>
      </c>
      <c r="D172" s="199">
        <f>SUM('สรุปผลงานสำคัญ (รายเดือน)'!D167)</f>
        <v>3800</v>
      </c>
      <c r="E172" s="185">
        <f>ต.ค.56!F172+พ.ย.56!F172+ธ.ค.56!F172+ม.ค.57!F172+ก.พ.57!F172+มี.ค.57!F172+เม.ย.57!F172+พ.ค.57!F172</f>
        <v>2964</v>
      </c>
      <c r="F172" s="310">
        <v>398</v>
      </c>
      <c r="G172" s="303">
        <f t="shared" si="3"/>
        <v>78</v>
      </c>
    </row>
    <row r="173" spans="1:7" ht="21.75" customHeight="1">
      <c r="A173" s="193" t="s">
        <v>84</v>
      </c>
      <c r="B173" s="194" t="s">
        <v>194</v>
      </c>
      <c r="C173" s="183" t="s">
        <v>3</v>
      </c>
      <c r="D173" s="184">
        <f>SUM('สรุปผลงานสำคัญ (รายเดือน)'!D168)</f>
        <v>42700</v>
      </c>
      <c r="E173" s="185">
        <f>ต.ค.56!F173+พ.ย.56!F173+ธ.ค.56!F173+ม.ค.57!F173+ก.พ.57!F173+มี.ค.57!F173+เม.ย.57!F173+พ.ค.57!F173</f>
        <v>50404</v>
      </c>
      <c r="F173" s="321">
        <f>F174+F175+F176+F179+F184</f>
        <v>6670</v>
      </c>
      <c r="G173" s="303">
        <f t="shared" si="3"/>
        <v>118.04215456674473</v>
      </c>
    </row>
    <row r="174" spans="1:7" ht="21.75" customHeight="1">
      <c r="A174" s="193"/>
      <c r="B174" s="197" t="s">
        <v>195</v>
      </c>
      <c r="C174" s="183" t="s">
        <v>3</v>
      </c>
      <c r="D174" s="184">
        <f>SUM('สรุปผลงานสำคัญ (รายเดือน)'!D169)</f>
        <v>40000</v>
      </c>
      <c r="E174" s="185">
        <f>ต.ค.56!F174+พ.ย.56!F174+ธ.ค.56!F174+ม.ค.57!F174+ก.พ.57!F174+มี.ค.57!F174+เม.ย.57!F174+พ.ค.57!F174</f>
        <v>50404</v>
      </c>
      <c r="F174" s="310">
        <v>6670</v>
      </c>
      <c r="G174" s="303">
        <f t="shared" si="3"/>
        <v>126.01</v>
      </c>
    </row>
    <row r="175" spans="1:7" ht="21.75" customHeight="1">
      <c r="A175" s="187"/>
      <c r="B175" s="182" t="s">
        <v>250</v>
      </c>
      <c r="C175" s="198" t="s">
        <v>3</v>
      </c>
      <c r="D175" s="199">
        <v>0</v>
      </c>
      <c r="E175" s="185">
        <f>ต.ค.56!F175+พ.ย.56!F175+ธ.ค.56!F175+ม.ค.57!F175+ก.พ.57!F175+มี.ค.57!F175+เม.ย.57!F175+พ.ค.57!F175</f>
        <v>0</v>
      </c>
      <c r="F175" s="310">
        <v>0</v>
      </c>
      <c r="G175" s="290"/>
    </row>
    <row r="176" spans="1:7" ht="21.75" customHeight="1">
      <c r="A176" s="248"/>
      <c r="B176" s="197" t="s">
        <v>196</v>
      </c>
      <c r="C176" s="198" t="s">
        <v>3</v>
      </c>
      <c r="D176" s="199">
        <f>SUM('สรุปผลงานสำคัญ (รายเดือน)'!D171)</f>
        <v>2700</v>
      </c>
      <c r="E176" s="185">
        <f>ต.ค.56!F176+พ.ย.56!F176+ธ.ค.56!F176+ม.ค.57!F176+ก.พ.57!F176+มี.ค.57!F176+เม.ย.57!F176+พ.ค.57!F176</f>
        <v>0</v>
      </c>
      <c r="F176" s="310">
        <f>F177+F178</f>
        <v>0</v>
      </c>
      <c r="G176" s="290">
        <f>E176*100/D176</f>
        <v>0</v>
      </c>
    </row>
    <row r="177" spans="1:14" ht="21.75" customHeight="1">
      <c r="A177" s="248"/>
      <c r="B177" s="202" t="s">
        <v>88</v>
      </c>
      <c r="C177" s="198" t="s">
        <v>3</v>
      </c>
      <c r="D177" s="199">
        <f>SUM('สรุปผลงานสำคัญ (รายเดือน)'!D172)</f>
        <v>2500</v>
      </c>
      <c r="E177" s="185">
        <f>ต.ค.56!F177+พ.ย.56!F177+ธ.ค.56!F177+ม.ค.57!F177+ก.พ.57!F177+มี.ค.57!F177+เม.ย.57!F177+พ.ค.57!F177</f>
        <v>0</v>
      </c>
      <c r="F177" s="310">
        <v>0</v>
      </c>
      <c r="G177" s="303">
        <f t="shared" ref="G177" si="4">E177*100/D177</f>
        <v>0</v>
      </c>
    </row>
    <row r="178" spans="1:14" ht="21.75" customHeight="1">
      <c r="A178" s="248"/>
      <c r="B178" s="202" t="s">
        <v>89</v>
      </c>
      <c r="C178" s="198" t="s">
        <v>3</v>
      </c>
      <c r="D178" s="199">
        <f>SUM('สรุปผลงานสำคัญ (รายเดือน)'!D173)</f>
        <v>200</v>
      </c>
      <c r="E178" s="185">
        <f>ต.ค.56!F178+พ.ย.56!F178+ธ.ค.56!F178+ม.ค.57!F178+ก.พ.57!F178+มี.ค.57!F178+เม.ย.57!F178+พ.ค.57!F178</f>
        <v>294</v>
      </c>
      <c r="F178" s="310">
        <v>0</v>
      </c>
      <c r="G178" s="290">
        <f>E178*100/D178</f>
        <v>147</v>
      </c>
    </row>
    <row r="179" spans="1:14" ht="21.75" customHeight="1">
      <c r="A179" s="193"/>
      <c r="B179" s="197" t="s">
        <v>253</v>
      </c>
      <c r="C179" s="198"/>
      <c r="D179" s="199"/>
      <c r="E179" s="185">
        <f>ต.ค.56!F179+พ.ย.56!F179+ธ.ค.56!F179+ม.ค.57!F179+ก.พ.57!F179+มี.ค.57!F179+เม.ย.57!F179+พ.ค.57!F179</f>
        <v>0</v>
      </c>
      <c r="F179" s="311">
        <f>F180</f>
        <v>0</v>
      </c>
      <c r="G179" s="291"/>
    </row>
    <row r="180" spans="1:14" ht="21.75" customHeight="1">
      <c r="A180" s="248"/>
      <c r="B180" s="207" t="s">
        <v>251</v>
      </c>
      <c r="C180" s="198" t="s">
        <v>8</v>
      </c>
      <c r="D180" s="199">
        <v>0</v>
      </c>
      <c r="E180" s="185">
        <f>ต.ค.56!F180+พ.ย.56!F180+ธ.ค.56!F180+ม.ค.57!F180+ก.พ.57!F180+มี.ค.57!F180+เม.ย.57!F180+พ.ค.57!F180</f>
        <v>0</v>
      </c>
      <c r="F180" s="310">
        <v>0</v>
      </c>
      <c r="G180" s="290"/>
    </row>
    <row r="181" spans="1:14" ht="21.75" customHeight="1">
      <c r="A181" s="248"/>
      <c r="B181" s="202" t="s">
        <v>53</v>
      </c>
      <c r="C181" s="198"/>
      <c r="D181" s="199">
        <v>0</v>
      </c>
      <c r="E181" s="185">
        <f>ต.ค.56!F181+พ.ย.56!F181+ธ.ค.56!F181+ม.ค.57!F181+ก.พ.57!F181+มี.ค.57!F181+เม.ย.57!F181+พ.ค.57!F181</f>
        <v>0</v>
      </c>
      <c r="F181" s="310">
        <v>0</v>
      </c>
      <c r="G181" s="290"/>
    </row>
    <row r="182" spans="1:14" ht="21.75" customHeight="1">
      <c r="A182" s="248"/>
      <c r="B182" s="202" t="s">
        <v>54</v>
      </c>
      <c r="C182" s="198"/>
      <c r="D182" s="199">
        <v>0</v>
      </c>
      <c r="E182" s="185">
        <f>ต.ค.56!F182+พ.ย.56!F182+ธ.ค.56!F182+ม.ค.57!F182+ก.พ.57!F182+มี.ค.57!F182+เม.ย.57!F182+พ.ค.57!F182</f>
        <v>0</v>
      </c>
      <c r="F182" s="310">
        <v>0</v>
      </c>
      <c r="G182" s="290"/>
    </row>
    <row r="183" spans="1:14" ht="21.75" customHeight="1">
      <c r="A183" s="248"/>
      <c r="B183" s="202" t="s">
        <v>55</v>
      </c>
      <c r="C183" s="198"/>
      <c r="D183" s="199">
        <v>0</v>
      </c>
      <c r="E183" s="185">
        <f>ต.ค.56!F183+พ.ย.56!F183+ธ.ค.56!F183+ม.ค.57!F183+ก.พ.57!F183+มี.ค.57!F183+เม.ย.57!F183+พ.ค.57!F183</f>
        <v>0</v>
      </c>
      <c r="F183" s="310">
        <v>0</v>
      </c>
      <c r="G183" s="290"/>
    </row>
    <row r="184" spans="1:14" ht="21.75" customHeight="1">
      <c r="A184" s="248"/>
      <c r="B184" s="197" t="s">
        <v>252</v>
      </c>
      <c r="C184" s="198" t="s">
        <v>9</v>
      </c>
      <c r="D184" s="199">
        <v>0</v>
      </c>
      <c r="E184" s="185">
        <f>ต.ค.56!F184+พ.ย.56!F184+ธ.ค.56!F184+ม.ค.57!F184+ก.พ.57!F184+มี.ค.57!F184+เม.ย.57!F184+พ.ค.57!F184</f>
        <v>0</v>
      </c>
      <c r="F184" s="310">
        <v>0</v>
      </c>
      <c r="G184" s="290"/>
    </row>
    <row r="185" spans="1:14" ht="21.75" customHeight="1">
      <c r="A185" s="249"/>
      <c r="B185" s="250"/>
      <c r="C185" s="251"/>
      <c r="D185" s="252"/>
      <c r="E185" s="253"/>
      <c r="F185" s="313"/>
      <c r="G185" s="293"/>
      <c r="H185" s="4"/>
      <c r="I185" s="4"/>
      <c r="J185" s="4"/>
      <c r="K185" s="4"/>
      <c r="L185" s="4"/>
      <c r="M185" s="4"/>
      <c r="N185" s="4"/>
    </row>
    <row r="186" spans="1:14">
      <c r="A186" s="282"/>
      <c r="B186" s="282"/>
      <c r="C186" s="282"/>
      <c r="D186" s="283"/>
      <c r="E186" s="282"/>
      <c r="F186" s="282"/>
      <c r="G186" s="304"/>
    </row>
  </sheetData>
  <mergeCells count="10">
    <mergeCell ref="A17:B17"/>
    <mergeCell ref="A1:G1"/>
    <mergeCell ref="A2:G2"/>
    <mergeCell ref="A3:G3"/>
    <mergeCell ref="B5:B6"/>
    <mergeCell ref="C5:C6"/>
    <mergeCell ref="D5:D6"/>
    <mergeCell ref="E5:E6"/>
    <mergeCell ref="F5:F6"/>
    <mergeCell ref="G5:G6"/>
  </mergeCells>
  <printOptions horizontalCentered="1"/>
  <pageMargins left="0.55118110236220474" right="0.35433070866141736" top="0.69" bottom="0.46" header="0.51181102362204722" footer="0.26"/>
  <pageSetup paperSize="9" scale="90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rgb="FF00B050"/>
  </sheetPr>
  <dimension ref="A1:N186"/>
  <sheetViews>
    <sheetView showGridLines="0" view="pageBreakPreview" topLeftCell="A112" zoomScaleSheetLayoutView="100" workbookViewId="0">
      <selection activeCell="F132" sqref="F132"/>
    </sheetView>
  </sheetViews>
  <sheetFormatPr defaultRowHeight="21"/>
  <cols>
    <col min="1" max="1" width="12.33203125" style="1" bestFit="1" customWidth="1"/>
    <col min="2" max="2" width="61" style="1" customWidth="1"/>
    <col min="3" max="3" width="10.5" style="1" customWidth="1"/>
    <col min="4" max="4" width="13.1640625" style="78" customWidth="1"/>
    <col min="5" max="5" width="9.33203125" style="1" bestFit="1" customWidth="1"/>
    <col min="6" max="6" width="7.83203125" style="1" bestFit="1" customWidth="1"/>
    <col min="7" max="7" width="7.33203125" style="305" bestFit="1" customWidth="1"/>
    <col min="8" max="17" width="9.33203125" style="1" customWidth="1"/>
    <col min="18" max="16384" width="9.33203125" style="1"/>
  </cols>
  <sheetData>
    <row r="1" spans="1:7">
      <c r="A1" s="353" t="s">
        <v>297</v>
      </c>
      <c r="B1" s="353"/>
      <c r="C1" s="353"/>
      <c r="D1" s="353"/>
      <c r="E1" s="353"/>
      <c r="F1" s="353"/>
      <c r="G1" s="353"/>
    </row>
    <row r="2" spans="1:7">
      <c r="A2" s="353" t="s">
        <v>212</v>
      </c>
      <c r="B2" s="353"/>
      <c r="C2" s="353"/>
      <c r="D2" s="353"/>
      <c r="E2" s="353"/>
      <c r="F2" s="353"/>
      <c r="G2" s="353"/>
    </row>
    <row r="3" spans="1:7">
      <c r="A3" s="353" t="s">
        <v>309</v>
      </c>
      <c r="B3" s="353"/>
      <c r="C3" s="353"/>
      <c r="D3" s="353"/>
      <c r="E3" s="353"/>
      <c r="F3" s="353"/>
      <c r="G3" s="353"/>
    </row>
    <row r="4" spans="1:7" ht="18" customHeight="1">
      <c r="D4" s="161"/>
      <c r="E4" s="6"/>
      <c r="F4" s="6"/>
      <c r="G4" s="287"/>
    </row>
    <row r="5" spans="1:7">
      <c r="A5" s="2"/>
      <c r="B5" s="344" t="s">
        <v>11</v>
      </c>
      <c r="C5" s="346" t="s">
        <v>1</v>
      </c>
      <c r="D5" s="354" t="s">
        <v>16</v>
      </c>
      <c r="E5" s="338" t="s">
        <v>296</v>
      </c>
      <c r="F5" s="341">
        <v>20972</v>
      </c>
      <c r="G5" s="356" t="s">
        <v>127</v>
      </c>
    </row>
    <row r="6" spans="1:7">
      <c r="A6" s="3"/>
      <c r="B6" s="345"/>
      <c r="C6" s="347"/>
      <c r="D6" s="355"/>
      <c r="E6" s="339"/>
      <c r="F6" s="339"/>
      <c r="G6" s="357"/>
    </row>
    <row r="7" spans="1:7" ht="21.75" customHeight="1">
      <c r="A7" s="176" t="s">
        <v>17</v>
      </c>
      <c r="B7" s="177"/>
      <c r="C7" s="178"/>
      <c r="D7" s="179"/>
      <c r="E7" s="180"/>
      <c r="F7" s="308"/>
      <c r="G7" s="288"/>
    </row>
    <row r="8" spans="1:7" ht="21.75" customHeight="1">
      <c r="A8" s="181" t="s">
        <v>2</v>
      </c>
      <c r="B8" s="182"/>
      <c r="C8" s="183" t="s">
        <v>3</v>
      </c>
      <c r="D8" s="184"/>
      <c r="E8" s="185">
        <f>ต.ค.56!F8+พ.ย.56!F8+ธ.ค.56!F8+ม.ค.57!F8+ก.พ.57!F8+มี.ค.57!F8+เม.ย.57!F8+พ.ค.57!F8+มิ.ย.57!F8</f>
        <v>1385</v>
      </c>
      <c r="F8" s="309">
        <v>158</v>
      </c>
      <c r="G8" s="289"/>
    </row>
    <row r="9" spans="1:7" ht="21.75" customHeight="1">
      <c r="A9" s="181" t="s">
        <v>4</v>
      </c>
      <c r="B9" s="182"/>
      <c r="C9" s="183" t="s">
        <v>3</v>
      </c>
      <c r="D9" s="184"/>
      <c r="E9" s="185">
        <f>ต.ค.56!F9+พ.ย.56!F9+ธ.ค.56!F9+ม.ค.57!F9+ก.พ.57!F9+มี.ค.57!F9+เม.ย.57!F9+พ.ค.57!F9+มิ.ย.57!F9</f>
        <v>5967</v>
      </c>
      <c r="F9" s="309">
        <v>940</v>
      </c>
      <c r="G9" s="289"/>
    </row>
    <row r="10" spans="1:7" ht="21.75" customHeight="1">
      <c r="A10" s="181"/>
      <c r="B10" s="182"/>
      <c r="C10" s="183" t="s">
        <v>19</v>
      </c>
      <c r="D10" s="184"/>
      <c r="E10" s="185">
        <f>ต.ค.56!F10+พ.ย.56!F10+ธ.ค.56!F10+ม.ค.57!F10+ก.พ.57!F10+มี.ค.57!F10+เม.ย.57!F10+พ.ค.57!F10+มิ.ย.57!F10</f>
        <v>8927</v>
      </c>
      <c r="F10" s="309">
        <v>1353</v>
      </c>
      <c r="G10" s="289"/>
    </row>
    <row r="11" spans="1:7" ht="21.75" customHeight="1">
      <c r="A11" s="181" t="s">
        <v>5</v>
      </c>
      <c r="B11" s="182"/>
      <c r="C11" s="183" t="s">
        <v>6</v>
      </c>
      <c r="D11" s="184"/>
      <c r="E11" s="185">
        <f>ต.ค.56!F11+พ.ย.56!F11+ธ.ค.56!F11+ม.ค.57!F11+ก.พ.57!F11+มี.ค.57!F11+เม.ย.57!F11+พ.ค.57!F11+มิ.ย.57!F11</f>
        <v>1635</v>
      </c>
      <c r="F11" s="309">
        <v>237</v>
      </c>
      <c r="G11" s="289"/>
    </row>
    <row r="12" spans="1:7" ht="21.75" customHeight="1">
      <c r="A12" s="181" t="s">
        <v>15</v>
      </c>
      <c r="B12" s="182"/>
      <c r="C12" s="183" t="s">
        <v>3</v>
      </c>
      <c r="D12" s="184"/>
      <c r="E12" s="185">
        <f>ต.ค.56!F12+พ.ย.56!F12+ธ.ค.56!F12+ม.ค.57!F12+ก.พ.57!F12+มี.ค.57!F12+เม.ย.57!F12+พ.ค.57!F12+มิ.ย.57!F12</f>
        <v>1383</v>
      </c>
      <c r="F12" s="309">
        <v>203</v>
      </c>
      <c r="G12" s="289"/>
    </row>
    <row r="13" spans="1:7" ht="21.75" customHeight="1">
      <c r="A13" s="181" t="s">
        <v>7</v>
      </c>
      <c r="B13" s="186"/>
      <c r="C13" s="183" t="s">
        <v>3</v>
      </c>
      <c r="D13" s="184"/>
      <c r="E13" s="185">
        <f>ต.ค.56!F13+พ.ย.56!F13+ธ.ค.56!F13+ม.ค.57!F13+ก.พ.57!F13+มี.ค.57!F13+เม.ย.57!F13+พ.ค.57!F13+มิ.ย.57!F13</f>
        <v>1261</v>
      </c>
      <c r="F13" s="309">
        <v>160</v>
      </c>
      <c r="G13" s="289"/>
    </row>
    <row r="14" spans="1:7" ht="21.75" customHeight="1">
      <c r="A14" s="187"/>
      <c r="B14" s="188"/>
      <c r="C14" s="183"/>
      <c r="D14" s="184"/>
      <c r="E14" s="189"/>
      <c r="F14" s="310"/>
      <c r="G14" s="290"/>
    </row>
    <row r="15" spans="1:7" ht="21.75" customHeight="1">
      <c r="A15" s="190" t="s">
        <v>213</v>
      </c>
      <c r="B15" s="188"/>
      <c r="C15" s="183"/>
      <c r="D15" s="184"/>
      <c r="E15" s="189"/>
      <c r="F15" s="310"/>
      <c r="G15" s="290"/>
    </row>
    <row r="16" spans="1:7" ht="21.75" customHeight="1">
      <c r="A16" s="191" t="s">
        <v>214</v>
      </c>
      <c r="B16" s="188"/>
      <c r="C16" s="183"/>
      <c r="D16" s="184"/>
      <c r="E16" s="189"/>
      <c r="F16" s="310"/>
      <c r="G16" s="290"/>
    </row>
    <row r="17" spans="1:7" ht="21.75" customHeight="1">
      <c r="A17" s="351" t="s">
        <v>215</v>
      </c>
      <c r="B17" s="352"/>
      <c r="C17" s="183" t="s">
        <v>3</v>
      </c>
      <c r="D17" s="184">
        <f>SUM('สรุปผลงานสำคัญ (รายเดือน)'!D17)</f>
        <v>250</v>
      </c>
      <c r="E17" s="189"/>
      <c r="F17" s="310"/>
      <c r="G17" s="290"/>
    </row>
    <row r="18" spans="1:7" ht="21.75" customHeight="1">
      <c r="A18" s="187" t="s">
        <v>216</v>
      </c>
      <c r="B18" s="192" t="s">
        <v>265</v>
      </c>
      <c r="C18" s="183" t="s">
        <v>3</v>
      </c>
      <c r="D18" s="184">
        <f>SUM('สรุปผลงานสำคัญ (รายเดือน)'!D18)</f>
        <v>250</v>
      </c>
      <c r="E18" s="189"/>
      <c r="F18" s="310"/>
      <c r="G18" s="290"/>
    </row>
    <row r="19" spans="1:7" ht="21.75" customHeight="1">
      <c r="A19" s="187"/>
      <c r="B19" s="192" t="s">
        <v>266</v>
      </c>
      <c r="C19" s="183" t="s">
        <v>3</v>
      </c>
      <c r="D19" s="184">
        <f>SUM('สรุปผลงานสำคัญ (รายเดือน)'!D19)</f>
        <v>250</v>
      </c>
      <c r="E19" s="189"/>
      <c r="F19" s="310"/>
      <c r="G19" s="290"/>
    </row>
    <row r="20" spans="1:7" ht="21.75" customHeight="1">
      <c r="A20" s="187"/>
      <c r="B20" s="188"/>
      <c r="C20" s="183"/>
      <c r="D20" s="184"/>
      <c r="E20" s="189"/>
      <c r="F20" s="310"/>
      <c r="G20" s="290"/>
    </row>
    <row r="21" spans="1:7" ht="21.75" customHeight="1">
      <c r="A21" s="190" t="s">
        <v>217</v>
      </c>
      <c r="B21" s="188"/>
      <c r="C21" s="183"/>
      <c r="D21" s="184"/>
      <c r="E21" s="189"/>
      <c r="F21" s="310"/>
      <c r="G21" s="290"/>
    </row>
    <row r="22" spans="1:7" ht="21.75" customHeight="1">
      <c r="A22" s="191" t="s">
        <v>218</v>
      </c>
      <c r="B22" s="188"/>
      <c r="C22" s="183"/>
      <c r="D22" s="184"/>
      <c r="E22" s="189"/>
      <c r="F22" s="310"/>
      <c r="G22" s="290"/>
    </row>
    <row r="23" spans="1:7" ht="21.75" customHeight="1">
      <c r="A23" s="193" t="s">
        <v>34</v>
      </c>
      <c r="B23" s="194" t="s">
        <v>219</v>
      </c>
      <c r="C23" s="183" t="s">
        <v>3</v>
      </c>
      <c r="D23" s="184">
        <f>SUM('สรุปผลงานสำคัญ (รายเดือน)'!D23)</f>
        <v>4300</v>
      </c>
      <c r="E23" s="323">
        <f>E25+E26+E27+E28+E32+E33+E34+E35+E36</f>
        <v>3842</v>
      </c>
      <c r="F23" s="311">
        <f>F25+F27</f>
        <v>498</v>
      </c>
      <c r="G23" s="291">
        <f>E23*100/D23</f>
        <v>89.348837209302332</v>
      </c>
    </row>
    <row r="24" spans="1:7" ht="21.75" customHeight="1">
      <c r="A24" s="193"/>
      <c r="B24" s="194" t="s">
        <v>220</v>
      </c>
      <c r="C24" s="183"/>
      <c r="D24" s="184"/>
      <c r="E24" s="189"/>
      <c r="F24" s="310"/>
      <c r="G24" s="290"/>
    </row>
    <row r="25" spans="1:7" ht="21.75" customHeight="1">
      <c r="A25" s="196"/>
      <c r="B25" s="197" t="s">
        <v>258</v>
      </c>
      <c r="C25" s="198" t="s">
        <v>3</v>
      </c>
      <c r="D25" s="199">
        <f>SUM('สรุปผลงานสำคัญ (รายเดือน)'!D25)</f>
        <v>4000</v>
      </c>
      <c r="E25" s="185">
        <f>ต.ค.56!F25+พ.ย.56!F25+ธ.ค.56!F25+ม.ค.57!F25+ก.พ.57!F25+มี.ค.57!F25+เม.ย.57!F25+พ.ค.57!F25+มิ.ย.57!F25</f>
        <v>3678</v>
      </c>
      <c r="F25" s="312">
        <v>498</v>
      </c>
      <c r="G25" s="292">
        <f>E25*100/D25</f>
        <v>91.95</v>
      </c>
    </row>
    <row r="26" spans="1:7" ht="21.75" customHeight="1">
      <c r="A26" s="196"/>
      <c r="B26" s="201" t="s">
        <v>259</v>
      </c>
      <c r="C26" s="198" t="s">
        <v>3</v>
      </c>
      <c r="D26" s="199">
        <v>0</v>
      </c>
      <c r="E26" s="185">
        <f>ต.ค.56!F26+พ.ย.56!F26+ธ.ค.56!F26+ม.ค.57!F26+ก.พ.57!F26+มี.ค.57!F26+เม.ย.57!F26+พ.ค.57!F26+มิ.ย.57!F26</f>
        <v>0</v>
      </c>
      <c r="F26" s="312">
        <v>0</v>
      </c>
      <c r="G26" s="292"/>
    </row>
    <row r="27" spans="1:7" ht="21.75" customHeight="1">
      <c r="A27" s="196"/>
      <c r="B27" s="197" t="s">
        <v>191</v>
      </c>
      <c r="C27" s="198" t="s">
        <v>3</v>
      </c>
      <c r="D27" s="199">
        <f>SUM('สรุปผลงานสำคัญ (รายเดือน)'!D27)</f>
        <v>300</v>
      </c>
      <c r="E27" s="185">
        <f>ต.ค.56!F27+พ.ย.56!F27+ธ.ค.56!F27+ม.ค.57!F27+ก.พ.57!F27+มี.ค.57!F27+เม.ย.57!F27+พ.ค.57!F27+มิ.ย.57!F27</f>
        <v>164</v>
      </c>
      <c r="F27" s="312">
        <v>0</v>
      </c>
      <c r="G27" s="292">
        <f t="shared" ref="G27" si="0">E27*100/D27</f>
        <v>54.666666666666664</v>
      </c>
    </row>
    <row r="28" spans="1:7" ht="21.75" customHeight="1">
      <c r="A28" s="196"/>
      <c r="B28" s="197" t="s">
        <v>192</v>
      </c>
      <c r="C28" s="198" t="s">
        <v>3</v>
      </c>
      <c r="D28" s="199">
        <f>D29+D30+D31</f>
        <v>0</v>
      </c>
      <c r="E28" s="185">
        <f>ต.ค.56!F28+พ.ย.56!F28+ธ.ค.56!F28+ม.ค.57!F28+ก.พ.57!F28+มี.ค.57!F28+เม.ย.57!F28+พ.ค.57!F28+มิ.ย.57!F28</f>
        <v>0</v>
      </c>
      <c r="F28" s="312">
        <v>0</v>
      </c>
      <c r="G28" s="292"/>
    </row>
    <row r="29" spans="1:7" ht="21.75" customHeight="1">
      <c r="A29" s="196"/>
      <c r="B29" s="202" t="s">
        <v>211</v>
      </c>
      <c r="C29" s="198" t="s">
        <v>52</v>
      </c>
      <c r="D29" s="199"/>
      <c r="E29" s="185">
        <f>ต.ค.56!F29+พ.ย.56!F29+ธ.ค.56!F29+ม.ค.57!F29+ก.พ.57!F29+มี.ค.57!F29+เม.ย.57!F29+พ.ค.57!F29+มิ.ย.57!F29</f>
        <v>0</v>
      </c>
      <c r="F29" s="312">
        <v>0</v>
      </c>
      <c r="G29" s="292"/>
    </row>
    <row r="30" spans="1:7" ht="21.75" customHeight="1">
      <c r="A30" s="196"/>
      <c r="B30" s="202" t="s">
        <v>51</v>
      </c>
      <c r="C30" s="198" t="s">
        <v>3</v>
      </c>
      <c r="D30" s="199"/>
      <c r="E30" s="185">
        <f>ต.ค.56!F30+พ.ย.56!F30+ธ.ค.56!F30+ม.ค.57!F30+ก.พ.57!F30+มี.ค.57!F30+เม.ย.57!F30+พ.ค.57!F30+มิ.ย.57!F30</f>
        <v>0</v>
      </c>
      <c r="F30" s="312">
        <v>0</v>
      </c>
      <c r="G30" s="292"/>
    </row>
    <row r="31" spans="1:7" ht="21.75" customHeight="1">
      <c r="A31" s="196"/>
      <c r="B31" s="202" t="s">
        <v>116</v>
      </c>
      <c r="C31" s="198" t="s">
        <v>52</v>
      </c>
      <c r="D31" s="199"/>
      <c r="E31" s="185">
        <f>ต.ค.56!F31+พ.ย.56!F31+ธ.ค.56!F31+ม.ค.57!F31+ก.พ.57!F31+มี.ค.57!F31+เม.ย.57!F31+พ.ค.57!F31+มิ.ย.57!F31</f>
        <v>0</v>
      </c>
      <c r="F31" s="310">
        <v>0</v>
      </c>
      <c r="G31" s="292"/>
    </row>
    <row r="32" spans="1:7" ht="21.75" customHeight="1">
      <c r="A32" s="196"/>
      <c r="B32" s="197" t="s">
        <v>193</v>
      </c>
      <c r="C32" s="198" t="s">
        <v>3</v>
      </c>
      <c r="D32" s="199">
        <v>0</v>
      </c>
      <c r="E32" s="185">
        <f>ต.ค.56!F32+พ.ย.56!F32+ธ.ค.56!F32+ม.ค.57!F32+ก.พ.57!F32+มี.ค.57!F32+เม.ย.57!F32+พ.ค.57!F32+มิ.ย.57!F32</f>
        <v>0</v>
      </c>
      <c r="F32" s="310">
        <v>0</v>
      </c>
      <c r="G32" s="292"/>
    </row>
    <row r="33" spans="1:7" ht="21.75" customHeight="1">
      <c r="A33" s="196"/>
      <c r="B33" s="197" t="s">
        <v>282</v>
      </c>
      <c r="C33" s="198" t="s">
        <v>283</v>
      </c>
      <c r="D33" s="199">
        <v>0</v>
      </c>
      <c r="E33" s="185">
        <f>ต.ค.56!F33+พ.ย.56!F33+ธ.ค.56!F33+ม.ค.57!F33+ก.พ.57!F33+มี.ค.57!F33+เม.ย.57!F33+พ.ค.57!F33+มิ.ย.57!F33</f>
        <v>0</v>
      </c>
      <c r="F33" s="310">
        <v>0</v>
      </c>
      <c r="G33" s="292"/>
    </row>
    <row r="34" spans="1:7" ht="21.75" customHeight="1">
      <c r="A34" s="196"/>
      <c r="B34" s="197" t="s">
        <v>284</v>
      </c>
      <c r="C34" s="198" t="s">
        <v>3</v>
      </c>
      <c r="D34" s="199">
        <v>0</v>
      </c>
      <c r="E34" s="185">
        <f>ต.ค.56!F34+พ.ย.56!F34+ธ.ค.56!F34+ม.ค.57!F34+ก.พ.57!F34+มี.ค.57!F34+เม.ย.57!F34+พ.ค.57!F34+มิ.ย.57!F34</f>
        <v>0</v>
      </c>
      <c r="F34" s="310">
        <v>0</v>
      </c>
      <c r="G34" s="292"/>
    </row>
    <row r="35" spans="1:7" ht="21.75" customHeight="1">
      <c r="A35" s="203"/>
      <c r="B35" s="197" t="s">
        <v>285</v>
      </c>
      <c r="C35" s="198" t="s">
        <v>12</v>
      </c>
      <c r="D35" s="199">
        <v>0</v>
      </c>
      <c r="E35" s="185">
        <f>ต.ค.56!F35+พ.ย.56!F35+ธ.ค.56!F35+ม.ค.57!F35+ก.พ.57!F35+มี.ค.57!F35+เม.ย.57!F35+พ.ค.57!F35+มิ.ย.57!F35</f>
        <v>0</v>
      </c>
      <c r="F35" s="310">
        <v>0</v>
      </c>
      <c r="G35" s="292"/>
    </row>
    <row r="36" spans="1:7" ht="21.75" customHeight="1">
      <c r="A36" s="203"/>
      <c r="B36" s="197" t="s">
        <v>286</v>
      </c>
      <c r="C36" s="198" t="s">
        <v>12</v>
      </c>
      <c r="D36" s="199">
        <v>0</v>
      </c>
      <c r="E36" s="185">
        <f>ต.ค.56!F36+พ.ย.56!F36+ธ.ค.56!F36+ม.ค.57!F36+ก.พ.57!F36+มี.ค.57!F36+เม.ย.57!F36+พ.ค.57!F36+มิ.ย.57!F36</f>
        <v>0</v>
      </c>
      <c r="F36" s="310">
        <v>0</v>
      </c>
      <c r="G36" s="292"/>
    </row>
    <row r="37" spans="1:7" ht="21.75" customHeight="1">
      <c r="A37" s="191" t="s">
        <v>261</v>
      </c>
      <c r="B37" s="188"/>
      <c r="C37" s="183" t="s">
        <v>3</v>
      </c>
      <c r="D37" s="184">
        <f>D38</f>
        <v>200</v>
      </c>
      <c r="E37" s="185">
        <f>ต.ค.56!F37+พ.ย.56!F37+ธ.ค.56!F37+ม.ค.57!F37+ก.พ.57!F37+มี.ค.57!F37+เม.ย.57!F37+มิ.ย.57!F37</f>
        <v>206</v>
      </c>
      <c r="F37" s="310"/>
      <c r="G37" s="306">
        <f>E38*100/D37</f>
        <v>103</v>
      </c>
    </row>
    <row r="38" spans="1:7" ht="21.75" customHeight="1">
      <c r="A38" s="187"/>
      <c r="B38" s="182" t="s">
        <v>267</v>
      </c>
      <c r="C38" s="198" t="s">
        <v>3</v>
      </c>
      <c r="D38" s="199">
        <f>D39+D40</f>
        <v>200</v>
      </c>
      <c r="E38" s="185">
        <f>ต.ค.56!F38+พ.ย.56!F38+ธ.ค.56!F38+ม.ค.57!F38+ก.พ.57!F38+มี.ค.57!F38+เม.ย.57!F38+พ.ค.57!F38+มิ.ย.57!F38</f>
        <v>206</v>
      </c>
      <c r="F38" s="310">
        <v>0</v>
      </c>
      <c r="G38" s="306">
        <f>E38*100/D38</f>
        <v>103</v>
      </c>
    </row>
    <row r="39" spans="1:7" ht="21.75" customHeight="1">
      <c r="A39" s="187"/>
      <c r="B39" s="182" t="s">
        <v>268</v>
      </c>
      <c r="C39" s="198" t="s">
        <v>3</v>
      </c>
      <c r="D39" s="199">
        <f>SUM('สรุปผลงานสำคัญ (รายเดือน)'!D39)</f>
        <v>40</v>
      </c>
      <c r="E39" s="185">
        <f>ต.ค.56!F39+พ.ย.56!F39+ธ.ค.56!F39+ม.ค.57!F39+ก.พ.57!F39+มี.ค.57!F39+เม.ย.57!F39+พ.ค.57!F39+มิ.ย.57!F39</f>
        <v>42</v>
      </c>
      <c r="F39" s="310">
        <v>0</v>
      </c>
      <c r="G39" s="290">
        <f>E39*100/D39</f>
        <v>105</v>
      </c>
    </row>
    <row r="40" spans="1:7" ht="21.75" customHeight="1">
      <c r="A40" s="187"/>
      <c r="B40" s="182" t="s">
        <v>269</v>
      </c>
      <c r="C40" s="198" t="s">
        <v>3</v>
      </c>
      <c r="D40" s="199">
        <f>SUM('สรุปผลงานสำคัญ (รายเดือน)'!D40)</f>
        <v>160</v>
      </c>
      <c r="E40" s="185">
        <f>ต.ค.56!F40+พ.ย.56!F40+ธ.ค.56!F40+ม.ค.57!F40+ก.พ.57!F40+มี.ค.57!F40+เม.ย.57!F40+พ.ค.57!F40+มิ.ย.57!F40</f>
        <v>164</v>
      </c>
      <c r="F40" s="310">
        <v>0</v>
      </c>
      <c r="G40" s="290">
        <f>E40*100/D40</f>
        <v>102.5</v>
      </c>
    </row>
    <row r="41" spans="1:7" ht="21.75" customHeight="1">
      <c r="A41" s="255"/>
      <c r="B41" s="256"/>
      <c r="C41" s="251"/>
      <c r="D41" s="257"/>
      <c r="E41" s="253"/>
      <c r="F41" s="313"/>
      <c r="G41" s="293"/>
    </row>
    <row r="42" spans="1:7" ht="21" customHeight="1">
      <c r="A42" s="258" t="s">
        <v>260</v>
      </c>
      <c r="B42" s="259"/>
      <c r="C42" s="260"/>
      <c r="D42" s="261"/>
      <c r="E42" s="262"/>
      <c r="F42" s="314"/>
      <c r="G42" s="294"/>
    </row>
    <row r="43" spans="1:7" ht="21" customHeight="1">
      <c r="A43" s="203" t="s">
        <v>34</v>
      </c>
      <c r="B43" s="194" t="s">
        <v>20</v>
      </c>
      <c r="C43" s="183" t="s">
        <v>3</v>
      </c>
      <c r="D43" s="184">
        <f>SUM('สรุปผลงานสำคัญ (รายเดือน)'!D43)</f>
        <v>3500</v>
      </c>
      <c r="E43" s="185">
        <f>E46</f>
        <v>3392</v>
      </c>
      <c r="F43" s="315">
        <f>F46</f>
        <v>200</v>
      </c>
      <c r="G43" s="295">
        <f>E43*100/D43</f>
        <v>96.914285714285711</v>
      </c>
    </row>
    <row r="44" spans="1:7" ht="21" customHeight="1">
      <c r="A44" s="203"/>
      <c r="B44" s="194"/>
      <c r="C44" s="183" t="s">
        <v>9</v>
      </c>
      <c r="D44" s="184">
        <f>SUM('สรุปผลงานสำคัญ (รายเดือน)'!D44)</f>
        <v>500</v>
      </c>
      <c r="E44" s="185">
        <f>E49</f>
        <v>411</v>
      </c>
      <c r="F44" s="311">
        <f>F49</f>
        <v>32</v>
      </c>
      <c r="G44" s="295">
        <f>E44*100/D44</f>
        <v>82.2</v>
      </c>
    </row>
    <row r="45" spans="1:7" ht="21" customHeight="1">
      <c r="A45" s="203"/>
      <c r="B45" s="194" t="s">
        <v>201</v>
      </c>
      <c r="C45" s="183"/>
      <c r="D45" s="184"/>
      <c r="E45" s="195"/>
      <c r="F45" s="311"/>
      <c r="G45" s="291"/>
    </row>
    <row r="46" spans="1:7" ht="21" customHeight="1">
      <c r="A46" s="206"/>
      <c r="B46" s="197" t="s">
        <v>202</v>
      </c>
      <c r="C46" s="183" t="s">
        <v>3</v>
      </c>
      <c r="D46" s="184">
        <f>SUM('สรุปผลงานสำคัญ (รายเดือน)'!D46)</f>
        <v>3500</v>
      </c>
      <c r="E46" s="185">
        <f>E47+E48</f>
        <v>3392</v>
      </c>
      <c r="F46" s="311">
        <f>F47+F48</f>
        <v>200</v>
      </c>
      <c r="G46" s="291"/>
    </row>
    <row r="47" spans="1:7" ht="21" customHeight="1">
      <c r="A47" s="206"/>
      <c r="B47" s="207" t="s">
        <v>203</v>
      </c>
      <c r="C47" s="198" t="s">
        <v>3</v>
      </c>
      <c r="D47" s="199"/>
      <c r="E47" s="185">
        <f>ต.ค.56!F47+พ.ย.56!F47+ธ.ค.56!F47+ม.ค.57!F47+ก.พ.57!F47+มี.ค.57!F47+เม.ย.57!F47+พ.ค.57!F47+มิ.ย.57!F47</f>
        <v>3392</v>
      </c>
      <c r="F47" s="310">
        <v>200</v>
      </c>
      <c r="G47" s="290"/>
    </row>
    <row r="48" spans="1:7" ht="21" customHeight="1">
      <c r="A48" s="206"/>
      <c r="B48" s="207" t="s">
        <v>204</v>
      </c>
      <c r="C48" s="198" t="s">
        <v>3</v>
      </c>
      <c r="D48" s="199"/>
      <c r="E48" s="185">
        <f>ต.ค.56!F48+พ.ย.56!F48+ธ.ค.56!F48+ม.ค.57!F48+ก.พ.57!F48+มี.ค.57!F48+เม.ย.57!F48+พ.ค.57!F48+มิ.ย.57!F48</f>
        <v>0</v>
      </c>
      <c r="F48" s="310">
        <v>0</v>
      </c>
      <c r="G48" s="290"/>
    </row>
    <row r="49" spans="1:7" ht="21" customHeight="1">
      <c r="A49" s="206"/>
      <c r="B49" s="208" t="s">
        <v>205</v>
      </c>
      <c r="C49" s="183" t="s">
        <v>9</v>
      </c>
      <c r="D49" s="184">
        <f>SUM('สรุปผลงานสำคัญ (รายเดือน)'!D49)</f>
        <v>500</v>
      </c>
      <c r="E49" s="185">
        <f>E50+E51</f>
        <v>411</v>
      </c>
      <c r="F49" s="311">
        <f>F50+F51</f>
        <v>32</v>
      </c>
      <c r="G49" s="291"/>
    </row>
    <row r="50" spans="1:7" ht="21" customHeight="1">
      <c r="A50" s="206"/>
      <c r="B50" s="207" t="s">
        <v>206</v>
      </c>
      <c r="C50" s="198" t="s">
        <v>9</v>
      </c>
      <c r="D50" s="199"/>
      <c r="E50" s="185">
        <f>ต.ค.56!F50+พ.ย.56!F50+ธ.ค.56!F50+ม.ค.57!F50+ก.พ.57!F50+มี.ค.57!F50+เม.ย.57!F50+พ.ค.57!F50+มิ.ย.57!F50</f>
        <v>411</v>
      </c>
      <c r="F50" s="310">
        <v>32</v>
      </c>
      <c r="G50" s="290"/>
    </row>
    <row r="51" spans="1:7" ht="21" customHeight="1">
      <c r="A51" s="209"/>
      <c r="B51" s="210" t="s">
        <v>207</v>
      </c>
      <c r="C51" s="198" t="s">
        <v>9</v>
      </c>
      <c r="D51" s="211"/>
      <c r="E51" s="185">
        <f>ต.ค.56!F51+พ.ย.56!F51+ธ.ค.56!F51+ม.ค.57!F51+ก.พ.57!F51+มี.ค.57!F51+เม.ย.57!F51+พ.ค.57!F51+มิ.ย.57!F51</f>
        <v>0</v>
      </c>
      <c r="F51" s="310">
        <v>0</v>
      </c>
      <c r="G51" s="290"/>
    </row>
    <row r="52" spans="1:7" ht="21" customHeight="1">
      <c r="A52" s="203" t="s">
        <v>36</v>
      </c>
      <c r="B52" s="194" t="s">
        <v>262</v>
      </c>
      <c r="C52" s="183" t="s">
        <v>3</v>
      </c>
      <c r="D52" s="184">
        <f>SUM('สรุปผลงานสำคัญ (รายเดือน)'!D52)</f>
        <v>6400</v>
      </c>
      <c r="E52" s="185">
        <f>ต.ค.56!F52+พ.ย.56!F52+ธ.ค.56!F52+ม.ค.57!F52+ก.พ.57!F52+มี.ค.57!F52+เม.ย.57!F52+พ.ค.57!F52+มิ.ย.57!F52</f>
        <v>9512</v>
      </c>
      <c r="F52" s="311">
        <f>F54</f>
        <v>2110</v>
      </c>
      <c r="G52" s="291">
        <f>E52*100/D52</f>
        <v>148.625</v>
      </c>
    </row>
    <row r="53" spans="1:7" ht="21" customHeight="1">
      <c r="A53" s="203"/>
      <c r="B53" s="194"/>
      <c r="C53" s="183" t="s">
        <v>19</v>
      </c>
      <c r="D53" s="184">
        <f>SUM('สรุปผลงานสำคัญ (รายเดือน)'!D53)</f>
        <v>6400</v>
      </c>
      <c r="E53" s="185">
        <f>ต.ค.56!F53+พ.ย.56!F53+ธ.ค.56!F53+ม.ค.57!F53+ก.พ.57!F53+มี.ค.57!F53+เม.ย.57!F53+พ.ค.57!F53+มิ.ย.57!F53</f>
        <v>10341</v>
      </c>
      <c r="F53" s="311">
        <f>F62</f>
        <v>2213</v>
      </c>
      <c r="G53" s="291">
        <f>E53*100/D53</f>
        <v>161.578125</v>
      </c>
    </row>
    <row r="54" spans="1:7" ht="21" customHeight="1">
      <c r="A54" s="212"/>
      <c r="B54" s="213" t="s">
        <v>197</v>
      </c>
      <c r="C54" s="183" t="s">
        <v>3</v>
      </c>
      <c r="D54" s="184">
        <f>SUM(D55,D60)</f>
        <v>0</v>
      </c>
      <c r="E54" s="185">
        <f>ต.ค.56!F54+พ.ย.56!F54+ธ.ค.56!F54+ม.ค.57!F54+ก.พ.57!F54+มี.ค.57!F54+เม.ย.57!F54+พ.ค.57!F54+มิ.ย.57!F54</f>
        <v>9512</v>
      </c>
      <c r="F54" s="311">
        <f>F55+F60+F61</f>
        <v>2110</v>
      </c>
      <c r="G54" s="291"/>
    </row>
    <row r="55" spans="1:7" ht="21" customHeight="1">
      <c r="A55" s="212"/>
      <c r="B55" s="214" t="s">
        <v>198</v>
      </c>
      <c r="C55" s="183" t="s">
        <v>3</v>
      </c>
      <c r="D55" s="184">
        <f>SUM(D56:D58)</f>
        <v>0</v>
      </c>
      <c r="E55" s="185">
        <f>E56+E57+E58+E59</f>
        <v>8030</v>
      </c>
      <c r="F55" s="311">
        <f>F56+F57+F58+F59</f>
        <v>1967</v>
      </c>
      <c r="G55" s="291"/>
    </row>
    <row r="56" spans="1:7" ht="21" customHeight="1">
      <c r="A56" s="206"/>
      <c r="B56" s="215" t="s">
        <v>210</v>
      </c>
      <c r="C56" s="198" t="s">
        <v>3</v>
      </c>
      <c r="D56" s="199">
        <f>SUM('สรุปผลงานสำคัญ (รายเดือน)'!D56)</f>
        <v>0</v>
      </c>
      <c r="E56" s="185">
        <f>ต.ค.56!F56+พ.ย.56!F56+ธ.ค.56!F56+ม.ค.57!F56+ก.พ.57!F56+มี.ค.57!F56+เม.ย.57!F56+พ.ค.57!F56+มิ.ย.57!F56</f>
        <v>116</v>
      </c>
      <c r="F56" s="310">
        <v>14</v>
      </c>
      <c r="G56" s="290"/>
    </row>
    <row r="57" spans="1:7" ht="21" customHeight="1">
      <c r="A57" s="206"/>
      <c r="B57" s="215" t="s">
        <v>95</v>
      </c>
      <c r="C57" s="198" t="s">
        <v>3</v>
      </c>
      <c r="D57" s="199">
        <f>SUM('สรุปผลงานสำคัญ (รายเดือน)'!D57)</f>
        <v>0</v>
      </c>
      <c r="E57" s="185">
        <f>ต.ค.56!F57+พ.ย.56!F57+ธ.ค.56!F57+ม.ค.57!F57+ก.พ.57!F57+มี.ค.57!F57+เม.ย.57!F57+พ.ค.57!F57+มิ.ย.57!F57</f>
        <v>2439</v>
      </c>
      <c r="F57" s="310">
        <v>817</v>
      </c>
      <c r="G57" s="290"/>
    </row>
    <row r="58" spans="1:7" ht="21" customHeight="1">
      <c r="A58" s="206"/>
      <c r="B58" s="215" t="s">
        <v>96</v>
      </c>
      <c r="C58" s="198" t="s">
        <v>3</v>
      </c>
      <c r="D58" s="199">
        <f>SUM('สรุปผลงานสำคัญ (รายเดือน)'!D58)</f>
        <v>0</v>
      </c>
      <c r="E58" s="185">
        <f>ต.ค.56!F58+พ.ย.56!F58+ธ.ค.56!F58+ม.ค.57!F58+ก.พ.57!F58+มี.ค.57!F58+เม.ย.57!F58+พ.ค.57!F58+มิ.ย.57!F58</f>
        <v>5470</v>
      </c>
      <c r="F58" s="310">
        <v>1135</v>
      </c>
      <c r="G58" s="290"/>
    </row>
    <row r="59" spans="1:7" ht="21" customHeight="1">
      <c r="A59" s="206"/>
      <c r="B59" s="215" t="s">
        <v>288</v>
      </c>
      <c r="C59" s="198" t="s">
        <v>3</v>
      </c>
      <c r="D59" s="199">
        <f>SUM('สรุปผลงานสำคัญ (รายเดือน)'!D59)</f>
        <v>0</v>
      </c>
      <c r="E59" s="185">
        <f>ต.ค.56!F59+พ.ย.56!F59+ธ.ค.56!F59+ม.ค.57!F59+ก.พ.57!F59+มี.ค.57!F59+เม.ย.57!F59+พ.ค.57!F59+มิ.ย.57!F59</f>
        <v>5</v>
      </c>
      <c r="F59" s="310">
        <v>1</v>
      </c>
      <c r="G59" s="290"/>
    </row>
    <row r="60" spans="1:7" ht="21" customHeight="1">
      <c r="A60" s="206"/>
      <c r="B60" s="214" t="s">
        <v>263</v>
      </c>
      <c r="C60" s="183" t="s">
        <v>3</v>
      </c>
      <c r="D60" s="184">
        <f>SUM('สรุปผลงานสำคัญ (รายเดือน)'!D60)</f>
        <v>0</v>
      </c>
      <c r="E60" s="185">
        <f>ต.ค.56!F60+พ.ย.56!F60+ธ.ค.56!F60+ม.ค.57!F60+ก.พ.57!F60+มี.ค.57!F60+เม.ย.57!F60+พ.ค.57!F60+มิ.ย.57!F60</f>
        <v>34</v>
      </c>
      <c r="F60" s="311">
        <v>6</v>
      </c>
      <c r="G60" s="291"/>
    </row>
    <row r="61" spans="1:7" ht="21" customHeight="1">
      <c r="A61" s="206"/>
      <c r="B61" s="214" t="s">
        <v>300</v>
      </c>
      <c r="C61" s="183" t="s">
        <v>3</v>
      </c>
      <c r="D61" s="184">
        <f>SUM('สรุปผลงานสำคัญ (รายเดือน)'!D61)</f>
        <v>0</v>
      </c>
      <c r="E61" s="185">
        <f>ต.ค.56!F61+พ.ย.56!F61+ธ.ค.56!F61+ม.ค.57!F61+ก.พ.57!F61+มี.ค.57!F61+เม.ย.57!F61+พ.ค.57!F61+มิ.ย.57!F61</f>
        <v>1448</v>
      </c>
      <c r="F61" s="311">
        <v>137</v>
      </c>
      <c r="G61" s="291"/>
    </row>
    <row r="62" spans="1:7" ht="21" customHeight="1">
      <c r="A62" s="206"/>
      <c r="B62" s="213" t="s">
        <v>199</v>
      </c>
      <c r="C62" s="183" t="s">
        <v>19</v>
      </c>
      <c r="D62" s="184">
        <f>SUM(D63,D68)</f>
        <v>0</v>
      </c>
      <c r="E62" s="185">
        <f>ต.ค.56!F62+พ.ย.56!F62+ธ.ค.56!F62+ม.ค.57!F62+ก.พ.57!F62+มี.ค.57!F62+เม.ย.57!F62+พ.ค.57!F62+มิ.ย.57!F62</f>
        <v>10341</v>
      </c>
      <c r="F62" s="311">
        <v>2213</v>
      </c>
      <c r="G62" s="291"/>
    </row>
    <row r="63" spans="1:7" ht="21" customHeight="1">
      <c r="A63" s="206"/>
      <c r="B63" s="214" t="s">
        <v>200</v>
      </c>
      <c r="C63" s="183" t="s">
        <v>19</v>
      </c>
      <c r="D63" s="184">
        <f>SUM('สรุปผลงานสำคัญ (รายเดือน)'!D62)</f>
        <v>0</v>
      </c>
      <c r="E63" s="185">
        <f>ต.ค.56!F63+พ.ย.56!F63+ธ.ค.56!F63+ม.ค.57!F63+ก.พ.57!F63+มี.ค.57!F63+เม.ย.57!F63+พ.ค.57!F63+มิ.ย.57!F63</f>
        <v>8845</v>
      </c>
      <c r="F63" s="311">
        <v>2069</v>
      </c>
      <c r="G63" s="291"/>
    </row>
    <row r="64" spans="1:7" ht="21" customHeight="1">
      <c r="A64" s="206"/>
      <c r="B64" s="215" t="s">
        <v>210</v>
      </c>
      <c r="C64" s="198" t="s">
        <v>19</v>
      </c>
      <c r="D64" s="199">
        <f>SUM('สรุปผลงานสำคัญ (รายเดือน)'!D63)</f>
        <v>0</v>
      </c>
      <c r="E64" s="185">
        <f>ต.ค.56!F64+พ.ย.56!F64+ธ.ค.56!F64+ม.ค.57!F64+ก.พ.57!F64+มี.ค.57!F64+เม.ย.57!F64+พ.ค.57!F64+มิ.ย.57!F64</f>
        <v>127</v>
      </c>
      <c r="F64" s="310">
        <v>15</v>
      </c>
      <c r="G64" s="290"/>
    </row>
    <row r="65" spans="1:7" ht="21" customHeight="1">
      <c r="A65" s="206"/>
      <c r="B65" s="215" t="s">
        <v>95</v>
      </c>
      <c r="C65" s="198" t="s">
        <v>19</v>
      </c>
      <c r="D65" s="199">
        <f>SUM('สรุปผลงานสำคัญ (รายเดือน)'!D64)</f>
        <v>0</v>
      </c>
      <c r="E65" s="185">
        <f>ต.ค.56!F65+พ.ย.56!F65+ธ.ค.56!F65+ม.ค.57!F65+ก.พ.57!F65+มี.ค.57!F65+เม.ย.57!F65+พ.ค.57!F65+มิ.ย.57!F65</f>
        <v>2742</v>
      </c>
      <c r="F65" s="310">
        <v>855</v>
      </c>
      <c r="G65" s="290"/>
    </row>
    <row r="66" spans="1:7" ht="21" customHeight="1">
      <c r="A66" s="206"/>
      <c r="B66" s="215" t="s">
        <v>96</v>
      </c>
      <c r="C66" s="198" t="s">
        <v>19</v>
      </c>
      <c r="D66" s="199">
        <f>SUM('สรุปผลงานสำคัญ (รายเดือน)'!D65)</f>
        <v>0</v>
      </c>
      <c r="E66" s="185">
        <f>ต.ค.56!F66+พ.ย.56!F66+ธ.ค.56!F66+ม.ค.57!F66+ก.พ.57!F66+มี.ค.57!F66+เม.ย.57!F66+พ.ค.57!F66+มิ.ย.57!F66</f>
        <v>5971</v>
      </c>
      <c r="F66" s="310">
        <v>1198</v>
      </c>
      <c r="G66" s="290"/>
    </row>
    <row r="67" spans="1:7" ht="21" customHeight="1">
      <c r="A67" s="206"/>
      <c r="B67" s="215" t="s">
        <v>288</v>
      </c>
      <c r="C67" s="198" t="s">
        <v>19</v>
      </c>
      <c r="D67" s="199">
        <f>SUM('สรุปผลงานสำคัญ (รายเดือน)'!D66)</f>
        <v>0</v>
      </c>
      <c r="E67" s="185">
        <f>ต.ค.56!F67+พ.ย.56!F67+ธ.ค.56!F67+ม.ค.57!F67+ก.พ.57!F67+มี.ค.57!F67+เม.ย.57!F67+พ.ค.57!F67+มิ.ย.57!F67</f>
        <v>5</v>
      </c>
      <c r="F67" s="310">
        <v>1</v>
      </c>
      <c r="G67" s="290"/>
    </row>
    <row r="68" spans="1:7" ht="21" customHeight="1">
      <c r="A68" s="206"/>
      <c r="B68" s="214" t="s">
        <v>264</v>
      </c>
      <c r="C68" s="183" t="s">
        <v>19</v>
      </c>
      <c r="D68" s="184">
        <f>SUM('สรุปผลงานสำคัญ (รายเดือน)'!D67)</f>
        <v>0</v>
      </c>
      <c r="E68" s="185">
        <f>ต.ค.56!F68+พ.ย.56!F68+ธ.ค.56!F68+ม.ค.57!F68+ก.พ.57!F68+มี.ค.57!F68+เม.ย.57!F68+พ.ค.57!F68+มิ.ย.57!F68</f>
        <v>41</v>
      </c>
      <c r="F68" s="311">
        <v>6</v>
      </c>
      <c r="G68" s="291"/>
    </row>
    <row r="69" spans="1:7" ht="21" customHeight="1">
      <c r="A69" s="206"/>
      <c r="B69" s="214" t="s">
        <v>301</v>
      </c>
      <c r="C69" s="183" t="s">
        <v>19</v>
      </c>
      <c r="D69" s="184">
        <f>SUM('สรุปผลงานสำคัญ (รายเดือน)'!D69)</f>
        <v>0</v>
      </c>
      <c r="E69" s="185">
        <f>ต.ค.56!F69+พ.ย.56!F69+ธ.ค.56!F69+ม.ค.57!F69+ก.พ.57!F69+มี.ค.57!F69+เม.ย.57!F69+พ.ค.57!F69+มิ.ย.57!F69</f>
        <v>1455</v>
      </c>
      <c r="F69" s="311">
        <v>138</v>
      </c>
      <c r="G69" s="291"/>
    </row>
    <row r="70" spans="1:7" ht="21" customHeight="1">
      <c r="A70" s="206"/>
      <c r="B70" s="214"/>
      <c r="C70" s="183"/>
      <c r="D70" s="184"/>
      <c r="E70" s="189"/>
      <c r="F70" s="310"/>
      <c r="G70" s="290"/>
    </row>
    <row r="71" spans="1:7" ht="21" customHeight="1">
      <c r="A71" s="204" t="s">
        <v>221</v>
      </c>
      <c r="B71" s="216"/>
      <c r="C71" s="198"/>
      <c r="D71" s="184"/>
      <c r="E71" s="189"/>
      <c r="F71" s="310"/>
      <c r="G71" s="290"/>
    </row>
    <row r="72" spans="1:7" ht="21" customHeight="1">
      <c r="A72" s="196" t="s">
        <v>184</v>
      </c>
      <c r="B72" s="216"/>
      <c r="C72" s="183"/>
      <c r="D72" s="184"/>
      <c r="E72" s="195"/>
      <c r="F72" s="311"/>
      <c r="G72" s="291"/>
    </row>
    <row r="73" spans="1:7" ht="21" customHeight="1">
      <c r="A73" s="193" t="s">
        <v>34</v>
      </c>
      <c r="B73" s="217" t="s">
        <v>222</v>
      </c>
      <c r="C73" s="183"/>
      <c r="D73" s="184"/>
      <c r="E73" s="185"/>
      <c r="F73" s="184"/>
      <c r="G73" s="296"/>
    </row>
    <row r="74" spans="1:7" ht="21" customHeight="1">
      <c r="A74" s="187"/>
      <c r="B74" s="182" t="s">
        <v>223</v>
      </c>
      <c r="C74" s="198" t="s">
        <v>3</v>
      </c>
      <c r="D74" s="199">
        <f>SUM('สรุปผลงานสำคัญ (รายเดือน)'!D72)</f>
        <v>0</v>
      </c>
      <c r="E74" s="185">
        <f>ต.ค.56!F74+พ.ย.56!F74+ธ.ค.56!F74+ม.ค.57!F74+ก.พ.57!F74+มี.ค.57!F74+เม.ย.57!F74+มิ.ย.57!F74</f>
        <v>0</v>
      </c>
      <c r="F74" s="310">
        <v>0</v>
      </c>
      <c r="G74" s="290"/>
    </row>
    <row r="75" spans="1:7" ht="21" customHeight="1">
      <c r="A75" s="187"/>
      <c r="B75" s="182" t="s">
        <v>174</v>
      </c>
      <c r="C75" s="198" t="s">
        <v>3</v>
      </c>
      <c r="D75" s="199">
        <f>SUM('สรุปผลงานสำคัญ (รายเดือน)'!D73)</f>
        <v>250</v>
      </c>
      <c r="E75" s="185">
        <f>ต.ค.56!F75+พ.ย.56!F75+ธ.ค.56!F75+ม.ค.57!F75+ก.พ.57!F75+มี.ค.57!F75+เม.ย.57!F75+มิ.ย.57!F75</f>
        <v>261</v>
      </c>
      <c r="F75" s="310">
        <v>0</v>
      </c>
      <c r="G75" s="290">
        <f>E75*100/D75</f>
        <v>104.4</v>
      </c>
    </row>
    <row r="76" spans="1:7" ht="21" customHeight="1">
      <c r="A76" s="187"/>
      <c r="B76" s="182" t="s">
        <v>175</v>
      </c>
      <c r="C76" s="198" t="s">
        <v>49</v>
      </c>
      <c r="D76" s="199">
        <f>SUM('สรุปผลงานสำคัญ (รายเดือน)'!D74)</f>
        <v>1</v>
      </c>
      <c r="E76" s="185">
        <f>ต.ค.56!F76+พ.ย.56!F76+ธ.ค.56!F76+ม.ค.57!F76+ก.พ.57!F76+มี.ค.57!F76+เม.ย.57!F76+มิ.ย.57!F76</f>
        <v>1</v>
      </c>
      <c r="F76" s="310">
        <v>0</v>
      </c>
      <c r="G76" s="290">
        <f>E76*100/D76</f>
        <v>100</v>
      </c>
    </row>
    <row r="77" spans="1:7" ht="21" customHeight="1">
      <c r="A77" s="187"/>
      <c r="B77" s="182"/>
      <c r="C77" s="198" t="s">
        <v>3</v>
      </c>
      <c r="D77" s="199">
        <f>SUM('สรุปผลงานสำคัญ (รายเดือน)'!D75)</f>
        <v>20</v>
      </c>
      <c r="E77" s="185">
        <f>ต.ค.56!F77+พ.ย.56!F77+ธ.ค.56!F77+ม.ค.57!F77+ก.พ.57!F77+มี.ค.57!F77+เม.ย.57!F77+มิ.ย.57!F77</f>
        <v>20</v>
      </c>
      <c r="F77" s="310">
        <v>0</v>
      </c>
      <c r="G77" s="290">
        <f>E77*100/D77</f>
        <v>100</v>
      </c>
    </row>
    <row r="78" spans="1:7" ht="21" customHeight="1">
      <c r="A78" s="187"/>
      <c r="B78" s="182" t="s">
        <v>176</v>
      </c>
      <c r="C78" s="198" t="s">
        <v>3</v>
      </c>
      <c r="D78" s="199">
        <f>SUM('สรุปผลงานสำคัญ (รายเดือน)'!D76)</f>
        <v>0</v>
      </c>
      <c r="E78" s="185">
        <f>ต.ค.56!F78+พ.ย.56!F78+ธ.ค.56!F78+ม.ค.57!F78+ก.พ.57!F78+มี.ค.57!F78+เม.ย.57!F78+มิ.ย.57!F78</f>
        <v>0</v>
      </c>
      <c r="F78" s="310">
        <v>0</v>
      </c>
      <c r="G78" s="290"/>
    </row>
    <row r="79" spans="1:7" ht="21" customHeight="1">
      <c r="A79" s="187"/>
      <c r="B79" s="182" t="s">
        <v>224</v>
      </c>
      <c r="C79" s="198" t="s">
        <v>3</v>
      </c>
      <c r="D79" s="199">
        <f>SUM('สรุปผลงานสำคัญ (รายเดือน)'!D77)</f>
        <v>0</v>
      </c>
      <c r="E79" s="185">
        <f>ต.ค.56!F79+พ.ย.56!F79+ธ.ค.56!F79+ม.ค.57!F79+ก.พ.57!F79+มี.ค.57!F79+เม.ย.57!F79+มิ.ย.57!F79</f>
        <v>0</v>
      </c>
      <c r="F79" s="310">
        <v>0</v>
      </c>
      <c r="G79" s="290"/>
    </row>
    <row r="80" spans="1:7" ht="21" customHeight="1">
      <c r="A80" s="187"/>
      <c r="B80" s="182" t="s">
        <v>225</v>
      </c>
      <c r="C80" s="198" t="s">
        <v>49</v>
      </c>
      <c r="D80" s="199">
        <f>SUM('สรุปผลงานสำคัญ (รายเดือน)'!D78)</f>
        <v>1</v>
      </c>
      <c r="E80" s="185">
        <f>ต.ค.56!F80+พ.ย.56!F80+ธ.ค.56!F80+ม.ค.57!F80+ก.พ.57!F80+มี.ค.57!F80+เม.ย.57!F80+มิ.ย.57!F80</f>
        <v>1</v>
      </c>
      <c r="F80" s="310">
        <v>0</v>
      </c>
      <c r="G80" s="290">
        <f>E80*100/D80</f>
        <v>100</v>
      </c>
    </row>
    <row r="81" spans="1:7" ht="21" customHeight="1">
      <c r="A81" s="255"/>
      <c r="B81" s="256"/>
      <c r="C81" s="251" t="s">
        <v>3</v>
      </c>
      <c r="D81" s="252">
        <f>SUM('สรุปผลงานสำคัญ (รายเดือน)'!D79)</f>
        <v>12</v>
      </c>
      <c r="E81" s="185">
        <f>ต.ค.56!F81+พ.ย.56!F81+ธ.ค.56!F81+ม.ค.57!F81+ก.พ.57!F81+มี.ค.57!F81+เม.ย.57!F81+มิ.ย.57!F81</f>
        <v>12</v>
      </c>
      <c r="F81" s="313">
        <v>0</v>
      </c>
      <c r="G81" s="293">
        <f>E81*100/D81</f>
        <v>100</v>
      </c>
    </row>
    <row r="82" spans="1:7" ht="21" customHeight="1">
      <c r="A82" s="264"/>
      <c r="B82" s="265" t="s">
        <v>227</v>
      </c>
      <c r="C82" s="260" t="s">
        <v>3</v>
      </c>
      <c r="D82" s="266">
        <f>SUM('สรุปผลงานสำคัญ (รายเดือน)'!D80)</f>
        <v>0</v>
      </c>
      <c r="E82" s="185">
        <f>ต.ค.56!F82+พ.ย.56!F82+ธ.ค.56!F82+ม.ค.57!F82+ก.พ.57!F82+มี.ค.57!F82+เม.ย.57!F82+มิ.ย.57!F82</f>
        <v>0</v>
      </c>
      <c r="F82" s="314">
        <v>0</v>
      </c>
      <c r="G82" s="294"/>
    </row>
    <row r="83" spans="1:7" ht="21" customHeight="1">
      <c r="A83" s="196"/>
      <c r="B83" s="208" t="s">
        <v>228</v>
      </c>
      <c r="C83" s="198" t="s">
        <v>3</v>
      </c>
      <c r="D83" s="199">
        <f>SUM('สรุปผลงานสำคัญ (รายเดือน)'!D81)</f>
        <v>65</v>
      </c>
      <c r="E83" s="185">
        <f>ต.ค.56!F83+พ.ย.56!F83+ธ.ค.56!F83+ม.ค.57!F83+ก.พ.57!F83+มี.ค.57!F83+เม.ย.57!F83+มิ.ย.57!F83</f>
        <v>0</v>
      </c>
      <c r="F83" s="316">
        <v>0</v>
      </c>
      <c r="G83" s="297"/>
    </row>
    <row r="84" spans="1:7" ht="21" customHeight="1">
      <c r="A84" s="196"/>
      <c r="B84" s="197" t="s">
        <v>226</v>
      </c>
      <c r="C84" s="198" t="s">
        <v>3</v>
      </c>
      <c r="D84" s="199">
        <f>SUM('สรุปผลงานสำคัญ (รายเดือน)'!D82)</f>
        <v>0</v>
      </c>
      <c r="E84" s="185">
        <f>ต.ค.56!F84+พ.ย.56!F84+ธ.ค.56!F84+ม.ค.57!F84+ก.พ.57!F84+มี.ค.57!F84+เม.ย.57!F84+มิ.ย.57!F84</f>
        <v>0</v>
      </c>
      <c r="F84" s="316">
        <v>0</v>
      </c>
      <c r="G84" s="297"/>
    </row>
    <row r="85" spans="1:7" ht="21" customHeight="1">
      <c r="A85" s="196"/>
      <c r="B85" s="197" t="s">
        <v>229</v>
      </c>
      <c r="C85" s="198" t="s">
        <v>3</v>
      </c>
      <c r="D85" s="199">
        <f>SUM('สรุปผลงานสำคัญ (รายเดือน)'!D83)</f>
        <v>0</v>
      </c>
      <c r="E85" s="185">
        <f>ต.ค.56!F85+พ.ย.56!F85+ธ.ค.56!F85+ม.ค.57!F85+ก.พ.57!F85+มี.ค.57!F85+เม.ย.57!F85+มิ.ย.57!F85</f>
        <v>0</v>
      </c>
      <c r="F85" s="316">
        <v>0</v>
      </c>
      <c r="G85" s="297"/>
    </row>
    <row r="86" spans="1:7" ht="21" customHeight="1">
      <c r="A86" s="196"/>
      <c r="B86" s="197" t="s">
        <v>230</v>
      </c>
      <c r="C86" s="198" t="s">
        <v>3</v>
      </c>
      <c r="D86" s="199">
        <f>SUM('สรุปผลงานสำคัญ (รายเดือน)'!D84)</f>
        <v>0</v>
      </c>
      <c r="E86" s="185">
        <f>ต.ค.56!F86+พ.ย.56!F86+ธ.ค.56!F86+ม.ค.57!F86+ก.พ.57!F86+มี.ค.57!F86+เม.ย.57!F86+มิ.ย.57!F86</f>
        <v>0</v>
      </c>
      <c r="F86" s="310">
        <v>0</v>
      </c>
      <c r="G86" s="290"/>
    </row>
    <row r="87" spans="1:7" ht="21" customHeight="1">
      <c r="A87" s="196"/>
      <c r="B87" s="197" t="s">
        <v>231</v>
      </c>
      <c r="C87" s="198" t="s">
        <v>3</v>
      </c>
      <c r="D87" s="199">
        <f>SUM('สรุปผลงานสำคัญ (รายเดือน)'!D85)</f>
        <v>0</v>
      </c>
      <c r="E87" s="185">
        <f>ต.ค.56!F87+พ.ย.56!F87+ธ.ค.56!F87+ม.ค.57!F87+ก.พ.57!F87+มี.ค.57!F87+เม.ย.57!F87+มิ.ย.57!F87</f>
        <v>0</v>
      </c>
      <c r="F87" s="310">
        <v>0</v>
      </c>
      <c r="G87" s="290"/>
    </row>
    <row r="88" spans="1:7" ht="21" customHeight="1">
      <c r="A88" s="196"/>
      <c r="B88" s="197" t="s">
        <v>232</v>
      </c>
      <c r="C88" s="198" t="s">
        <v>49</v>
      </c>
      <c r="D88" s="199">
        <f>SUM('สรุปผลงานสำคัญ (รายเดือน)'!D86)</f>
        <v>2</v>
      </c>
      <c r="E88" s="185">
        <f>ต.ค.56!F88+พ.ย.56!F88+ธ.ค.56!F88+ม.ค.57!F88+ก.พ.57!F88+มี.ค.57!F88+เม.ย.57!F88+มิ.ย.57!F88</f>
        <v>2</v>
      </c>
      <c r="F88" s="310">
        <v>0</v>
      </c>
      <c r="G88" s="290">
        <f>E88*100/D88</f>
        <v>100</v>
      </c>
    </row>
    <row r="89" spans="1:7" ht="21" customHeight="1">
      <c r="A89" s="196"/>
      <c r="B89" s="197"/>
      <c r="C89" s="198" t="s">
        <v>3</v>
      </c>
      <c r="D89" s="199">
        <f>SUM('สรุปผลงานสำคัญ (รายเดือน)'!D87)</f>
        <v>20</v>
      </c>
      <c r="E89" s="185">
        <f>ต.ค.56!F89+พ.ย.56!F89+ธ.ค.56!F89+ม.ค.57!F89+ก.พ.57!F89+มี.ค.57!F89+เม.ย.57!F89+มิ.ย.57!F89</f>
        <v>21</v>
      </c>
      <c r="F89" s="310">
        <v>0</v>
      </c>
      <c r="G89" s="290">
        <f>E89*100/D89</f>
        <v>105</v>
      </c>
    </row>
    <row r="90" spans="1:7" ht="21" customHeight="1">
      <c r="A90" s="196"/>
      <c r="B90" s="208" t="s">
        <v>233</v>
      </c>
      <c r="C90" s="198" t="s">
        <v>49</v>
      </c>
      <c r="D90" s="199">
        <v>0</v>
      </c>
      <c r="E90" s="185">
        <f>ต.ค.56!F90+พ.ย.56!F90+ธ.ค.56!F90+ม.ค.57!F90+ก.พ.57!F90+มี.ค.57!F90+เม.ย.57!F90+มิ.ย.57!F90</f>
        <v>0</v>
      </c>
      <c r="F90" s="316">
        <v>0</v>
      </c>
      <c r="G90" s="297"/>
    </row>
    <row r="91" spans="1:7" ht="21" customHeight="1">
      <c r="A91" s="196"/>
      <c r="B91" s="197"/>
      <c r="C91" s="198" t="s">
        <v>3</v>
      </c>
      <c r="D91" s="199">
        <v>0</v>
      </c>
      <c r="E91" s="185">
        <f>ต.ค.56!F91+พ.ย.56!F91+ธ.ค.56!F91+ม.ค.57!F91+ก.พ.57!F91+มี.ค.57!F91+เม.ย.57!F91+มิ.ย.57!F91</f>
        <v>0</v>
      </c>
      <c r="F91" s="316">
        <v>0</v>
      </c>
      <c r="G91" s="297"/>
    </row>
    <row r="92" spans="1:7" ht="21" customHeight="1">
      <c r="A92" s="187"/>
      <c r="B92" s="188"/>
      <c r="C92" s="183"/>
      <c r="D92" s="184"/>
      <c r="E92" s="189"/>
      <c r="F92" s="310"/>
      <c r="G92" s="290"/>
    </row>
    <row r="93" spans="1:7" ht="21" customHeight="1">
      <c r="A93" s="204" t="s">
        <v>234</v>
      </c>
      <c r="B93" s="216"/>
      <c r="C93" s="198"/>
      <c r="D93" s="199"/>
      <c r="E93" s="189"/>
      <c r="F93" s="310"/>
      <c r="G93" s="290"/>
    </row>
    <row r="94" spans="1:7" ht="21" customHeight="1">
      <c r="A94" s="204" t="s">
        <v>71</v>
      </c>
      <c r="B94" s="216"/>
      <c r="C94" s="183"/>
      <c r="D94" s="219"/>
      <c r="E94" s="195"/>
      <c r="F94" s="311"/>
      <c r="G94" s="291"/>
    </row>
    <row r="95" spans="1:7" ht="21" customHeight="1">
      <c r="A95" s="204"/>
      <c r="B95" s="216" t="s">
        <v>235</v>
      </c>
      <c r="C95" s="183"/>
      <c r="D95" s="219"/>
      <c r="E95" s="195"/>
      <c r="F95" s="311"/>
      <c r="G95" s="291"/>
    </row>
    <row r="96" spans="1:7" ht="21" customHeight="1">
      <c r="A96" s="193" t="s">
        <v>34</v>
      </c>
      <c r="B96" s="217" t="s">
        <v>236</v>
      </c>
      <c r="C96" s="183" t="s">
        <v>3</v>
      </c>
      <c r="D96" s="286">
        <f>D97+D108</f>
        <v>3067</v>
      </c>
      <c r="E96" s="185">
        <f>E97+E108</f>
        <v>3163</v>
      </c>
      <c r="F96" s="220">
        <f>F97+F108</f>
        <v>410</v>
      </c>
      <c r="G96" s="296">
        <f>E96*100/D96</f>
        <v>103.13009455493967</v>
      </c>
    </row>
    <row r="97" spans="1:7" ht="21" customHeight="1">
      <c r="A97" s="193"/>
      <c r="B97" s="221" t="s">
        <v>237</v>
      </c>
      <c r="C97" s="198" t="s">
        <v>3</v>
      </c>
      <c r="D97" s="286">
        <f>D98+D99+D100+D101+D102+D103+D104+D105+D106+D107</f>
        <v>2851</v>
      </c>
      <c r="E97" s="323">
        <f>E98+E99+E100+E101+E102+E103+E104+E105+E106+E107</f>
        <v>2945</v>
      </c>
      <c r="F97" s="220">
        <f>F98+F99+F100+F101+F102+F103+F104+F105+F106+F107</f>
        <v>406</v>
      </c>
      <c r="G97" s="296">
        <f>E97*100/D97</f>
        <v>103.2970887407927</v>
      </c>
    </row>
    <row r="98" spans="1:7" ht="21" customHeight="1">
      <c r="A98" s="203"/>
      <c r="B98" s="222" t="s">
        <v>185</v>
      </c>
      <c r="C98" s="198" t="s">
        <v>3</v>
      </c>
      <c r="D98" s="199">
        <f>SUM('สรุปผลงานสำคัญ (รายเดือน)'!D96)</f>
        <v>900</v>
      </c>
      <c r="E98" s="185">
        <f>ต.ค.56!F98+พ.ย.56!F98+ธ.ค.56!F98+ม.ค.57!F98+ก.พ.57!F98+มี.ค.57!F98+เม.ย.57!F98+พ.ค.57!F98+มิ.ย.57!F98</f>
        <v>717</v>
      </c>
      <c r="F98" s="312">
        <v>91</v>
      </c>
      <c r="G98" s="292">
        <f>E98*100/D98</f>
        <v>79.666666666666671</v>
      </c>
    </row>
    <row r="99" spans="1:7" ht="21" customHeight="1">
      <c r="A99" s="203"/>
      <c r="B99" s="222" t="s">
        <v>186</v>
      </c>
      <c r="C99" s="198" t="s">
        <v>3</v>
      </c>
      <c r="D99" s="199">
        <f>SUM('สรุปผลงานสำคัญ (รายเดือน)'!D97)</f>
        <v>800</v>
      </c>
      <c r="E99" s="185">
        <f>ต.ค.56!F99+พ.ย.56!F99+ธ.ค.56!F99+ม.ค.57!F99+ก.พ.57!F99+มี.ค.57!F99+เม.ย.57!F99+พ.ค.57!F99+มิ.ย.57!F99</f>
        <v>1517</v>
      </c>
      <c r="F99" s="317">
        <v>268</v>
      </c>
      <c r="G99" s="292">
        <f t="shared" ref="G99:G107" si="1">E99*100/D99</f>
        <v>189.625</v>
      </c>
    </row>
    <row r="100" spans="1:7" ht="21" customHeight="1">
      <c r="A100" s="203"/>
      <c r="B100" s="224" t="s">
        <v>278</v>
      </c>
      <c r="C100" s="198" t="s">
        <v>3</v>
      </c>
      <c r="D100" s="199">
        <f>SUM('สรุปผลงานสำคัญ (รายเดือน)'!D98)</f>
        <v>450</v>
      </c>
      <c r="E100" s="185">
        <f>ต.ค.56!F100+พ.ย.56!F100+ธ.ค.56!F100+ม.ค.57!F100+ก.พ.57!F100+มี.ค.57!F100+เม.ย.57!F100+พ.ค.57!F100+มิ.ย.57!F100</f>
        <v>313</v>
      </c>
      <c r="F100" s="312">
        <v>45</v>
      </c>
      <c r="G100" s="292">
        <f t="shared" si="1"/>
        <v>69.555555555555557</v>
      </c>
    </row>
    <row r="101" spans="1:7" ht="21" customHeight="1">
      <c r="A101" s="203"/>
      <c r="B101" s="222" t="s">
        <v>279</v>
      </c>
      <c r="C101" s="198" t="s">
        <v>3</v>
      </c>
      <c r="D101" s="199">
        <f>SUM('สรุปผลงานสำคัญ (รายเดือน)'!D99)</f>
        <v>0</v>
      </c>
      <c r="E101" s="185">
        <f>ต.ค.56!F101+พ.ย.56!F101+ธ.ค.56!F101+ม.ค.57!F101+ก.พ.57!F101+มี.ค.57!F101+เม.ย.57!F101+พ.ค.57!F101+มิ.ย.57!F101</f>
        <v>0</v>
      </c>
      <c r="F101" s="312">
        <v>0</v>
      </c>
      <c r="G101" s="292"/>
    </row>
    <row r="102" spans="1:7" ht="21" customHeight="1">
      <c r="A102" s="203"/>
      <c r="B102" s="222" t="s">
        <v>280</v>
      </c>
      <c r="C102" s="198" t="s">
        <v>3</v>
      </c>
      <c r="D102" s="199">
        <f>SUM('สรุปผลงานสำคัญ (รายเดือน)'!D100)</f>
        <v>0</v>
      </c>
      <c r="E102" s="185">
        <f>ต.ค.56!F102+พ.ย.56!F102+ธ.ค.56!F102+ม.ค.57!F102+ก.พ.57!F102+มี.ค.57!F102+เม.ย.57!F102+พ.ค.57!F102+มิ.ย.57!F102</f>
        <v>0</v>
      </c>
      <c r="F102" s="317">
        <v>0</v>
      </c>
      <c r="G102" s="292"/>
    </row>
    <row r="103" spans="1:7" ht="21" customHeight="1">
      <c r="A103" s="203"/>
      <c r="B103" s="222" t="s">
        <v>281</v>
      </c>
      <c r="C103" s="198" t="s">
        <v>3</v>
      </c>
      <c r="D103" s="199">
        <f>SUM('สรุปผลงานสำคัญ (รายเดือน)'!D101)</f>
        <v>600</v>
      </c>
      <c r="E103" s="185">
        <f>ต.ค.56!F103+พ.ย.56!F103+ธ.ค.56!F103+ม.ค.57!F103+ก.พ.57!F103+มี.ค.57!F103+เม.ย.57!F103+พ.ค.57!F103+มิ.ย.57!F103</f>
        <v>288</v>
      </c>
      <c r="F103" s="312">
        <v>2</v>
      </c>
      <c r="G103" s="292">
        <f t="shared" si="1"/>
        <v>48</v>
      </c>
    </row>
    <row r="104" spans="1:7" ht="21" customHeight="1">
      <c r="A104" s="203"/>
      <c r="B104" s="224" t="s">
        <v>256</v>
      </c>
      <c r="C104" s="198" t="s">
        <v>3</v>
      </c>
      <c r="D104" s="199">
        <f>SUM('สรุปผลงานสำคัญ (รายเดือน)'!D102)</f>
        <v>0</v>
      </c>
      <c r="E104" s="185">
        <f>ต.ค.56!F104+พ.ย.56!F104+ธ.ค.56!F104+ม.ค.57!F104+ก.พ.57!F104+มี.ค.57!F104+เม.ย.57!F104+พ.ค.57!F104+มิ.ย.57!F104</f>
        <v>0</v>
      </c>
      <c r="F104" s="312">
        <v>0</v>
      </c>
      <c r="G104" s="292"/>
    </row>
    <row r="105" spans="1:7" ht="21" customHeight="1">
      <c r="A105" s="203"/>
      <c r="B105" s="224" t="s">
        <v>304</v>
      </c>
      <c r="C105" s="198" t="s">
        <v>9</v>
      </c>
      <c r="D105" s="199">
        <v>0</v>
      </c>
      <c r="E105" s="185">
        <f>ต.ค.56!F105+พ.ย.56!F105+ธ.ค.56!F105+ม.ค.57!F105+ก.พ.57!F105+มี.ค.57!F105+เม.ย.57!F105+พ.ค.57!F105+มิ.ย.57!F105</f>
        <v>0</v>
      </c>
      <c r="F105" s="312">
        <v>0</v>
      </c>
      <c r="G105" s="292"/>
    </row>
    <row r="106" spans="1:7" ht="21" customHeight="1">
      <c r="A106" s="203"/>
      <c r="B106" s="224" t="s">
        <v>305</v>
      </c>
      <c r="C106" s="198" t="s">
        <v>3</v>
      </c>
      <c r="D106" s="199">
        <v>1</v>
      </c>
      <c r="E106" s="185">
        <f>ต.ค.56!F106+พ.ย.56!F106+ธ.ค.56!F106+ม.ค.57!F106+ก.พ.57!F106+มี.ค.57!F106+เม.ย.57!F106+พ.ค.57!F106+มิ.ย.57!F106</f>
        <v>1</v>
      </c>
      <c r="F106" s="312">
        <v>0</v>
      </c>
      <c r="G106" s="292">
        <f t="shared" si="1"/>
        <v>100</v>
      </c>
    </row>
    <row r="107" spans="1:7" ht="21" customHeight="1">
      <c r="A107" s="203"/>
      <c r="B107" s="224" t="s">
        <v>306</v>
      </c>
      <c r="C107" s="198" t="s">
        <v>3</v>
      </c>
      <c r="D107" s="199">
        <v>100</v>
      </c>
      <c r="E107" s="185">
        <f>ต.ค.56!F107+พ.ย.56!F107+ธ.ค.56!F107+ม.ค.57!F107+ก.พ.57!F107+มี.ค.57!F107+เม.ย.57!F107+พ.ค.57!F107+มิ.ย.57!F107</f>
        <v>109</v>
      </c>
      <c r="F107" s="312">
        <v>0</v>
      </c>
      <c r="G107" s="292">
        <f t="shared" si="1"/>
        <v>109</v>
      </c>
    </row>
    <row r="108" spans="1:7" ht="21" customHeight="1">
      <c r="A108" s="203"/>
      <c r="B108" s="224" t="s">
        <v>257</v>
      </c>
      <c r="C108" s="198" t="s">
        <v>3</v>
      </c>
      <c r="D108" s="184">
        <f>D109+D110+D111+D112+D113</f>
        <v>216</v>
      </c>
      <c r="E108" s="323">
        <f>E109+E110+E111+E112+E113</f>
        <v>218</v>
      </c>
      <c r="F108" s="254">
        <f>F109+F110+F111+F112+F113</f>
        <v>4</v>
      </c>
      <c r="G108" s="298">
        <f>E108*100/D108</f>
        <v>100.92592592592592</v>
      </c>
    </row>
    <row r="109" spans="1:7" ht="21" customHeight="1">
      <c r="A109" s="203"/>
      <c r="B109" s="222" t="s">
        <v>238</v>
      </c>
      <c r="C109" s="198" t="s">
        <v>3</v>
      </c>
      <c r="D109" s="199">
        <f>SUM('สรุปผลงานสำคัญ (รายเดือน)'!D104)</f>
        <v>30</v>
      </c>
      <c r="E109" s="185">
        <f>ต.ค.56!F109+พ.ย.56!F109+ธ.ค.56!F109+ม.ค.57!F109+ก.พ.57!F109+มี.ค.57!F109+เม.ย.57!F109+พ.ค.57!F109+มิ.ย.57!F109</f>
        <v>31</v>
      </c>
      <c r="F109" s="312">
        <v>0</v>
      </c>
      <c r="G109" s="292">
        <f>E109*100/D109</f>
        <v>103.33333333333333</v>
      </c>
    </row>
    <row r="110" spans="1:7" ht="21" customHeight="1">
      <c r="A110" s="203"/>
      <c r="B110" s="222" t="s">
        <v>239</v>
      </c>
      <c r="C110" s="198" t="s">
        <v>3</v>
      </c>
      <c r="D110" s="199">
        <f>SUM('สรุปผลงานสำคัญ (รายเดือน)'!D105)</f>
        <v>150</v>
      </c>
      <c r="E110" s="185">
        <f>ต.ค.56!F110+พ.ย.56!F110+ธ.ค.56!F110+ม.ค.57!F110+ก.พ.57!F110+มี.ค.57!F110+เม.ย.57!F110+พ.ค.57!F110+มิ.ย.57!F110</f>
        <v>157</v>
      </c>
      <c r="F110" s="312">
        <v>0</v>
      </c>
      <c r="G110" s="292">
        <f t="shared" ref="G110:G112" si="2">E110*100/D110</f>
        <v>104.66666666666667</v>
      </c>
    </row>
    <row r="111" spans="1:7" ht="21" customHeight="1">
      <c r="A111" s="203"/>
      <c r="B111" s="222" t="s">
        <v>240</v>
      </c>
      <c r="C111" s="198" t="s">
        <v>3</v>
      </c>
      <c r="D111" s="199">
        <f>SUM('สรุปผลงานสำคัญ (รายเดือน)'!D106)</f>
        <v>35</v>
      </c>
      <c r="E111" s="185">
        <f>ต.ค.56!F111+พ.ย.56!F111+ธ.ค.56!F111+ม.ค.57!F111+ก.พ.57!F111+มี.ค.57!F111+เม.ย.57!F111+พ.ค.57!F111+มิ.ย.57!F111</f>
        <v>29</v>
      </c>
      <c r="F111" s="317">
        <v>4</v>
      </c>
      <c r="G111" s="292">
        <f t="shared" si="2"/>
        <v>82.857142857142861</v>
      </c>
    </row>
    <row r="112" spans="1:7" ht="21" customHeight="1">
      <c r="A112" s="203"/>
      <c r="B112" s="224" t="s">
        <v>241</v>
      </c>
      <c r="C112" s="198" t="s">
        <v>3</v>
      </c>
      <c r="D112" s="199">
        <f>SUM('สรุปผลงานสำคัญ (รายเดือน)'!D107)</f>
        <v>1</v>
      </c>
      <c r="E112" s="185">
        <f>ต.ค.56!F112+พ.ย.56!F112+ธ.ค.56!F112+ม.ค.57!F112+ก.พ.57!F112+มี.ค.57!F112+เม.ย.57!F112+พ.ค.57!F112+มิ.ย.57!F112</f>
        <v>1</v>
      </c>
      <c r="F112" s="317">
        <v>0</v>
      </c>
      <c r="G112" s="292">
        <f t="shared" si="2"/>
        <v>100</v>
      </c>
    </row>
    <row r="113" spans="1:7" ht="21" customHeight="1">
      <c r="A113" s="203"/>
      <c r="B113" s="222" t="s">
        <v>242</v>
      </c>
      <c r="C113" s="198" t="s">
        <v>3</v>
      </c>
      <c r="D113" s="199">
        <f>SUM('สรุปผลงานสำคัญ (รายเดือน)'!D108)</f>
        <v>0</v>
      </c>
      <c r="E113" s="185">
        <f>ต.ค.56!F113+พ.ย.56!F113+ธ.ค.56!F113+ม.ค.57!F113+ก.พ.57!F113+มี.ค.57!F113+เม.ย.57!F113+พ.ค.57!F113+มิ.ย.57!F113</f>
        <v>0</v>
      </c>
      <c r="F113" s="312">
        <v>0</v>
      </c>
      <c r="G113" s="292"/>
    </row>
    <row r="114" spans="1:7" ht="21" customHeight="1">
      <c r="A114" s="203"/>
      <c r="B114" s="226" t="s">
        <v>270</v>
      </c>
      <c r="C114" s="198" t="s">
        <v>3</v>
      </c>
      <c r="D114" s="199"/>
      <c r="E114" s="185">
        <f>ต.ค.56!F114+พ.ย.56!F114+ธ.ค.56!F114+ม.ค.57!F114+ก.พ.57!F114+มี.ค.57!F114+เม.ย.57!F114+พ.ค.57!F114+มิ.ย.57!F114</f>
        <v>0</v>
      </c>
      <c r="F114" s="312">
        <v>0</v>
      </c>
      <c r="G114" s="292"/>
    </row>
    <row r="115" spans="1:7" ht="21" customHeight="1">
      <c r="A115" s="203"/>
      <c r="B115" s="226" t="s">
        <v>271</v>
      </c>
      <c r="C115" s="198" t="s">
        <v>3</v>
      </c>
      <c r="D115" s="199"/>
      <c r="E115" s="185">
        <f>ต.ค.56!F115+พ.ย.56!F115+ธ.ค.56!F115+ม.ค.57!F115+ก.พ.57!F115+มี.ค.57!F115+เม.ย.57!F115+พ.ค.57!F115+มิ.ย.57!F115</f>
        <v>0</v>
      </c>
      <c r="F115" s="312">
        <v>0</v>
      </c>
      <c r="G115" s="292"/>
    </row>
    <row r="116" spans="1:7" ht="21" customHeight="1">
      <c r="A116" s="203"/>
      <c r="B116" s="226" t="s">
        <v>272</v>
      </c>
      <c r="C116" s="198" t="s">
        <v>3</v>
      </c>
      <c r="D116" s="199"/>
      <c r="E116" s="185">
        <f>ต.ค.56!F116+พ.ย.56!F116+ธ.ค.56!F116+ม.ค.57!F116+ก.พ.57!F116+มี.ค.57!F116+เม.ย.57!F116+พ.ค.57!F116+มิ.ย.57!F116</f>
        <v>0</v>
      </c>
      <c r="F116" s="312">
        <v>0</v>
      </c>
      <c r="G116" s="292"/>
    </row>
    <row r="117" spans="1:7" ht="21" customHeight="1">
      <c r="A117" s="203"/>
      <c r="B117" s="226" t="s">
        <v>273</v>
      </c>
      <c r="C117" s="198" t="s">
        <v>3</v>
      </c>
      <c r="D117" s="199"/>
      <c r="E117" s="185">
        <f>ต.ค.56!F117+พ.ย.56!F117+ธ.ค.56!F117+ม.ค.57!F117+ก.พ.57!F117+มี.ค.57!F117+เม.ย.57!F117+พ.ค.57!F117+มิ.ย.57!F117</f>
        <v>0</v>
      </c>
      <c r="F117" s="312">
        <v>0</v>
      </c>
      <c r="G117" s="292"/>
    </row>
    <row r="118" spans="1:7" ht="21" customHeight="1">
      <c r="A118" s="203"/>
      <c r="B118" s="226" t="s">
        <v>274</v>
      </c>
      <c r="C118" s="198" t="s">
        <v>3</v>
      </c>
      <c r="D118" s="199"/>
      <c r="E118" s="185">
        <f>ต.ค.56!F118+พ.ย.56!F118+ธ.ค.56!F118+ม.ค.57!F118+ก.พ.57!F118+มี.ค.57!F118+เม.ย.57!F118+พ.ค.57!F118+มิ.ย.57!F118</f>
        <v>0</v>
      </c>
      <c r="F118" s="312">
        <v>0</v>
      </c>
      <c r="G118" s="292"/>
    </row>
    <row r="119" spans="1:7" ht="21" customHeight="1">
      <c r="A119" s="203"/>
      <c r="B119" s="226" t="s">
        <v>275</v>
      </c>
      <c r="C119" s="198" t="s">
        <v>3</v>
      </c>
      <c r="D119" s="199"/>
      <c r="E119" s="185">
        <f>ต.ค.56!F119+พ.ย.56!F119+ธ.ค.56!F119+ม.ค.57!F119+ก.พ.57!F119+มี.ค.57!F119+เม.ย.57!F119+พ.ค.57!F119+มิ.ย.57!F119</f>
        <v>0</v>
      </c>
      <c r="F119" s="312">
        <v>0</v>
      </c>
      <c r="G119" s="292"/>
    </row>
    <row r="120" spans="1:7" ht="21" customHeight="1">
      <c r="A120" s="203"/>
      <c r="B120" s="226" t="s">
        <v>276</v>
      </c>
      <c r="C120" s="198" t="s">
        <v>3</v>
      </c>
      <c r="D120" s="199"/>
      <c r="E120" s="185">
        <f>ต.ค.56!F120+พ.ย.56!F120+ธ.ค.56!F120+ม.ค.57!F120+ก.พ.57!F120+มี.ค.57!F120+เม.ย.57!F120+พ.ค.57!F120+มิ.ย.57!F120</f>
        <v>0</v>
      </c>
      <c r="F120" s="312">
        <v>0</v>
      </c>
      <c r="G120" s="292"/>
    </row>
    <row r="121" spans="1:7" ht="21" customHeight="1">
      <c r="A121" s="268"/>
      <c r="B121" s="269" t="s">
        <v>277</v>
      </c>
      <c r="C121" s="251" t="s">
        <v>3</v>
      </c>
      <c r="D121" s="252"/>
      <c r="E121" s="185">
        <f>ต.ค.56!F121+พ.ย.56!F121+ธ.ค.56!F121+ม.ค.57!F121+ก.พ.57!F121+มี.ค.57!F121+เม.ย.57!F121+พ.ค.57!F121+มิ.ย.57!F121</f>
        <v>0</v>
      </c>
      <c r="F121" s="318">
        <v>0</v>
      </c>
      <c r="G121" s="299"/>
    </row>
    <row r="122" spans="1:7" ht="19.5" customHeight="1">
      <c r="A122" s="271" t="s">
        <v>36</v>
      </c>
      <c r="B122" s="272" t="s">
        <v>187</v>
      </c>
      <c r="C122" s="273" t="s">
        <v>3</v>
      </c>
      <c r="D122" s="274"/>
      <c r="E122" s="275"/>
      <c r="F122" s="319"/>
      <c r="G122" s="300"/>
    </row>
    <row r="123" spans="1:7" ht="19.5" customHeight="1">
      <c r="A123" s="212"/>
      <c r="B123" s="194" t="s">
        <v>23</v>
      </c>
      <c r="C123" s="183"/>
      <c r="D123" s="184"/>
      <c r="E123" s="229"/>
      <c r="F123" s="320"/>
      <c r="G123" s="301"/>
    </row>
    <row r="124" spans="1:7" ht="19.5" customHeight="1">
      <c r="A124" s="203"/>
      <c r="B124" s="201" t="s">
        <v>38</v>
      </c>
      <c r="C124" s="198" t="s">
        <v>3</v>
      </c>
      <c r="D124" s="199">
        <f>SUM('สรุปผลงานสำคัญ (รายเดือน)'!D119)</f>
        <v>0</v>
      </c>
      <c r="E124" s="185">
        <f>ต.ค.56!F124+พ.ย.56!F124+ธ.ค.56!F124+ม.ค.57!F124+ก.พ.57!F124+มี.ค.57!F124+เม.ย.57!F124+มิ.ย.57!F124</f>
        <v>0</v>
      </c>
      <c r="F124" s="310">
        <v>0</v>
      </c>
      <c r="G124" s="290"/>
    </row>
    <row r="125" spans="1:7" ht="19.5" customHeight="1">
      <c r="A125" s="203"/>
      <c r="B125" s="230" t="s">
        <v>39</v>
      </c>
      <c r="C125" s="198" t="s">
        <v>3</v>
      </c>
      <c r="D125" s="199"/>
      <c r="E125" s="185">
        <f>ต.ค.56!F125+พ.ย.56!F125+ธ.ค.56!F125+ม.ค.57!F125+ก.พ.57!F125+มี.ค.57!F125+เม.ย.57!F125+มิ.ย.57!F125</f>
        <v>0</v>
      </c>
      <c r="F125" s="310">
        <v>0</v>
      </c>
      <c r="G125" s="290"/>
    </row>
    <row r="126" spans="1:7" ht="19.5" customHeight="1">
      <c r="A126" s="203"/>
      <c r="B126" s="230" t="s">
        <v>40</v>
      </c>
      <c r="C126" s="198" t="s">
        <v>3</v>
      </c>
      <c r="D126" s="199"/>
      <c r="E126" s="185">
        <f>ต.ค.56!F126+พ.ย.56!F126+ธ.ค.56!F126+ม.ค.57!F126+ก.พ.57!F126+มี.ค.57!F126+เม.ย.57!F126+มิ.ย.57!F126</f>
        <v>0</v>
      </c>
      <c r="F126" s="310">
        <v>0</v>
      </c>
      <c r="G126" s="290"/>
    </row>
    <row r="127" spans="1:7" ht="19.5" customHeight="1">
      <c r="A127" s="203"/>
      <c r="B127" s="230" t="s">
        <v>41</v>
      </c>
      <c r="C127" s="198" t="s">
        <v>3</v>
      </c>
      <c r="D127" s="199"/>
      <c r="E127" s="185">
        <f>ต.ค.56!F127+พ.ย.56!F127+ธ.ค.56!F127+ม.ค.57!F127+ก.พ.57!F127+มี.ค.57!F127+เม.ย.57!F127+มิ.ย.57!F127</f>
        <v>0</v>
      </c>
      <c r="F127" s="310">
        <v>0</v>
      </c>
      <c r="G127" s="290"/>
    </row>
    <row r="128" spans="1:7" ht="19.5" customHeight="1">
      <c r="A128" s="203"/>
      <c r="B128" s="197" t="s">
        <v>42</v>
      </c>
      <c r="C128" s="198" t="s">
        <v>3</v>
      </c>
      <c r="D128" s="199">
        <f>SUM('สรุปผลงานสำคัญ (รายเดือน)'!D123)</f>
        <v>0</v>
      </c>
      <c r="E128" s="185">
        <f>ต.ค.56!F128+พ.ย.56!F128+ธ.ค.56!F128+ม.ค.57!F128+ก.พ.57!F128+มี.ค.57!F128+เม.ย.57!F128+มิ.ย.57!F128</f>
        <v>0</v>
      </c>
      <c r="F128" s="310">
        <v>0</v>
      </c>
      <c r="G128" s="290"/>
    </row>
    <row r="129" spans="1:7" ht="19.5" customHeight="1">
      <c r="A129" s="203"/>
      <c r="B129" s="197" t="s">
        <v>43</v>
      </c>
      <c r="C129" s="198" t="s">
        <v>3</v>
      </c>
      <c r="D129" s="199">
        <f>SUM('สรุปผลงานสำคัญ (รายเดือน)'!D124)</f>
        <v>0</v>
      </c>
      <c r="E129" s="185">
        <f>ต.ค.56!F129+พ.ย.56!F129+ธ.ค.56!F129+ม.ค.57!F129+ก.พ.57!F129+มี.ค.57!F129+เม.ย.57!F129+มิ.ย.57!F129</f>
        <v>0</v>
      </c>
      <c r="F129" s="225">
        <v>0</v>
      </c>
      <c r="G129" s="298"/>
    </row>
    <row r="130" spans="1:7" ht="19.5" customHeight="1">
      <c r="A130" s="203"/>
      <c r="B130" s="202" t="s">
        <v>44</v>
      </c>
      <c r="C130" s="198" t="s">
        <v>3</v>
      </c>
      <c r="D130" s="199"/>
      <c r="E130" s="185">
        <f>ต.ค.56!F130+พ.ย.56!F130+ธ.ค.56!F130+ม.ค.57!F130+ก.พ.57!F130+มี.ค.57!F130+เม.ย.57!F130+มิ.ย.57!F130</f>
        <v>4</v>
      </c>
      <c r="F130" s="310">
        <v>1</v>
      </c>
      <c r="G130" s="290"/>
    </row>
    <row r="131" spans="1:7" ht="19.5" customHeight="1">
      <c r="A131" s="203"/>
      <c r="B131" s="202" t="s">
        <v>45</v>
      </c>
      <c r="C131" s="198" t="s">
        <v>3</v>
      </c>
      <c r="D131" s="199"/>
      <c r="E131" s="185">
        <f>ต.ค.56!F131+พ.ย.56!F131+ธ.ค.56!F131+ม.ค.57!F131+ก.พ.57!F131+มี.ค.57!F131+เม.ย.57!F131+มิ.ย.57!F131</f>
        <v>36</v>
      </c>
      <c r="F131" s="310">
        <v>5</v>
      </c>
      <c r="G131" s="290"/>
    </row>
    <row r="132" spans="1:7" ht="19.5" customHeight="1">
      <c r="A132" s="231"/>
      <c r="B132" s="232" t="s">
        <v>24</v>
      </c>
      <c r="C132" s="233"/>
      <c r="D132" s="234"/>
      <c r="E132" s="189"/>
      <c r="F132" s="310"/>
      <c r="G132" s="290"/>
    </row>
    <row r="133" spans="1:7" ht="19.5" customHeight="1">
      <c r="A133" s="231"/>
      <c r="B133" s="235" t="s">
        <v>46</v>
      </c>
      <c r="C133" s="233" t="s">
        <v>3</v>
      </c>
      <c r="D133" s="234">
        <v>0</v>
      </c>
      <c r="E133" s="185">
        <f>ต.ค.56!F133+พ.ย.56!F133+ธ.ค.56!F133+ม.ค.57!F133+ก.พ.57!F133+มี.ค.57!F133+เม.ย.57!F133+มิ.ย.57!F133</f>
        <v>0</v>
      </c>
      <c r="F133" s="310">
        <v>0</v>
      </c>
      <c r="G133" s="290"/>
    </row>
    <row r="134" spans="1:7" ht="19.5" customHeight="1">
      <c r="A134" s="231"/>
      <c r="B134" s="232" t="s">
        <v>25</v>
      </c>
      <c r="C134" s="233"/>
      <c r="D134" s="234"/>
      <c r="E134" s="189"/>
      <c r="F134" s="310"/>
      <c r="G134" s="290"/>
    </row>
    <row r="135" spans="1:7" ht="19.5" customHeight="1">
      <c r="A135" s="231"/>
      <c r="B135" s="235" t="s">
        <v>129</v>
      </c>
      <c r="C135" s="233" t="s">
        <v>3</v>
      </c>
      <c r="D135" s="234">
        <v>0</v>
      </c>
      <c r="E135" s="185">
        <f>ต.ค.56!F135+พ.ย.56!F135+ธ.ค.56!F135+ม.ค.57!F135+ก.พ.57!F135+มี.ค.57!F135+เม.ย.57!F135+มิ.ย.57!F135</f>
        <v>0</v>
      </c>
      <c r="F135" s="310">
        <v>0</v>
      </c>
      <c r="G135" s="290"/>
    </row>
    <row r="136" spans="1:7" ht="19.5" customHeight="1">
      <c r="A136" s="231"/>
      <c r="B136" s="235" t="s">
        <v>18</v>
      </c>
      <c r="C136" s="233" t="s">
        <v>8</v>
      </c>
      <c r="D136" s="234"/>
      <c r="E136" s="189"/>
      <c r="F136" s="310"/>
      <c r="G136" s="290"/>
    </row>
    <row r="137" spans="1:7" ht="19.5" customHeight="1">
      <c r="A137" s="231"/>
      <c r="B137" s="235" t="s">
        <v>130</v>
      </c>
      <c r="C137" s="233" t="s">
        <v>3</v>
      </c>
      <c r="D137" s="234">
        <v>0</v>
      </c>
      <c r="E137" s="185">
        <f>ต.ค.56!F137+พ.ย.56!F137+ธ.ค.56!F137+ม.ค.57!F137+ก.พ.57!F137+มี.ค.57!F137+เม.ย.57!F137+มิ.ย.57!F137</f>
        <v>0</v>
      </c>
      <c r="F137" s="310">
        <v>0</v>
      </c>
      <c r="G137" s="290"/>
    </row>
    <row r="138" spans="1:7" ht="19.5" customHeight="1">
      <c r="A138" s="231"/>
      <c r="B138" s="235" t="s">
        <v>21</v>
      </c>
      <c r="C138" s="233" t="s">
        <v>22</v>
      </c>
      <c r="D138" s="234">
        <v>0</v>
      </c>
      <c r="E138" s="185">
        <f>ต.ค.56!F138+พ.ย.56!F138+ธ.ค.56!F138+ม.ค.57!F138+ก.พ.57!F138+มี.ค.57!F138+เม.ย.57!F138+มิ.ย.57!F138</f>
        <v>0</v>
      </c>
      <c r="F138" s="310">
        <v>0</v>
      </c>
      <c r="G138" s="290"/>
    </row>
    <row r="139" spans="1:7" ht="19.5" customHeight="1">
      <c r="A139" s="231"/>
      <c r="B139" s="237" t="s">
        <v>68</v>
      </c>
      <c r="C139" s="233" t="s">
        <v>3</v>
      </c>
      <c r="D139" s="234">
        <v>0</v>
      </c>
      <c r="E139" s="185">
        <f>ต.ค.56!F139+พ.ย.56!F139+ธ.ค.56!F139+ม.ค.57!F139+ก.พ.57!F139+มี.ค.57!F139+เม.ย.57!F139+มิ.ย.57!F139</f>
        <v>0</v>
      </c>
      <c r="F139" s="310">
        <v>0</v>
      </c>
      <c r="G139" s="290"/>
    </row>
    <row r="140" spans="1:7" ht="19.5" customHeight="1">
      <c r="A140" s="231"/>
      <c r="B140" s="238" t="s">
        <v>58</v>
      </c>
      <c r="C140" s="233" t="s">
        <v>22</v>
      </c>
      <c r="D140" s="234">
        <v>0</v>
      </c>
      <c r="E140" s="185">
        <f>ต.ค.56!F140+พ.ย.56!F140+ธ.ค.56!F140+ม.ค.57!F140+ก.พ.57!F140+มี.ค.57!F140+เม.ย.57!F140+มิ.ย.57!F140</f>
        <v>0</v>
      </c>
      <c r="F140" s="310">
        <v>0</v>
      </c>
      <c r="G140" s="290"/>
    </row>
    <row r="141" spans="1:7" ht="19.5" customHeight="1">
      <c r="A141" s="231"/>
      <c r="B141" s="237" t="s">
        <v>69</v>
      </c>
      <c r="C141" s="233" t="s">
        <v>3</v>
      </c>
      <c r="D141" s="234">
        <v>0</v>
      </c>
      <c r="E141" s="185">
        <f>ต.ค.56!F141+พ.ย.56!F141+ธ.ค.56!F141+ม.ค.57!F141+ก.พ.57!F141+มี.ค.57!F141+เม.ย.57!F141+มิ.ย.57!F141</f>
        <v>0</v>
      </c>
      <c r="F141" s="310">
        <v>0</v>
      </c>
      <c r="G141" s="290"/>
    </row>
    <row r="142" spans="1:7" ht="19.5" customHeight="1">
      <c r="A142" s="231"/>
      <c r="B142" s="238" t="s">
        <v>59</v>
      </c>
      <c r="C142" s="233" t="s">
        <v>22</v>
      </c>
      <c r="D142" s="234">
        <v>0</v>
      </c>
      <c r="E142" s="185">
        <f>ต.ค.56!F142+พ.ย.56!F142+ธ.ค.56!F142+ม.ค.57!F142+ก.พ.57!F142+มี.ค.57!F142+เม.ย.57!F142+มิ.ย.57!F142</f>
        <v>0</v>
      </c>
      <c r="F142" s="310">
        <v>0</v>
      </c>
      <c r="G142" s="290"/>
    </row>
    <row r="143" spans="1:7" ht="19.5" customHeight="1">
      <c r="A143" s="231"/>
      <c r="B143" s="235" t="s">
        <v>131</v>
      </c>
      <c r="C143" s="233" t="s">
        <v>3</v>
      </c>
      <c r="D143" s="234">
        <v>0</v>
      </c>
      <c r="E143" s="185">
        <f>ต.ค.56!F143+พ.ย.56!F143+ธ.ค.56!F143+ม.ค.57!F143+ก.พ.57!F143+มี.ค.57!F143+เม.ย.57!F143+มิ.ย.57!F143</f>
        <v>0</v>
      </c>
      <c r="F143" s="310">
        <v>0</v>
      </c>
      <c r="G143" s="290"/>
    </row>
    <row r="144" spans="1:7" ht="19.5" customHeight="1">
      <c r="A144" s="231"/>
      <c r="B144" s="235" t="s">
        <v>28</v>
      </c>
      <c r="C144" s="233" t="s">
        <v>22</v>
      </c>
      <c r="D144" s="234">
        <v>0</v>
      </c>
      <c r="E144" s="185">
        <f>ต.ค.56!F144+พ.ย.56!F144+ธ.ค.56!F144+ม.ค.57!F144+ก.พ.57!F144+มี.ค.57!F144+เม.ย.57!F144+มิ.ย.57!F144</f>
        <v>0</v>
      </c>
      <c r="F144" s="310">
        <v>0</v>
      </c>
      <c r="G144" s="290"/>
    </row>
    <row r="145" spans="1:7" ht="19.5" customHeight="1">
      <c r="A145" s="231"/>
      <c r="B145" s="232" t="s">
        <v>208</v>
      </c>
      <c r="C145" s="233"/>
      <c r="D145" s="234"/>
      <c r="E145" s="189"/>
      <c r="F145" s="310"/>
      <c r="G145" s="290"/>
    </row>
    <row r="146" spans="1:7" ht="19.5" customHeight="1">
      <c r="A146" s="231"/>
      <c r="B146" s="239" t="s">
        <v>132</v>
      </c>
      <c r="C146" s="233" t="s">
        <v>3</v>
      </c>
      <c r="D146" s="234">
        <v>0</v>
      </c>
      <c r="E146" s="185">
        <f>ต.ค.56!F146+พ.ย.56!F146+ธ.ค.56!F146+ม.ค.57!F146+ก.พ.57!F146+มี.ค.57!F146+เม.ย.57!F146+มิ.ย.57!F146</f>
        <v>0</v>
      </c>
      <c r="F146" s="310">
        <v>0</v>
      </c>
      <c r="G146" s="290"/>
    </row>
    <row r="147" spans="1:7" ht="19.5" customHeight="1">
      <c r="A147" s="231"/>
      <c r="B147" s="239" t="s">
        <v>167</v>
      </c>
      <c r="C147" s="233" t="s">
        <v>3</v>
      </c>
      <c r="D147" s="234">
        <v>0</v>
      </c>
      <c r="E147" s="185">
        <f>ต.ค.56!F147+พ.ย.56!F147+ธ.ค.56!F147+ม.ค.57!F147+ก.พ.57!F147+มี.ค.57!F147+เม.ย.57!F147+มิ.ย.57!F147</f>
        <v>0</v>
      </c>
      <c r="F147" s="310">
        <v>0</v>
      </c>
      <c r="G147" s="290"/>
    </row>
    <row r="148" spans="1:7" ht="19.5" customHeight="1">
      <c r="A148" s="231"/>
      <c r="B148" s="240" t="s">
        <v>188</v>
      </c>
      <c r="C148" s="233" t="s">
        <v>3</v>
      </c>
      <c r="D148" s="234">
        <v>0</v>
      </c>
      <c r="E148" s="185">
        <f>ต.ค.56!F148+พ.ย.56!F148+ธ.ค.56!F148+ม.ค.57!F148+ก.พ.57!F148+มี.ค.57!F148+เม.ย.57!F148+มิ.ย.57!F148</f>
        <v>0</v>
      </c>
      <c r="F148" s="310">
        <v>0</v>
      </c>
      <c r="G148" s="290"/>
    </row>
    <row r="149" spans="1:7" ht="19.5" customHeight="1">
      <c r="A149" s="231"/>
      <c r="B149" s="241" t="s">
        <v>209</v>
      </c>
      <c r="C149" s="233" t="s">
        <v>3</v>
      </c>
      <c r="D149" s="234">
        <v>0</v>
      </c>
      <c r="E149" s="185">
        <f>ต.ค.56!F149+พ.ย.56!F149+ธ.ค.56!F149+ม.ค.57!F149+ก.พ.57!F149+มี.ค.57!F149+เม.ย.57!F149+มิ.ย.57!F149</f>
        <v>0</v>
      </c>
      <c r="F149" s="310">
        <v>0</v>
      </c>
      <c r="G149" s="290"/>
    </row>
    <row r="150" spans="1:7" ht="19.5" customHeight="1">
      <c r="A150" s="231"/>
      <c r="B150" s="235" t="s">
        <v>189</v>
      </c>
      <c r="C150" s="233"/>
      <c r="D150" s="234"/>
      <c r="E150" s="189"/>
      <c r="F150" s="310"/>
      <c r="G150" s="290"/>
    </row>
    <row r="151" spans="1:7" ht="19.5" customHeight="1">
      <c r="A151" s="231"/>
      <c r="B151" s="235" t="s">
        <v>133</v>
      </c>
      <c r="C151" s="233" t="s">
        <v>3</v>
      </c>
      <c r="D151" s="234">
        <v>0</v>
      </c>
      <c r="E151" s="185">
        <f>ต.ค.56!F151+พ.ย.56!F151+ธ.ค.56!F151+ม.ค.57!F151+ก.พ.57!F151+มี.ค.57!F151+เม.ย.57!F151+มิ.ย.57!F151</f>
        <v>0</v>
      </c>
      <c r="F151" s="310">
        <v>0</v>
      </c>
      <c r="G151" s="290"/>
    </row>
    <row r="152" spans="1:7" ht="19.5" customHeight="1">
      <c r="A152" s="231"/>
      <c r="B152" s="242" t="s">
        <v>33</v>
      </c>
      <c r="C152" s="233"/>
      <c r="D152" s="234"/>
      <c r="E152" s="189"/>
      <c r="F152" s="310"/>
      <c r="G152" s="290"/>
    </row>
    <row r="153" spans="1:7" ht="19.5" customHeight="1">
      <c r="A153" s="231"/>
      <c r="B153" s="235" t="s">
        <v>134</v>
      </c>
      <c r="C153" s="233" t="s">
        <v>3</v>
      </c>
      <c r="D153" s="234">
        <v>0</v>
      </c>
      <c r="E153" s="185">
        <f>ต.ค.56!F153+พ.ย.56!F153+ธ.ค.56!F153+ม.ค.57!F153+ก.พ.57!F153+มี.ค.57!F153+เม.ย.57!F153+มิ.ย.57!F153</f>
        <v>0</v>
      </c>
      <c r="F153" s="310">
        <v>0</v>
      </c>
      <c r="G153" s="290"/>
    </row>
    <row r="154" spans="1:7" ht="19.5" customHeight="1">
      <c r="A154" s="231"/>
      <c r="B154" s="243" t="s">
        <v>30</v>
      </c>
      <c r="C154" s="233"/>
      <c r="D154" s="234"/>
      <c r="E154" s="189"/>
      <c r="F154" s="310"/>
      <c r="G154" s="290"/>
    </row>
    <row r="155" spans="1:7" ht="19.5" customHeight="1">
      <c r="A155" s="231"/>
      <c r="B155" s="232" t="s">
        <v>29</v>
      </c>
      <c r="C155" s="233"/>
      <c r="D155" s="234"/>
      <c r="E155" s="189"/>
      <c r="F155" s="310"/>
      <c r="G155" s="290"/>
    </row>
    <row r="156" spans="1:7" ht="19.5" customHeight="1">
      <c r="A156" s="231"/>
      <c r="B156" s="232" t="s">
        <v>190</v>
      </c>
      <c r="C156" s="233"/>
      <c r="D156" s="234"/>
      <c r="E156" s="189"/>
      <c r="F156" s="310"/>
      <c r="G156" s="290"/>
    </row>
    <row r="157" spans="1:7" ht="19.5" customHeight="1">
      <c r="A157" s="231"/>
      <c r="B157" s="235" t="s">
        <v>135</v>
      </c>
      <c r="C157" s="233" t="s">
        <v>126</v>
      </c>
      <c r="D157" s="234">
        <v>0</v>
      </c>
      <c r="E157" s="185">
        <f>ต.ค.56!F157+พ.ย.56!F157+ธ.ค.56!F157+ม.ค.57!F157+ก.พ.57!F157+มี.ค.57!F157+เม.ย.57!F157+มิ.ย.57!F157</f>
        <v>0</v>
      </c>
      <c r="F157" s="310">
        <v>0</v>
      </c>
      <c r="G157" s="290"/>
    </row>
    <row r="158" spans="1:7" ht="19.5" customHeight="1">
      <c r="A158" s="231"/>
      <c r="B158" s="244" t="s">
        <v>31</v>
      </c>
      <c r="C158" s="233"/>
      <c r="D158" s="234"/>
      <c r="E158" s="189"/>
      <c r="F158" s="310"/>
      <c r="G158" s="290"/>
    </row>
    <row r="159" spans="1:7" ht="19.5" customHeight="1">
      <c r="A159" s="231"/>
      <c r="B159" s="239" t="s">
        <v>47</v>
      </c>
      <c r="C159" s="233"/>
      <c r="D159" s="234"/>
      <c r="E159" s="189"/>
      <c r="F159" s="310"/>
      <c r="G159" s="290"/>
    </row>
    <row r="160" spans="1:7" ht="19.5" customHeight="1">
      <c r="A160" s="231"/>
      <c r="B160" s="239" t="s">
        <v>136</v>
      </c>
      <c r="C160" s="233" t="s">
        <v>12</v>
      </c>
      <c r="D160" s="234">
        <v>0</v>
      </c>
      <c r="E160" s="185">
        <f>ต.ค.56!F160+พ.ย.56!F160+ธ.ค.56!F160+ม.ค.57!F160+ก.พ.57!F160+มี.ค.57!F160+เม.ย.57!F160+มิ.ย.57!F160</f>
        <v>0</v>
      </c>
      <c r="F160" s="310">
        <v>0</v>
      </c>
      <c r="G160" s="290"/>
    </row>
    <row r="161" spans="1:7" ht="19.5" customHeight="1">
      <c r="A161" s="231"/>
      <c r="B161" s="245" t="s">
        <v>32</v>
      </c>
      <c r="C161" s="233"/>
      <c r="D161" s="234"/>
      <c r="E161" s="189"/>
      <c r="F161" s="310"/>
      <c r="G161" s="290"/>
    </row>
    <row r="162" spans="1:7" ht="19.5" customHeight="1">
      <c r="A162" s="231"/>
      <c r="B162" s="232" t="s">
        <v>26</v>
      </c>
      <c r="C162" s="233"/>
      <c r="D162" s="234"/>
      <c r="E162" s="189"/>
      <c r="F162" s="310"/>
      <c r="G162" s="290"/>
    </row>
    <row r="163" spans="1:7" ht="19.5" customHeight="1">
      <c r="A163" s="231"/>
      <c r="B163" s="235" t="s">
        <v>137</v>
      </c>
      <c r="C163" s="233" t="s">
        <v>3</v>
      </c>
      <c r="D163" s="234">
        <v>0</v>
      </c>
      <c r="E163" s="185">
        <f>ต.ค.56!F163+พ.ย.56!F163+ธ.ค.56!F163+ม.ค.57!F163+ก.พ.57!F163+มี.ค.57!F163+เม.ย.57!F163+มิ.ย.57!F163</f>
        <v>0</v>
      </c>
      <c r="F163" s="310">
        <v>0</v>
      </c>
      <c r="G163" s="290"/>
    </row>
    <row r="164" spans="1:7" ht="19.5" customHeight="1">
      <c r="A164" s="276"/>
      <c r="B164" s="277" t="s">
        <v>27</v>
      </c>
      <c r="C164" s="278"/>
      <c r="D164" s="279"/>
      <c r="E164" s="253"/>
      <c r="F164" s="313"/>
      <c r="G164" s="293"/>
    </row>
    <row r="165" spans="1:7" ht="21.75" customHeight="1">
      <c r="A165" s="271" t="s">
        <v>48</v>
      </c>
      <c r="B165" s="280" t="s">
        <v>243</v>
      </c>
      <c r="C165" s="273" t="s">
        <v>3</v>
      </c>
      <c r="D165" s="261">
        <f>SUM('สรุปผลงานสำคัญ (รายเดือน)'!D160)</f>
        <v>8800</v>
      </c>
      <c r="E165" s="185">
        <f>ต.ค.56!F165+พ.ย.56!F165+ธ.ค.56!F165+ม.ค.57!F165+ก.พ.57!F165+มี.ค.57!F165+เม.ย.57!F165+พ.ค.57!F165+มิ.ย.57!F165</f>
        <v>7639</v>
      </c>
      <c r="F165" s="324">
        <f>F166</f>
        <v>720</v>
      </c>
      <c r="G165" s="302">
        <f>E165*100/D165</f>
        <v>86.806818181818187</v>
      </c>
    </row>
    <row r="166" spans="1:7" ht="21.75" customHeight="1">
      <c r="A166" s="193"/>
      <c r="B166" s="194" t="s">
        <v>244</v>
      </c>
      <c r="C166" s="183" t="s">
        <v>3</v>
      </c>
      <c r="D166" s="184">
        <f>SUM('สรุปผลงานสำคัญ (รายเดือน)'!D161)</f>
        <v>8800</v>
      </c>
      <c r="E166" s="185">
        <f>ต.ค.56!F166+พ.ย.56!F166+ธ.ค.56!F166+ม.ค.57!F166+ก.พ.57!F166+มี.ค.57!F166+เม.ย.57!F166+พ.ค.57!F166+มิ.ย.57!F166</f>
        <v>7639</v>
      </c>
      <c r="F166" s="321">
        <f>F167+F170</f>
        <v>720</v>
      </c>
      <c r="G166" s="303">
        <f t="shared" ref="G166:G174" si="3">E166*100/D166</f>
        <v>86.806818181818187</v>
      </c>
    </row>
    <row r="167" spans="1:7" ht="21.75" customHeight="1">
      <c r="A167" s="196"/>
      <c r="B167" s="197" t="s">
        <v>245</v>
      </c>
      <c r="C167" s="198" t="s">
        <v>3</v>
      </c>
      <c r="D167" s="199">
        <f>SUM('สรุปผลงานสำคัญ (รายเดือน)'!D162)</f>
        <v>2000</v>
      </c>
      <c r="E167" s="185">
        <f>ต.ค.56!F167+พ.ย.56!F167+ธ.ค.56!F167+ม.ค.57!F167+ก.พ.57!F167+มี.ค.57!F167+เม.ย.57!F167+พ.ค.57!F167+มิ.ย.57!F167</f>
        <v>2169</v>
      </c>
      <c r="F167" s="321">
        <v>0</v>
      </c>
      <c r="G167" s="303">
        <f t="shared" si="3"/>
        <v>108.45</v>
      </c>
    </row>
    <row r="168" spans="1:7" ht="21.75" customHeight="1">
      <c r="A168" s="196"/>
      <c r="B168" s="197" t="s">
        <v>246</v>
      </c>
      <c r="C168" s="198" t="s">
        <v>3</v>
      </c>
      <c r="D168" s="199">
        <f>SUM('สรุปผลงานสำคัญ (รายเดือน)'!D163)</f>
        <v>1200</v>
      </c>
      <c r="E168" s="185">
        <f>ต.ค.56!F168+พ.ย.56!F168+ธ.ค.56!F168+ม.ค.57!F168+ก.พ.57!F168+มี.ค.57!F168+เม.ย.57!F168+พ.ค.57!F168+มิ.ย.57!F168</f>
        <v>1220</v>
      </c>
      <c r="F168" s="310">
        <v>0</v>
      </c>
      <c r="G168" s="303">
        <f t="shared" si="3"/>
        <v>101.66666666666667</v>
      </c>
    </row>
    <row r="169" spans="1:7" ht="21.75" customHeight="1">
      <c r="A169" s="196"/>
      <c r="B169" s="197" t="s">
        <v>247</v>
      </c>
      <c r="C169" s="198" t="s">
        <v>3</v>
      </c>
      <c r="D169" s="199">
        <f>SUM('สรุปผลงานสำคัญ (รายเดือน)'!D164)</f>
        <v>800</v>
      </c>
      <c r="E169" s="185">
        <f>ต.ค.56!F169+พ.ย.56!F169+ธ.ค.56!F169+ม.ค.57!F169+ก.พ.57!F169+มี.ค.57!F169+เม.ย.57!F169+พ.ค.57!F169+มิ.ย.57!F169</f>
        <v>949</v>
      </c>
      <c r="F169" s="310">
        <v>0</v>
      </c>
      <c r="G169" s="303">
        <f t="shared" si="3"/>
        <v>118.625</v>
      </c>
    </row>
    <row r="170" spans="1:7" ht="21.75" customHeight="1">
      <c r="A170" s="196"/>
      <c r="B170" s="197" t="s">
        <v>248</v>
      </c>
      <c r="C170" s="198" t="s">
        <v>3</v>
      </c>
      <c r="D170" s="199">
        <f>SUM('สรุปผลงานสำคัญ (รายเดือน)'!D165)</f>
        <v>6800</v>
      </c>
      <c r="E170" s="185">
        <f>ต.ค.56!F170+พ.ย.56!F170+ธ.ค.56!F170+ม.ค.57!F170+ก.พ.57!F170+มี.ค.57!F170+เม.ย.57!F170+พ.ค.57!F170+มิ.ย.57!F170</f>
        <v>5470</v>
      </c>
      <c r="F170" s="321">
        <f>F171+F172</f>
        <v>720</v>
      </c>
      <c r="G170" s="303">
        <f t="shared" si="3"/>
        <v>80.441176470588232</v>
      </c>
    </row>
    <row r="171" spans="1:7" ht="21.75" customHeight="1">
      <c r="A171" s="196"/>
      <c r="B171" s="197" t="s">
        <v>255</v>
      </c>
      <c r="C171" s="198" t="s">
        <v>3</v>
      </c>
      <c r="D171" s="199">
        <f>SUM('สรุปผลงานสำคัญ (รายเดือน)'!D166)</f>
        <v>3000</v>
      </c>
      <c r="E171" s="185">
        <f>ต.ค.56!F171+พ.ย.56!F171+ธ.ค.56!F171+ม.ค.57!F171+ก.พ.57!F171+มี.ค.57!F171+เม.ย.57!F171+พ.ค.57!F171+มิ.ย.57!F171</f>
        <v>2048</v>
      </c>
      <c r="F171" s="310">
        <v>262</v>
      </c>
      <c r="G171" s="303">
        <f t="shared" si="3"/>
        <v>68.266666666666666</v>
      </c>
    </row>
    <row r="172" spans="1:7" ht="21.75" customHeight="1">
      <c r="A172" s="196"/>
      <c r="B172" s="197" t="s">
        <v>249</v>
      </c>
      <c r="C172" s="198" t="s">
        <v>3</v>
      </c>
      <c r="D172" s="199">
        <f>SUM('สรุปผลงานสำคัญ (รายเดือน)'!D167)</f>
        <v>3800</v>
      </c>
      <c r="E172" s="185">
        <f>ต.ค.56!F172+พ.ย.56!F172+ธ.ค.56!F172+ม.ค.57!F172+ก.พ.57!F172+มี.ค.57!F172+เม.ย.57!F172+พ.ค.57!F172+มิ.ย.57!F172</f>
        <v>3422</v>
      </c>
      <c r="F172" s="310">
        <v>458</v>
      </c>
      <c r="G172" s="303">
        <f t="shared" si="3"/>
        <v>90.05263157894737</v>
      </c>
    </row>
    <row r="173" spans="1:7" ht="21.75" customHeight="1">
      <c r="A173" s="193" t="s">
        <v>84</v>
      </c>
      <c r="B173" s="194" t="s">
        <v>194</v>
      </c>
      <c r="C173" s="183" t="s">
        <v>3</v>
      </c>
      <c r="D173" s="184">
        <f>SUM('สรุปผลงานสำคัญ (รายเดือน)'!D168)</f>
        <v>42700</v>
      </c>
      <c r="E173" s="185">
        <f>ต.ค.56!F173+พ.ย.56!F173+ธ.ค.56!F173+ม.ค.57!F173+ก.พ.57!F173+มี.ค.57!F173+เม.ย.57!F173+พ.ค.57!F173+มิ.ย.57!F173</f>
        <v>57962</v>
      </c>
      <c r="F173" s="321">
        <f>F174+F175+F176+F179+F184</f>
        <v>7558</v>
      </c>
      <c r="G173" s="303">
        <f t="shared" si="3"/>
        <v>135.7423887587822</v>
      </c>
    </row>
    <row r="174" spans="1:7" ht="21.75" customHeight="1">
      <c r="A174" s="193"/>
      <c r="B174" s="197" t="s">
        <v>195</v>
      </c>
      <c r="C174" s="183" t="s">
        <v>3</v>
      </c>
      <c r="D174" s="184">
        <f>SUM('สรุปผลงานสำคัญ (รายเดือน)'!D169)</f>
        <v>40000</v>
      </c>
      <c r="E174" s="185">
        <f>ต.ค.56!F174+พ.ย.56!F174+ธ.ค.56!F174+ม.ค.57!F174+ก.พ.57!F174+มี.ค.57!F174+เม.ย.57!F174+พ.ค.57!F174+มิ.ย.57!F174</f>
        <v>57962</v>
      </c>
      <c r="F174" s="310">
        <v>7558</v>
      </c>
      <c r="G174" s="303">
        <f t="shared" si="3"/>
        <v>144.905</v>
      </c>
    </row>
    <row r="175" spans="1:7" ht="21.75" customHeight="1">
      <c r="A175" s="187"/>
      <c r="B175" s="182" t="s">
        <v>250</v>
      </c>
      <c r="C175" s="198" t="s">
        <v>3</v>
      </c>
      <c r="D175" s="199">
        <v>0</v>
      </c>
      <c r="E175" s="185">
        <f>ต.ค.56!F175+พ.ย.56!F175+ธ.ค.56!F175+ม.ค.57!F175+ก.พ.57!F175+มี.ค.57!F175+เม.ย.57!F175+พ.ค.57!F175+มิ.ย.57!F175</f>
        <v>0</v>
      </c>
      <c r="F175" s="310">
        <v>0</v>
      </c>
      <c r="G175" s="290"/>
    </row>
    <row r="176" spans="1:7" ht="21.75" customHeight="1">
      <c r="A176" s="248"/>
      <c r="B176" s="197" t="s">
        <v>196</v>
      </c>
      <c r="C176" s="198" t="s">
        <v>3</v>
      </c>
      <c r="D176" s="199">
        <f>SUM('สรุปผลงานสำคัญ (รายเดือน)'!D171)</f>
        <v>2700</v>
      </c>
      <c r="E176" s="185">
        <f>ต.ค.56!F176+พ.ย.56!F176+ธ.ค.56!F176+ม.ค.57!F176+ก.พ.57!F176+มี.ค.57!F176+เม.ย.57!F176+พ.ค.57!F176+มิ.ย.57!F176</f>
        <v>0</v>
      </c>
      <c r="F176" s="310">
        <f>F177+F178</f>
        <v>0</v>
      </c>
      <c r="G176" s="290">
        <f>E176*100/D176</f>
        <v>0</v>
      </c>
    </row>
    <row r="177" spans="1:14" ht="21.75" customHeight="1">
      <c r="A177" s="248"/>
      <c r="B177" s="202" t="s">
        <v>88</v>
      </c>
      <c r="C177" s="198" t="s">
        <v>3</v>
      </c>
      <c r="D177" s="199">
        <f>SUM('สรุปผลงานสำคัญ (รายเดือน)'!D172)</f>
        <v>2500</v>
      </c>
      <c r="E177" s="185">
        <f>ต.ค.56!F177+พ.ย.56!F177+ธ.ค.56!F177+ม.ค.57!F177+ก.พ.57!F177+มี.ค.57!F177+เม.ย.57!F177+พ.ค.57!F177+มิ.ย.57!F177</f>
        <v>0</v>
      </c>
      <c r="F177" s="310">
        <v>0</v>
      </c>
      <c r="G177" s="303">
        <f t="shared" ref="G177" si="4">E177*100/D177</f>
        <v>0</v>
      </c>
    </row>
    <row r="178" spans="1:14" ht="21.75" customHeight="1">
      <c r="A178" s="248"/>
      <c r="B178" s="202" t="s">
        <v>89</v>
      </c>
      <c r="C178" s="198" t="s">
        <v>3</v>
      </c>
      <c r="D178" s="199">
        <f>SUM('สรุปผลงานสำคัญ (รายเดือน)'!D173)</f>
        <v>200</v>
      </c>
      <c r="E178" s="185">
        <f>ต.ค.56!F178+พ.ย.56!F178+ธ.ค.56!F178+ม.ค.57!F178+ก.พ.57!F178+มี.ค.57!F178+เม.ย.57!F178+พ.ค.57!F178+มิ.ย.57!F178</f>
        <v>294</v>
      </c>
      <c r="F178" s="310">
        <v>0</v>
      </c>
      <c r="G178" s="290">
        <f>E178*100/D178</f>
        <v>147</v>
      </c>
    </row>
    <row r="179" spans="1:14" ht="21.75" customHeight="1">
      <c r="A179" s="193"/>
      <c r="B179" s="197" t="s">
        <v>253</v>
      </c>
      <c r="C179" s="198"/>
      <c r="D179" s="199"/>
      <c r="E179" s="185">
        <f>ต.ค.56!F179+พ.ย.56!F179+ธ.ค.56!F179+ม.ค.57!F179+ก.พ.57!F179+มี.ค.57!F179+เม.ย.57!F179+พ.ค.57!F179+มิ.ย.57!F179</f>
        <v>0</v>
      </c>
      <c r="F179" s="311">
        <f>F180</f>
        <v>0</v>
      </c>
      <c r="G179" s="291"/>
    </row>
    <row r="180" spans="1:14" ht="21.75" customHeight="1">
      <c r="A180" s="248"/>
      <c r="B180" s="207" t="s">
        <v>251</v>
      </c>
      <c r="C180" s="198" t="s">
        <v>8</v>
      </c>
      <c r="D180" s="199">
        <v>0</v>
      </c>
      <c r="E180" s="185">
        <f>ต.ค.56!F180+พ.ย.56!F180+ธ.ค.56!F180+ม.ค.57!F180+ก.พ.57!F180+มี.ค.57!F180+เม.ย.57!F180+พ.ค.57!F180+มิ.ย.57!F180</f>
        <v>0</v>
      </c>
      <c r="F180" s="310">
        <v>0</v>
      </c>
      <c r="G180" s="290"/>
    </row>
    <row r="181" spans="1:14" ht="21.75" customHeight="1">
      <c r="A181" s="248"/>
      <c r="B181" s="202" t="s">
        <v>53</v>
      </c>
      <c r="C181" s="198"/>
      <c r="D181" s="199">
        <v>0</v>
      </c>
      <c r="E181" s="185">
        <f>ต.ค.56!F181+พ.ย.56!F181+ธ.ค.56!F181+ม.ค.57!F181+ก.พ.57!F181+มี.ค.57!F181+เม.ย.57!F181+พ.ค.57!F181+มิ.ย.57!F181</f>
        <v>0</v>
      </c>
      <c r="F181" s="310">
        <v>0</v>
      </c>
      <c r="G181" s="290"/>
    </row>
    <row r="182" spans="1:14" ht="21.75" customHeight="1">
      <c r="A182" s="248"/>
      <c r="B182" s="202" t="s">
        <v>54</v>
      </c>
      <c r="C182" s="198"/>
      <c r="D182" s="199">
        <v>0</v>
      </c>
      <c r="E182" s="185">
        <f>ต.ค.56!F182+พ.ย.56!F182+ธ.ค.56!F182+ม.ค.57!F182+ก.พ.57!F182+มี.ค.57!F182+เม.ย.57!F182+พ.ค.57!F182+มิ.ย.57!F182</f>
        <v>0</v>
      </c>
      <c r="F182" s="310">
        <v>0</v>
      </c>
      <c r="G182" s="290"/>
    </row>
    <row r="183" spans="1:14" ht="21.75" customHeight="1">
      <c r="A183" s="248"/>
      <c r="B183" s="202" t="s">
        <v>55</v>
      </c>
      <c r="C183" s="198"/>
      <c r="D183" s="199">
        <v>0</v>
      </c>
      <c r="E183" s="185">
        <f>ต.ค.56!F183+พ.ย.56!F183+ธ.ค.56!F183+ม.ค.57!F183+ก.พ.57!F183+มี.ค.57!F183+เม.ย.57!F183+พ.ค.57!F183+มิ.ย.57!F183</f>
        <v>0</v>
      </c>
      <c r="F183" s="310">
        <v>0</v>
      </c>
      <c r="G183" s="290"/>
    </row>
    <row r="184" spans="1:14" ht="21.75" customHeight="1">
      <c r="A184" s="248"/>
      <c r="B184" s="197" t="s">
        <v>252</v>
      </c>
      <c r="C184" s="198" t="s">
        <v>9</v>
      </c>
      <c r="D184" s="199">
        <v>0</v>
      </c>
      <c r="E184" s="185">
        <f>ต.ค.56!F184+พ.ย.56!F184+ธ.ค.56!F184+ม.ค.57!F184+ก.พ.57!F184+มี.ค.57!F184+เม.ย.57!F184+พ.ค.57!F184+มิ.ย.57!F184</f>
        <v>0</v>
      </c>
      <c r="F184" s="310">
        <v>0</v>
      </c>
      <c r="G184" s="290"/>
    </row>
    <row r="185" spans="1:14" ht="21.75" customHeight="1">
      <c r="A185" s="249"/>
      <c r="B185" s="250"/>
      <c r="C185" s="251"/>
      <c r="D185" s="252"/>
      <c r="E185" s="253"/>
      <c r="F185" s="313"/>
      <c r="G185" s="293"/>
      <c r="H185" s="4"/>
      <c r="I185" s="4"/>
      <c r="J185" s="4"/>
      <c r="K185" s="4"/>
      <c r="L185" s="4"/>
      <c r="M185" s="4"/>
      <c r="N185" s="4"/>
    </row>
    <row r="186" spans="1:14">
      <c r="A186" s="282"/>
      <c r="B186" s="282"/>
      <c r="C186" s="282"/>
      <c r="D186" s="283"/>
      <c r="E186" s="282"/>
      <c r="F186" s="282"/>
      <c r="G186" s="304"/>
    </row>
  </sheetData>
  <mergeCells count="10">
    <mergeCell ref="A17:B17"/>
    <mergeCell ref="A1:G1"/>
    <mergeCell ref="A2:G2"/>
    <mergeCell ref="A3:G3"/>
    <mergeCell ref="B5:B6"/>
    <mergeCell ref="C5:C6"/>
    <mergeCell ref="D5:D6"/>
    <mergeCell ref="E5:E6"/>
    <mergeCell ref="F5:F6"/>
    <mergeCell ref="G5:G6"/>
  </mergeCells>
  <printOptions horizontalCentered="1"/>
  <pageMargins left="0.55118110236220474" right="0.35433070866141736" top="0.69" bottom="0.46" header="0.51181102362204722" footer="0.26"/>
  <pageSetup paperSize="9" scale="90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rgb="FF00B050"/>
  </sheetPr>
  <dimension ref="A1:N186"/>
  <sheetViews>
    <sheetView showGridLines="0" view="pageBreakPreview" topLeftCell="A151" zoomScaleSheetLayoutView="100" workbookViewId="0">
      <selection activeCell="B91" sqref="B91"/>
    </sheetView>
  </sheetViews>
  <sheetFormatPr defaultRowHeight="21"/>
  <cols>
    <col min="1" max="1" width="12.33203125" style="1" bestFit="1" customWidth="1"/>
    <col min="2" max="2" width="61" style="1" customWidth="1"/>
    <col min="3" max="3" width="10.5" style="1" customWidth="1"/>
    <col min="4" max="4" width="13.1640625" style="78" customWidth="1"/>
    <col min="5" max="5" width="9.33203125" style="1" bestFit="1" customWidth="1"/>
    <col min="6" max="6" width="7.83203125" style="1" bestFit="1" customWidth="1"/>
    <col min="7" max="7" width="7.33203125" style="305" bestFit="1" customWidth="1"/>
    <col min="8" max="17" width="9.33203125" style="1" customWidth="1"/>
    <col min="18" max="16384" width="9.33203125" style="1"/>
  </cols>
  <sheetData>
    <row r="1" spans="1:7">
      <c r="A1" s="353" t="s">
        <v>297</v>
      </c>
      <c r="B1" s="353"/>
      <c r="C1" s="353"/>
      <c r="D1" s="353"/>
      <c r="E1" s="353"/>
      <c r="F1" s="353"/>
      <c r="G1" s="353"/>
    </row>
    <row r="2" spans="1:7">
      <c r="A2" s="353" t="s">
        <v>212</v>
      </c>
      <c r="B2" s="353"/>
      <c r="C2" s="353"/>
      <c r="D2" s="353"/>
      <c r="E2" s="353"/>
      <c r="F2" s="353"/>
      <c r="G2" s="353"/>
    </row>
    <row r="3" spans="1:7">
      <c r="A3" s="353" t="s">
        <v>310</v>
      </c>
      <c r="B3" s="353"/>
      <c r="C3" s="353"/>
      <c r="D3" s="353"/>
      <c r="E3" s="353"/>
      <c r="F3" s="353"/>
      <c r="G3" s="353"/>
    </row>
    <row r="4" spans="1:7" ht="18" customHeight="1">
      <c r="D4" s="161"/>
      <c r="E4" s="6"/>
      <c r="F4" s="6"/>
      <c r="G4" s="287"/>
    </row>
    <row r="5" spans="1:7">
      <c r="A5" s="2"/>
      <c r="B5" s="344" t="s">
        <v>11</v>
      </c>
      <c r="C5" s="346" t="s">
        <v>1</v>
      </c>
      <c r="D5" s="354" t="s">
        <v>16</v>
      </c>
      <c r="E5" s="338" t="s">
        <v>296</v>
      </c>
      <c r="F5" s="341">
        <v>21002</v>
      </c>
      <c r="G5" s="356" t="s">
        <v>127</v>
      </c>
    </row>
    <row r="6" spans="1:7">
      <c r="A6" s="3"/>
      <c r="B6" s="345"/>
      <c r="C6" s="347"/>
      <c r="D6" s="355"/>
      <c r="E6" s="339"/>
      <c r="F6" s="339"/>
      <c r="G6" s="357"/>
    </row>
    <row r="7" spans="1:7" ht="21.75" customHeight="1">
      <c r="A7" s="176" t="s">
        <v>17</v>
      </c>
      <c r="B7" s="177"/>
      <c r="C7" s="178"/>
      <c r="D7" s="179"/>
      <c r="E7" s="180"/>
      <c r="F7" s="308"/>
      <c r="G7" s="288"/>
    </row>
    <row r="8" spans="1:7" ht="21.75" customHeight="1">
      <c r="A8" s="181" t="s">
        <v>2</v>
      </c>
      <c r="B8" s="182"/>
      <c r="C8" s="183" t="s">
        <v>3</v>
      </c>
      <c r="D8" s="184"/>
      <c r="E8" s="185">
        <f>ต.ค.56!F8+พ.ย.56!F8+ธ.ค.56!F8+ม.ค.57!F8+ก.พ.57!F8+มี.ค.57!F8+เม.ย.57!F8+พ.ค.57!F8+มิ.ย.57!F8+ก.ค.57!F8</f>
        <v>1529</v>
      </c>
      <c r="F8" s="309">
        <v>144</v>
      </c>
      <c r="G8" s="289"/>
    </row>
    <row r="9" spans="1:7" ht="21.75" customHeight="1">
      <c r="A9" s="181" t="s">
        <v>4</v>
      </c>
      <c r="B9" s="182"/>
      <c r="C9" s="183" t="s">
        <v>3</v>
      </c>
      <c r="D9" s="184"/>
      <c r="E9" s="185">
        <f>ต.ค.56!F9+พ.ย.56!F9+ธ.ค.56!F9+ม.ค.57!F9+ก.พ.57!F9+มี.ค.57!F9+เม.ย.57!F9+พ.ค.57!F9+มิ.ย.57!F9+ก.ค.57!F9</f>
        <v>6893</v>
      </c>
      <c r="F9" s="309">
        <v>926</v>
      </c>
      <c r="G9" s="289"/>
    </row>
    <row r="10" spans="1:7" ht="21.75" customHeight="1">
      <c r="A10" s="181"/>
      <c r="B10" s="182"/>
      <c r="C10" s="183" t="s">
        <v>19</v>
      </c>
      <c r="D10" s="184"/>
      <c r="E10" s="185">
        <f>ต.ค.56!F10+พ.ย.56!F10+ธ.ค.56!F10+ม.ค.57!F10+ก.พ.57!F10+มี.ค.57!F10+เม.ย.57!F10+พ.ค.57!F10+มิ.ย.57!F10+ก.ค.57!F10</f>
        <v>10249</v>
      </c>
      <c r="F10" s="309">
        <v>1322</v>
      </c>
      <c r="G10" s="289"/>
    </row>
    <row r="11" spans="1:7" ht="21.75" customHeight="1">
      <c r="A11" s="181" t="s">
        <v>5</v>
      </c>
      <c r="B11" s="182"/>
      <c r="C11" s="183" t="s">
        <v>6</v>
      </c>
      <c r="D11" s="184"/>
      <c r="E11" s="185">
        <f>ต.ค.56!F11+พ.ย.56!F11+ธ.ค.56!F11+ม.ค.57!F11+ก.พ.57!F11+มี.ค.57!F11+เม.ย.57!F11+พ.ค.57!F11+มิ.ย.57!F11+ก.ค.57!F11</f>
        <v>1892</v>
      </c>
      <c r="F11" s="309">
        <v>257</v>
      </c>
      <c r="G11" s="289"/>
    </row>
    <row r="12" spans="1:7" ht="21.75" customHeight="1">
      <c r="A12" s="181" t="s">
        <v>15</v>
      </c>
      <c r="B12" s="182"/>
      <c r="C12" s="183" t="s">
        <v>3</v>
      </c>
      <c r="D12" s="184"/>
      <c r="E12" s="185">
        <f>ต.ค.56!F12+พ.ย.56!F12+ธ.ค.56!F12+ม.ค.57!F12+ก.พ.57!F12+มี.ค.57!F12+เม.ย.57!F12+พ.ค.57!F12+มิ.ย.57!F12+ก.ค.57!F12</f>
        <v>1617</v>
      </c>
      <c r="F12" s="309">
        <v>234</v>
      </c>
      <c r="G12" s="289"/>
    </row>
    <row r="13" spans="1:7" ht="21.75" customHeight="1">
      <c r="A13" s="181" t="s">
        <v>7</v>
      </c>
      <c r="B13" s="186"/>
      <c r="C13" s="183" t="s">
        <v>3</v>
      </c>
      <c r="D13" s="184"/>
      <c r="E13" s="185">
        <f>ต.ค.56!F13+พ.ย.56!F13+ธ.ค.56!F13+ม.ค.57!F13+ก.พ.57!F13+มี.ค.57!F13+เม.ย.57!F13+พ.ค.57!F13+มิ.ย.57!F13+ก.ค.57!F13</f>
        <v>1422</v>
      </c>
      <c r="F13" s="309">
        <v>161</v>
      </c>
      <c r="G13" s="289"/>
    </row>
    <row r="14" spans="1:7" ht="21.75" customHeight="1">
      <c r="A14" s="187"/>
      <c r="B14" s="188"/>
      <c r="C14" s="183"/>
      <c r="D14" s="184"/>
      <c r="E14" s="189"/>
      <c r="F14" s="310"/>
      <c r="G14" s="290"/>
    </row>
    <row r="15" spans="1:7" ht="21.75" customHeight="1">
      <c r="A15" s="190" t="s">
        <v>213</v>
      </c>
      <c r="B15" s="188"/>
      <c r="C15" s="183"/>
      <c r="D15" s="184"/>
      <c r="E15" s="189"/>
      <c r="F15" s="310"/>
      <c r="G15" s="290"/>
    </row>
    <row r="16" spans="1:7" ht="21.75" customHeight="1">
      <c r="A16" s="191" t="s">
        <v>214</v>
      </c>
      <c r="B16" s="188"/>
      <c r="C16" s="183"/>
      <c r="D16" s="184"/>
      <c r="E16" s="189"/>
      <c r="F16" s="310"/>
      <c r="G16" s="290"/>
    </row>
    <row r="17" spans="1:7" ht="21.75" customHeight="1">
      <c r="A17" s="351" t="s">
        <v>215</v>
      </c>
      <c r="B17" s="352"/>
      <c r="C17" s="183" t="s">
        <v>3</v>
      </c>
      <c r="D17" s="184">
        <f>SUM('สรุปผลงานสำคัญ (รายเดือน)'!D17)</f>
        <v>250</v>
      </c>
      <c r="E17" s="189"/>
      <c r="F17" s="310"/>
      <c r="G17" s="290"/>
    </row>
    <row r="18" spans="1:7" ht="21.75" customHeight="1">
      <c r="A18" s="187" t="s">
        <v>216</v>
      </c>
      <c r="B18" s="192" t="s">
        <v>265</v>
      </c>
      <c r="C18" s="183" t="s">
        <v>3</v>
      </c>
      <c r="D18" s="184">
        <f>SUM('สรุปผลงานสำคัญ (รายเดือน)'!D18)</f>
        <v>250</v>
      </c>
      <c r="E18" s="189"/>
      <c r="F18" s="310"/>
      <c r="G18" s="290"/>
    </row>
    <row r="19" spans="1:7" ht="21.75" customHeight="1">
      <c r="A19" s="187"/>
      <c r="B19" s="192" t="s">
        <v>266</v>
      </c>
      <c r="C19" s="183" t="s">
        <v>3</v>
      </c>
      <c r="D19" s="184">
        <f>SUM('สรุปผลงานสำคัญ (รายเดือน)'!D19)</f>
        <v>250</v>
      </c>
      <c r="E19" s="189"/>
      <c r="F19" s="310"/>
      <c r="G19" s="290"/>
    </row>
    <row r="20" spans="1:7" ht="21.75" customHeight="1">
      <c r="A20" s="187"/>
      <c r="B20" s="188"/>
      <c r="C20" s="183"/>
      <c r="D20" s="184"/>
      <c r="E20" s="189"/>
      <c r="F20" s="310"/>
      <c r="G20" s="290"/>
    </row>
    <row r="21" spans="1:7" ht="21.75" customHeight="1">
      <c r="A21" s="190" t="s">
        <v>217</v>
      </c>
      <c r="B21" s="188"/>
      <c r="C21" s="183"/>
      <c r="D21" s="184"/>
      <c r="E21" s="189"/>
      <c r="F21" s="310"/>
      <c r="G21" s="290"/>
    </row>
    <row r="22" spans="1:7" ht="21.75" customHeight="1">
      <c r="A22" s="191" t="s">
        <v>218</v>
      </c>
      <c r="B22" s="188"/>
      <c r="C22" s="183"/>
      <c r="D22" s="184"/>
      <c r="E22" s="189"/>
      <c r="F22" s="310"/>
      <c r="G22" s="290"/>
    </row>
    <row r="23" spans="1:7" ht="21.75" customHeight="1">
      <c r="A23" s="193" t="s">
        <v>34</v>
      </c>
      <c r="B23" s="194" t="s">
        <v>219</v>
      </c>
      <c r="C23" s="183" t="s">
        <v>3</v>
      </c>
      <c r="D23" s="184">
        <f>SUM('สรุปผลงานสำคัญ (รายเดือน)'!D23)</f>
        <v>4300</v>
      </c>
      <c r="E23" s="185">
        <f>ต.ค.56!F23+พ.ย.56!F23+ธ.ค.56!F23+ม.ค.57!F23+ก.พ.57!F23+มี.ค.57!F23+เม.ย.57!F23+พ.ค.57!F23+มิ.ย.57!F23+ก.ค.57!F23</f>
        <v>4692</v>
      </c>
      <c r="F23" s="311">
        <f>F25+F27</f>
        <v>850</v>
      </c>
      <c r="G23" s="291">
        <f>E23*100/D23</f>
        <v>109.11627906976744</v>
      </c>
    </row>
    <row r="24" spans="1:7" ht="21.75" customHeight="1">
      <c r="A24" s="193"/>
      <c r="B24" s="194" t="s">
        <v>220</v>
      </c>
      <c r="C24" s="183"/>
      <c r="D24" s="184"/>
      <c r="E24" s="189"/>
      <c r="F24" s="310"/>
      <c r="G24" s="290"/>
    </row>
    <row r="25" spans="1:7" ht="21.75" customHeight="1">
      <c r="A25" s="196"/>
      <c r="B25" s="197" t="s">
        <v>258</v>
      </c>
      <c r="C25" s="198" t="s">
        <v>3</v>
      </c>
      <c r="D25" s="199">
        <f>SUM('สรุปผลงานสำคัญ (รายเดือน)'!D25)</f>
        <v>4000</v>
      </c>
      <c r="E25" s="185">
        <f>ต.ค.56!F25+พ.ย.56!F25+ธ.ค.56!F25+ม.ค.57!F25+ก.พ.57!F25+มี.ค.57!F25+เม.ย.57!F25+พ.ค.57!F25+มิ.ย.57!F25+ก.ค.57!F25</f>
        <v>4528</v>
      </c>
      <c r="F25" s="312">
        <v>850</v>
      </c>
      <c r="G25" s="292">
        <f>E25*100/D25</f>
        <v>113.2</v>
      </c>
    </row>
    <row r="26" spans="1:7" ht="21.75" customHeight="1">
      <c r="A26" s="196"/>
      <c r="B26" s="201" t="s">
        <v>259</v>
      </c>
      <c r="C26" s="198" t="s">
        <v>3</v>
      </c>
      <c r="D26" s="199">
        <v>0</v>
      </c>
      <c r="E26" s="185">
        <f>ต.ค.56!F26+พ.ย.56!F26+ธ.ค.56!F26+ม.ค.57!F26+ก.พ.57!F26+มี.ค.57!F26+เม.ย.57!F26+พ.ค.57!F26+มิ.ย.57!F26+ก.ค.57!F26</f>
        <v>0</v>
      </c>
      <c r="F26" s="312">
        <v>0</v>
      </c>
      <c r="G26" s="292"/>
    </row>
    <row r="27" spans="1:7" ht="21.75" customHeight="1">
      <c r="A27" s="196"/>
      <c r="B27" s="197" t="s">
        <v>191</v>
      </c>
      <c r="C27" s="198" t="s">
        <v>3</v>
      </c>
      <c r="D27" s="199">
        <f>SUM('สรุปผลงานสำคัญ (รายเดือน)'!D27)</f>
        <v>300</v>
      </c>
      <c r="E27" s="185">
        <f>ต.ค.56!F27+พ.ย.56!F27+ธ.ค.56!F27+ม.ค.57!F27+ก.พ.57!F27+มี.ค.57!F27+เม.ย.57!F27+พ.ค.57!F27+มิ.ย.57!F27+ก.ค.57!F27</f>
        <v>164</v>
      </c>
      <c r="F27" s="312">
        <v>0</v>
      </c>
      <c r="G27" s="292">
        <f t="shared" ref="G27" si="0">E27*100/D27</f>
        <v>54.666666666666664</v>
      </c>
    </row>
    <row r="28" spans="1:7" ht="21.75" customHeight="1">
      <c r="A28" s="196"/>
      <c r="B28" s="197" t="s">
        <v>192</v>
      </c>
      <c r="C28" s="198" t="s">
        <v>3</v>
      </c>
      <c r="D28" s="199">
        <f>D29+D30+D31</f>
        <v>0</v>
      </c>
      <c r="E28" s="185">
        <f>ต.ค.56!F28+พ.ย.56!F28+ธ.ค.56!F28+ม.ค.57!F28+ก.พ.57!F28+มี.ค.57!F28+เม.ย.57!F28+พ.ค.57!F28+มิ.ย.57!F28+ก.ค.57!F28</f>
        <v>0</v>
      </c>
      <c r="F28" s="312">
        <v>0</v>
      </c>
      <c r="G28" s="292"/>
    </row>
    <row r="29" spans="1:7" ht="21.75" customHeight="1">
      <c r="A29" s="196"/>
      <c r="B29" s="202" t="s">
        <v>211</v>
      </c>
      <c r="C29" s="198" t="s">
        <v>52</v>
      </c>
      <c r="D29" s="199"/>
      <c r="E29" s="185">
        <f>ต.ค.56!F29+พ.ย.56!F29+ธ.ค.56!F29+ม.ค.57!F29+ก.พ.57!F29+มี.ค.57!F29+เม.ย.57!F29+พ.ค.57!F29+มิ.ย.57!F29+ก.ค.57!F29</f>
        <v>0</v>
      </c>
      <c r="F29" s="312">
        <v>0</v>
      </c>
      <c r="G29" s="292"/>
    </row>
    <row r="30" spans="1:7" ht="21.75" customHeight="1">
      <c r="A30" s="196"/>
      <c r="B30" s="202" t="s">
        <v>51</v>
      </c>
      <c r="C30" s="198" t="s">
        <v>3</v>
      </c>
      <c r="D30" s="199"/>
      <c r="E30" s="185">
        <f>ต.ค.56!F30+พ.ย.56!F30+ธ.ค.56!F30+ม.ค.57!F30+ก.พ.57!F30+มี.ค.57!F30+เม.ย.57!F30+พ.ค.57!F30+มิ.ย.57!F30+ก.ค.57!F30</f>
        <v>0</v>
      </c>
      <c r="F30" s="312">
        <v>0</v>
      </c>
      <c r="G30" s="292"/>
    </row>
    <row r="31" spans="1:7" ht="21.75" customHeight="1">
      <c r="A31" s="196"/>
      <c r="B31" s="202" t="s">
        <v>116</v>
      </c>
      <c r="C31" s="198" t="s">
        <v>52</v>
      </c>
      <c r="D31" s="199"/>
      <c r="E31" s="185">
        <f>ต.ค.56!F31+พ.ย.56!F31+ธ.ค.56!F31+ม.ค.57!F31+ก.พ.57!F31+มี.ค.57!F31+เม.ย.57!F31+พ.ค.57!F31+มิ.ย.57!F31+ก.ค.57!F31</f>
        <v>0</v>
      </c>
      <c r="F31" s="310">
        <v>0</v>
      </c>
      <c r="G31" s="292"/>
    </row>
    <row r="32" spans="1:7" ht="21.75" customHeight="1">
      <c r="A32" s="196"/>
      <c r="B32" s="197" t="s">
        <v>193</v>
      </c>
      <c r="C32" s="198" t="s">
        <v>3</v>
      </c>
      <c r="D32" s="199">
        <v>0</v>
      </c>
      <c r="E32" s="185">
        <f>ต.ค.56!F32+พ.ย.56!F32+ธ.ค.56!F32+ม.ค.57!F32+ก.พ.57!F32+มี.ค.57!F32+เม.ย.57!F32+พ.ค.57!F32+มิ.ย.57!F32+ก.ค.57!F32</f>
        <v>0</v>
      </c>
      <c r="F32" s="310">
        <v>0</v>
      </c>
      <c r="G32" s="292"/>
    </row>
    <row r="33" spans="1:7" ht="21.75" customHeight="1">
      <c r="A33" s="196"/>
      <c r="B33" s="197" t="s">
        <v>282</v>
      </c>
      <c r="C33" s="198" t="s">
        <v>283</v>
      </c>
      <c r="D33" s="199">
        <v>0</v>
      </c>
      <c r="E33" s="185">
        <f>ต.ค.56!F33+พ.ย.56!F33+ธ.ค.56!F33+ม.ค.57!F33+ก.พ.57!F33+มี.ค.57!F33+เม.ย.57!F33+พ.ค.57!F33+มิ.ย.57!F33+ก.ค.57!F33</f>
        <v>0</v>
      </c>
      <c r="F33" s="310">
        <v>0</v>
      </c>
      <c r="G33" s="292"/>
    </row>
    <row r="34" spans="1:7" ht="21.75" customHeight="1">
      <c r="A34" s="196"/>
      <c r="B34" s="197" t="s">
        <v>284</v>
      </c>
      <c r="C34" s="198" t="s">
        <v>3</v>
      </c>
      <c r="D34" s="199">
        <v>0</v>
      </c>
      <c r="E34" s="185">
        <f>ต.ค.56!F34+พ.ย.56!F34+ธ.ค.56!F34+ม.ค.57!F34+ก.พ.57!F34+มี.ค.57!F34+เม.ย.57!F34+พ.ค.57!F34+มิ.ย.57!F34+ก.ค.57!F34</f>
        <v>0</v>
      </c>
      <c r="F34" s="310">
        <v>0</v>
      </c>
      <c r="G34" s="292"/>
    </row>
    <row r="35" spans="1:7" ht="21.75" customHeight="1">
      <c r="A35" s="203"/>
      <c r="B35" s="197" t="s">
        <v>285</v>
      </c>
      <c r="C35" s="198" t="s">
        <v>12</v>
      </c>
      <c r="D35" s="199">
        <v>0</v>
      </c>
      <c r="E35" s="185">
        <f>ต.ค.56!F35+พ.ย.56!F35+ธ.ค.56!F35+ม.ค.57!F35+ก.พ.57!F35+มี.ค.57!F35+เม.ย.57!F35+พ.ค.57!F35+มิ.ย.57!F35+ก.ค.57!F35</f>
        <v>0</v>
      </c>
      <c r="F35" s="310">
        <v>0</v>
      </c>
      <c r="G35" s="292"/>
    </row>
    <row r="36" spans="1:7" ht="21.75" customHeight="1">
      <c r="A36" s="203"/>
      <c r="B36" s="197" t="s">
        <v>286</v>
      </c>
      <c r="C36" s="198" t="s">
        <v>12</v>
      </c>
      <c r="D36" s="199">
        <v>0</v>
      </c>
      <c r="E36" s="185">
        <f>ต.ค.56!F36+พ.ย.56!F36+ธ.ค.56!F36+ม.ค.57!F36+ก.พ.57!F36+มี.ค.57!F36+เม.ย.57!F36+พ.ค.57!F36+มิ.ย.57!F36+ก.ค.57!F36</f>
        <v>0</v>
      </c>
      <c r="F36" s="310">
        <v>0</v>
      </c>
      <c r="G36" s="292"/>
    </row>
    <row r="37" spans="1:7" ht="21.75" customHeight="1">
      <c r="A37" s="191" t="s">
        <v>261</v>
      </c>
      <c r="B37" s="188"/>
      <c r="C37" s="183" t="s">
        <v>3</v>
      </c>
      <c r="D37" s="184">
        <f>D38</f>
        <v>200</v>
      </c>
      <c r="E37" s="185">
        <f>ต.ค.56!F37+พ.ย.56!F37+ธ.ค.56!F37+ม.ค.57!F37+ก.พ.57!F37+มี.ค.57!F37+เม.ย.57!F37+พ.ค.57!F37+มิ.ย.57!F37+ก.ค.57!F37</f>
        <v>206</v>
      </c>
      <c r="F37" s="310"/>
      <c r="G37" s="306">
        <f>E38*100/D37</f>
        <v>103</v>
      </c>
    </row>
    <row r="38" spans="1:7" ht="21.75" customHeight="1">
      <c r="A38" s="187"/>
      <c r="B38" s="182" t="s">
        <v>267</v>
      </c>
      <c r="C38" s="198" t="s">
        <v>3</v>
      </c>
      <c r="D38" s="199">
        <f>D39+D40</f>
        <v>200</v>
      </c>
      <c r="E38" s="185">
        <f>ต.ค.56!F38+พ.ย.56!F38+ธ.ค.56!F38+ม.ค.57!F38+ก.พ.57!F38+มี.ค.57!F38+เม.ย.57!F38+พ.ค.57!F38+มิ.ย.57!F38+ก.ค.57!F38</f>
        <v>206</v>
      </c>
      <c r="F38" s="310">
        <v>0</v>
      </c>
      <c r="G38" s="306">
        <f>E38*100/D38</f>
        <v>103</v>
      </c>
    </row>
    <row r="39" spans="1:7" ht="21.75" customHeight="1">
      <c r="A39" s="187"/>
      <c r="B39" s="182" t="s">
        <v>268</v>
      </c>
      <c r="C39" s="198" t="s">
        <v>3</v>
      </c>
      <c r="D39" s="199">
        <f>SUM('สรุปผลงานสำคัญ (รายเดือน)'!D39)</f>
        <v>40</v>
      </c>
      <c r="E39" s="185">
        <f>ต.ค.56!F39+พ.ย.56!F39+ธ.ค.56!F39+ม.ค.57!F39+ก.พ.57!F39+มี.ค.57!F39+เม.ย.57!F39+พ.ค.57!F39+มิ.ย.57!F39+ก.ค.57!F39</f>
        <v>42</v>
      </c>
      <c r="F39" s="310">
        <v>0</v>
      </c>
      <c r="G39" s="290">
        <f>E39*100/D39</f>
        <v>105</v>
      </c>
    </row>
    <row r="40" spans="1:7" ht="21.75" customHeight="1">
      <c r="A40" s="187"/>
      <c r="B40" s="182" t="s">
        <v>269</v>
      </c>
      <c r="C40" s="198" t="s">
        <v>3</v>
      </c>
      <c r="D40" s="199">
        <f>SUM('สรุปผลงานสำคัญ (รายเดือน)'!D40)</f>
        <v>160</v>
      </c>
      <c r="E40" s="185">
        <f>ต.ค.56!F40+พ.ย.56!F40+ธ.ค.56!F40+ม.ค.57!F40+ก.พ.57!F40+มี.ค.57!F40+เม.ย.57!F40+พ.ค.57!F40+มิ.ย.57!F40+ก.ค.57!F40</f>
        <v>164</v>
      </c>
      <c r="F40" s="310">
        <v>0</v>
      </c>
      <c r="G40" s="290">
        <f>E40*100/D40</f>
        <v>102.5</v>
      </c>
    </row>
    <row r="41" spans="1:7" ht="21.75" customHeight="1">
      <c r="A41" s="255"/>
      <c r="B41" s="256"/>
      <c r="C41" s="251"/>
      <c r="D41" s="257"/>
      <c r="E41" s="253"/>
      <c r="F41" s="313"/>
      <c r="G41" s="293"/>
    </row>
    <row r="42" spans="1:7" ht="21" customHeight="1">
      <c r="A42" s="258" t="s">
        <v>260</v>
      </c>
      <c r="B42" s="259"/>
      <c r="C42" s="260"/>
      <c r="D42" s="261"/>
      <c r="E42" s="262"/>
      <c r="F42" s="314"/>
      <c r="G42" s="294"/>
    </row>
    <row r="43" spans="1:7" ht="21" customHeight="1">
      <c r="A43" s="203" t="s">
        <v>34</v>
      </c>
      <c r="B43" s="194" t="s">
        <v>20</v>
      </c>
      <c r="C43" s="183" t="s">
        <v>3</v>
      </c>
      <c r="D43" s="184">
        <f>SUM('สรุปผลงานสำคัญ (รายเดือน)'!D43)</f>
        <v>3500</v>
      </c>
      <c r="E43" s="185">
        <f>E46</f>
        <v>3557</v>
      </c>
      <c r="F43" s="315">
        <f>F46</f>
        <v>165</v>
      </c>
      <c r="G43" s="295">
        <f>E43*100/D43</f>
        <v>101.62857142857143</v>
      </c>
    </row>
    <row r="44" spans="1:7" ht="21" customHeight="1">
      <c r="A44" s="203"/>
      <c r="B44" s="194"/>
      <c r="C44" s="183" t="s">
        <v>9</v>
      </c>
      <c r="D44" s="184">
        <f>SUM('สรุปผลงานสำคัญ (รายเดือน)'!D44)</f>
        <v>500</v>
      </c>
      <c r="E44" s="185">
        <f>E49</f>
        <v>431</v>
      </c>
      <c r="F44" s="311">
        <f>F49</f>
        <v>20</v>
      </c>
      <c r="G44" s="295">
        <f>E44*100/D44</f>
        <v>86.2</v>
      </c>
    </row>
    <row r="45" spans="1:7" ht="21" customHeight="1">
      <c r="A45" s="203"/>
      <c r="B45" s="194" t="s">
        <v>201</v>
      </c>
      <c r="C45" s="183"/>
      <c r="D45" s="184"/>
      <c r="E45" s="195"/>
      <c r="F45" s="311"/>
      <c r="G45" s="291"/>
    </row>
    <row r="46" spans="1:7" ht="21" customHeight="1">
      <c r="A46" s="206"/>
      <c r="B46" s="197" t="s">
        <v>202</v>
      </c>
      <c r="C46" s="183" t="s">
        <v>3</v>
      </c>
      <c r="D46" s="184">
        <f>SUM('สรุปผลงานสำคัญ (รายเดือน)'!D46)</f>
        <v>3500</v>
      </c>
      <c r="E46" s="185">
        <f>E47+E48</f>
        <v>3557</v>
      </c>
      <c r="F46" s="311">
        <f>F47+F48</f>
        <v>165</v>
      </c>
      <c r="G46" s="291"/>
    </row>
    <row r="47" spans="1:7" ht="21" customHeight="1">
      <c r="A47" s="206"/>
      <c r="B47" s="207" t="s">
        <v>203</v>
      </c>
      <c r="C47" s="198" t="s">
        <v>3</v>
      </c>
      <c r="D47" s="199"/>
      <c r="E47" s="185">
        <f>ต.ค.56!F47+พ.ย.56!F47+ธ.ค.56!F47+ม.ค.57!F47+ก.พ.57!F47+มี.ค.57!F47+เม.ย.57!F47+พ.ค.57!F47+มิ.ย.57!F47+ก.ค.57!F47</f>
        <v>3557</v>
      </c>
      <c r="F47" s="310">
        <v>165</v>
      </c>
      <c r="G47" s="290"/>
    </row>
    <row r="48" spans="1:7" ht="21" customHeight="1">
      <c r="A48" s="206"/>
      <c r="B48" s="207" t="s">
        <v>204</v>
      </c>
      <c r="C48" s="198" t="s">
        <v>3</v>
      </c>
      <c r="D48" s="199"/>
      <c r="E48" s="185">
        <f>ต.ค.56!F48+พ.ย.56!F48+ธ.ค.56!F48+ม.ค.57!F48+ก.พ.57!F48+มี.ค.57!F48+เม.ย.57!F48+พ.ค.57!F48+มิ.ย.57!F48+ก.ค.57!F48</f>
        <v>0</v>
      </c>
      <c r="F48" s="310">
        <v>0</v>
      </c>
      <c r="G48" s="290"/>
    </row>
    <row r="49" spans="1:7" ht="21" customHeight="1">
      <c r="A49" s="206"/>
      <c r="B49" s="208" t="s">
        <v>205</v>
      </c>
      <c r="C49" s="183" t="s">
        <v>9</v>
      </c>
      <c r="D49" s="184">
        <f>SUM('สรุปผลงานสำคัญ (รายเดือน)'!D49)</f>
        <v>500</v>
      </c>
      <c r="E49" s="185">
        <f>E50+E51</f>
        <v>431</v>
      </c>
      <c r="F49" s="311">
        <f>F50+F51</f>
        <v>20</v>
      </c>
      <c r="G49" s="291"/>
    </row>
    <row r="50" spans="1:7" ht="21" customHeight="1">
      <c r="A50" s="206"/>
      <c r="B50" s="207" t="s">
        <v>206</v>
      </c>
      <c r="C50" s="198" t="s">
        <v>9</v>
      </c>
      <c r="D50" s="199"/>
      <c r="E50" s="185">
        <f>ต.ค.56!F50+พ.ย.56!F50+ธ.ค.56!F50+ม.ค.57!F50+ก.พ.57!F50+มี.ค.57!F50+เม.ย.57!F50+พ.ค.57!F50+มิ.ย.57!F50+ก.ค.57!F50</f>
        <v>431</v>
      </c>
      <c r="F50" s="310">
        <v>20</v>
      </c>
      <c r="G50" s="290"/>
    </row>
    <row r="51" spans="1:7" ht="21" customHeight="1">
      <c r="A51" s="209"/>
      <c r="B51" s="210" t="s">
        <v>207</v>
      </c>
      <c r="C51" s="198" t="s">
        <v>9</v>
      </c>
      <c r="D51" s="211"/>
      <c r="E51" s="185">
        <f>ต.ค.56!F51+พ.ย.56!F51+ธ.ค.56!F51+ม.ค.57!F51+ก.พ.57!F51+มี.ค.57!F51+เม.ย.57!F51+พ.ค.57!F51+มิ.ย.57!F51+ก.ค.57!F51</f>
        <v>0</v>
      </c>
      <c r="F51" s="310">
        <v>0</v>
      </c>
      <c r="G51" s="290"/>
    </row>
    <row r="52" spans="1:7" ht="21" customHeight="1">
      <c r="A52" s="203" t="s">
        <v>36</v>
      </c>
      <c r="B52" s="194" t="s">
        <v>262</v>
      </c>
      <c r="C52" s="183" t="s">
        <v>3</v>
      </c>
      <c r="D52" s="184">
        <f>SUM('สรุปผลงานสำคัญ (รายเดือน)'!D52)</f>
        <v>6400</v>
      </c>
      <c r="E52" s="185">
        <f>ต.ค.56!F52+พ.ย.56!F52+ธ.ค.56!F52+ม.ค.57!F52+ก.พ.57!F52+มี.ค.57!F52+เม.ย.57!F52+พ.ค.57!F52+มิ.ย.57!F52+ก.ค.57!F52</f>
        <v>11919</v>
      </c>
      <c r="F52" s="311">
        <f>F54</f>
        <v>2407</v>
      </c>
      <c r="G52" s="291">
        <f>E52*100/D52</f>
        <v>186.234375</v>
      </c>
    </row>
    <row r="53" spans="1:7" ht="21" customHeight="1">
      <c r="A53" s="203"/>
      <c r="B53" s="194"/>
      <c r="C53" s="183" t="s">
        <v>19</v>
      </c>
      <c r="D53" s="184">
        <f>SUM('สรุปผลงานสำคัญ (รายเดือน)'!D53)</f>
        <v>6400</v>
      </c>
      <c r="E53" s="185">
        <f>ต.ค.56!F53+พ.ย.56!F53+ธ.ค.56!F53+ม.ค.57!F53+ก.พ.57!F53+มี.ค.57!F53+เม.ย.57!F53+พ.ค.57!F53+มิ.ย.57!F53+ก.ค.57!F53</f>
        <v>13017</v>
      </c>
      <c r="F53" s="311">
        <f>F62</f>
        <v>2676</v>
      </c>
      <c r="G53" s="291">
        <f>E53*100/D53</f>
        <v>203.390625</v>
      </c>
    </row>
    <row r="54" spans="1:7" ht="21" customHeight="1">
      <c r="A54" s="212"/>
      <c r="B54" s="213" t="s">
        <v>197</v>
      </c>
      <c r="C54" s="183" t="s">
        <v>3</v>
      </c>
      <c r="D54" s="184">
        <f>SUM(D55,D60)</f>
        <v>0</v>
      </c>
      <c r="E54" s="185">
        <f>ต.ค.56!F54+พ.ย.56!F54+ธ.ค.56!F54+ม.ค.57!F54+ก.พ.57!F54+มี.ค.57!F54+เม.ย.57!F54+พ.ค.57!F54+มิ.ย.57!F54+ก.ค.57!F54</f>
        <v>11919</v>
      </c>
      <c r="F54" s="311">
        <f>F55+F60+F61</f>
        <v>2407</v>
      </c>
      <c r="G54" s="291"/>
    </row>
    <row r="55" spans="1:7" ht="21" customHeight="1">
      <c r="A55" s="212"/>
      <c r="B55" s="214" t="s">
        <v>198</v>
      </c>
      <c r="C55" s="183" t="s">
        <v>3</v>
      </c>
      <c r="D55" s="184">
        <f>SUM(D56:D58)</f>
        <v>0</v>
      </c>
      <c r="E55" s="185">
        <f>E56+E57+E58+E59</f>
        <v>10437</v>
      </c>
      <c r="F55" s="311">
        <f>F56+F57+F58+F59</f>
        <v>2407</v>
      </c>
      <c r="G55" s="291"/>
    </row>
    <row r="56" spans="1:7" ht="21" customHeight="1">
      <c r="A56" s="206"/>
      <c r="B56" s="215" t="s">
        <v>210</v>
      </c>
      <c r="C56" s="198" t="s">
        <v>3</v>
      </c>
      <c r="D56" s="199">
        <f>SUM('สรุปผลงานสำคัญ (รายเดือน)'!D56)</f>
        <v>0</v>
      </c>
      <c r="E56" s="185">
        <f>ต.ค.56!F56+พ.ย.56!F56+ธ.ค.56!F56+ม.ค.57!F56+ก.พ.57!F56+มี.ค.57!F56+เม.ย.57!F56+พ.ค.57!F56+มิ.ย.57!F56+ก.ค.57!F56</f>
        <v>129</v>
      </c>
      <c r="F56" s="310">
        <v>13</v>
      </c>
      <c r="G56" s="290"/>
    </row>
    <row r="57" spans="1:7" ht="21" customHeight="1">
      <c r="A57" s="206"/>
      <c r="B57" s="215" t="s">
        <v>95</v>
      </c>
      <c r="C57" s="198" t="s">
        <v>3</v>
      </c>
      <c r="D57" s="199">
        <f>SUM('สรุปผลงานสำคัญ (รายเดือน)'!D57)</f>
        <v>0</v>
      </c>
      <c r="E57" s="185">
        <f>ต.ค.56!F57+พ.ย.56!F57+ธ.ค.56!F57+ม.ค.57!F57+ก.พ.57!F57+มี.ค.57!F57+เม.ย.57!F57+พ.ค.57!F57+มิ.ย.57!F57+ก.ค.57!F57</f>
        <v>3443</v>
      </c>
      <c r="F57" s="310">
        <v>1004</v>
      </c>
      <c r="G57" s="290"/>
    </row>
    <row r="58" spans="1:7" ht="21" customHeight="1">
      <c r="A58" s="206"/>
      <c r="B58" s="215" t="s">
        <v>96</v>
      </c>
      <c r="C58" s="198" t="s">
        <v>3</v>
      </c>
      <c r="D58" s="199">
        <f>SUM('สรุปผลงานสำคัญ (รายเดือน)'!D58)</f>
        <v>0</v>
      </c>
      <c r="E58" s="185">
        <f>ต.ค.56!F58+พ.ย.56!F58+ธ.ค.56!F58+ม.ค.57!F58+ก.พ.57!F58+มี.ค.57!F58+เม.ย.57!F58+พ.ค.57!F58+มิ.ย.57!F58+ก.ค.57!F58</f>
        <v>6860</v>
      </c>
      <c r="F58" s="310">
        <v>1390</v>
      </c>
      <c r="G58" s="290"/>
    </row>
    <row r="59" spans="1:7" ht="21" customHeight="1">
      <c r="A59" s="206"/>
      <c r="B59" s="215" t="s">
        <v>288</v>
      </c>
      <c r="C59" s="198" t="s">
        <v>3</v>
      </c>
      <c r="D59" s="199">
        <f>SUM('สรุปผลงานสำคัญ (รายเดือน)'!D59)</f>
        <v>0</v>
      </c>
      <c r="E59" s="185">
        <f>ต.ค.56!F59+พ.ย.56!F59+ธ.ค.56!F59+ม.ค.57!F59+ก.พ.57!F59+มี.ค.57!F59+เม.ย.57!F59+พ.ค.57!F59+มิ.ย.57!F59+ก.ค.57!F59</f>
        <v>5</v>
      </c>
      <c r="F59" s="310">
        <v>0</v>
      </c>
      <c r="G59" s="290"/>
    </row>
    <row r="60" spans="1:7" ht="21" customHeight="1">
      <c r="A60" s="206"/>
      <c r="B60" s="214" t="s">
        <v>263</v>
      </c>
      <c r="C60" s="183" t="s">
        <v>3</v>
      </c>
      <c r="D60" s="184">
        <f>SUM('สรุปผลงานสำคัญ (รายเดือน)'!D60)</f>
        <v>0</v>
      </c>
      <c r="E60" s="185">
        <f>ต.ค.56!F60+พ.ย.56!F60+ธ.ค.56!F60+ม.ค.57!F60+ก.พ.57!F60+มี.ค.57!F60+เม.ย.57!F60+พ.ค.57!F60+มิ.ย.57!F60+ก.ค.57!F60</f>
        <v>34</v>
      </c>
      <c r="F60" s="311">
        <v>0</v>
      </c>
      <c r="G60" s="291"/>
    </row>
    <row r="61" spans="1:7" ht="21" customHeight="1">
      <c r="A61" s="206"/>
      <c r="B61" s="214" t="s">
        <v>300</v>
      </c>
      <c r="C61" s="183" t="s">
        <v>3</v>
      </c>
      <c r="D61" s="184">
        <f>SUM('สรุปผลงานสำคัญ (รายเดือน)'!D61)</f>
        <v>0</v>
      </c>
      <c r="E61" s="185">
        <f>ต.ค.56!F61+พ.ย.56!F61+ธ.ค.56!F61+ม.ค.57!F61+ก.พ.57!F61+มี.ค.57!F61+เม.ย.57!F61+พ.ค.57!F61+มิ.ย.57!F61+ก.ค.57!F61</f>
        <v>1448</v>
      </c>
      <c r="F61" s="311">
        <v>0</v>
      </c>
      <c r="G61" s="291"/>
    </row>
    <row r="62" spans="1:7" ht="21" customHeight="1">
      <c r="A62" s="206"/>
      <c r="B62" s="213" t="s">
        <v>199</v>
      </c>
      <c r="C62" s="183" t="s">
        <v>19</v>
      </c>
      <c r="D62" s="184">
        <f>SUM(D63,D68)</f>
        <v>0</v>
      </c>
      <c r="E62" s="185">
        <f>ต.ค.56!F62+พ.ย.56!F62+ธ.ค.56!F62+ม.ค.57!F62+ก.พ.57!F62+มี.ค.57!F62+เม.ย.57!F62+พ.ค.57!F62+มิ.ย.57!F62+ก.ค.57!F62</f>
        <v>13017</v>
      </c>
      <c r="F62" s="311">
        <f>F63+F69</f>
        <v>2676</v>
      </c>
      <c r="G62" s="291"/>
    </row>
    <row r="63" spans="1:7" ht="21" customHeight="1">
      <c r="A63" s="206"/>
      <c r="B63" s="214" t="s">
        <v>200</v>
      </c>
      <c r="C63" s="183" t="s">
        <v>19</v>
      </c>
      <c r="D63" s="184">
        <f>SUM('สรุปผลงานสำคัญ (รายเดือน)'!D62)</f>
        <v>0</v>
      </c>
      <c r="E63" s="185">
        <f>ต.ค.56!F63+พ.ย.56!F63+ธ.ค.56!F63+ม.ค.57!F63+ก.พ.57!F63+มี.ค.57!F63+เม.ย.57!F63+พ.ค.57!F63+มิ.ย.57!F63+ก.ค.57!F63</f>
        <v>11515</v>
      </c>
      <c r="F63" s="311">
        <f>F64+F65+F66+F67</f>
        <v>2670</v>
      </c>
      <c r="G63" s="291"/>
    </row>
    <row r="64" spans="1:7" ht="21" customHeight="1">
      <c r="A64" s="206"/>
      <c r="B64" s="215" t="s">
        <v>210</v>
      </c>
      <c r="C64" s="198" t="s">
        <v>19</v>
      </c>
      <c r="D64" s="199">
        <f>SUM('สรุปผลงานสำคัญ (รายเดือน)'!D63)</f>
        <v>0</v>
      </c>
      <c r="E64" s="185">
        <f>ต.ค.56!F64+พ.ย.56!F64+ธ.ค.56!F64+ม.ค.57!F64+ก.พ.57!F64+มี.ค.57!F64+เม.ย.57!F64+พ.ค.57!F64+มิ.ย.57!F64+ก.ค.57!F64</f>
        <v>140</v>
      </c>
      <c r="F64" s="310">
        <v>13</v>
      </c>
      <c r="G64" s="290"/>
    </row>
    <row r="65" spans="1:7" ht="21" customHeight="1">
      <c r="A65" s="206"/>
      <c r="B65" s="215" t="s">
        <v>95</v>
      </c>
      <c r="C65" s="198" t="s">
        <v>19</v>
      </c>
      <c r="D65" s="199">
        <f>SUM('สรุปผลงานสำคัญ (รายเดือน)'!D64)</f>
        <v>0</v>
      </c>
      <c r="E65" s="185">
        <f>ต.ค.56!F65+พ.ย.56!F65+ธ.ค.56!F65+ม.ค.57!F65+ก.พ.57!F65+มี.ค.57!F65+เม.ย.57!F65+พ.ค.57!F65+มิ.ย.57!F65+ก.ค.57!F65</f>
        <v>3827</v>
      </c>
      <c r="F65" s="310">
        <v>1085</v>
      </c>
      <c r="G65" s="290"/>
    </row>
    <row r="66" spans="1:7" ht="21" customHeight="1">
      <c r="A66" s="206"/>
      <c r="B66" s="215" t="s">
        <v>96</v>
      </c>
      <c r="C66" s="198" t="s">
        <v>19</v>
      </c>
      <c r="D66" s="199">
        <f>SUM('สรุปผลงานสำคัญ (รายเดือน)'!D65)</f>
        <v>0</v>
      </c>
      <c r="E66" s="185">
        <f>ต.ค.56!F66+พ.ย.56!F66+ธ.ค.56!F66+ม.ค.57!F66+ก.พ.57!F66+มี.ค.57!F66+เม.ย.57!F66+พ.ค.57!F66+มิ.ย.57!F66+ก.ค.57!F66</f>
        <v>7543</v>
      </c>
      <c r="F66" s="310">
        <v>1572</v>
      </c>
      <c r="G66" s="290"/>
    </row>
    <row r="67" spans="1:7" ht="21" customHeight="1">
      <c r="A67" s="206"/>
      <c r="B67" s="215" t="s">
        <v>288</v>
      </c>
      <c r="C67" s="198" t="s">
        <v>19</v>
      </c>
      <c r="D67" s="199">
        <f>SUM('สรุปผลงานสำคัญ (รายเดือน)'!D66)</f>
        <v>0</v>
      </c>
      <c r="E67" s="185">
        <f>ต.ค.56!F67+พ.ย.56!F67+ธ.ค.56!F67+ม.ค.57!F67+ก.พ.57!F67+มี.ค.57!F67+เม.ย.57!F67+พ.ค.57!F67+มิ.ย.57!F67+ก.ค.57!F67</f>
        <v>5</v>
      </c>
      <c r="F67" s="310">
        <v>0</v>
      </c>
      <c r="G67" s="290"/>
    </row>
    <row r="68" spans="1:7" ht="21" customHeight="1">
      <c r="A68" s="206"/>
      <c r="B68" s="214" t="s">
        <v>264</v>
      </c>
      <c r="C68" s="183" t="s">
        <v>19</v>
      </c>
      <c r="D68" s="184">
        <f>SUM('สรุปผลงานสำคัญ (รายเดือน)'!D67)</f>
        <v>0</v>
      </c>
      <c r="E68" s="185">
        <f>ต.ค.56!F68+พ.ย.56!F68+ธ.ค.56!F68+ม.ค.57!F68+ก.พ.57!F68+มี.ค.57!F68+เม.ย.57!F68+พ.ค.57!F68+มิ.ย.57!F68+ก.ค.57!F68</f>
        <v>41</v>
      </c>
      <c r="F68" s="311">
        <v>0</v>
      </c>
      <c r="G68" s="291"/>
    </row>
    <row r="69" spans="1:7" ht="21" customHeight="1">
      <c r="A69" s="206"/>
      <c r="B69" s="214" t="s">
        <v>301</v>
      </c>
      <c r="C69" s="183" t="s">
        <v>19</v>
      </c>
      <c r="D69" s="184">
        <f>SUM('สรุปผลงานสำคัญ (รายเดือน)'!D69)</f>
        <v>0</v>
      </c>
      <c r="E69" s="185">
        <f>ต.ค.56!F69+พ.ย.56!F69+ธ.ค.56!F69+ม.ค.57!F69+ก.พ.57!F69+มี.ค.57!F69+เม.ย.57!F69+พ.ค.57!F69+มิ.ย.57!F69+ก.ค.57!F69</f>
        <v>1461</v>
      </c>
      <c r="F69" s="311">
        <v>6</v>
      </c>
      <c r="G69" s="291"/>
    </row>
    <row r="70" spans="1:7" ht="21" customHeight="1">
      <c r="A70" s="206"/>
      <c r="B70" s="214"/>
      <c r="C70" s="183"/>
      <c r="D70" s="184"/>
      <c r="E70" s="189"/>
      <c r="F70" s="310"/>
      <c r="G70" s="290"/>
    </row>
    <row r="71" spans="1:7" ht="21" customHeight="1">
      <c r="A71" s="204" t="s">
        <v>221</v>
      </c>
      <c r="B71" s="216"/>
      <c r="C71" s="198"/>
      <c r="D71" s="184"/>
      <c r="E71" s="189"/>
      <c r="F71" s="310"/>
      <c r="G71" s="290"/>
    </row>
    <row r="72" spans="1:7" ht="21" customHeight="1">
      <c r="A72" s="196" t="s">
        <v>184</v>
      </c>
      <c r="B72" s="216"/>
      <c r="C72" s="183"/>
      <c r="D72" s="184"/>
      <c r="E72" s="195"/>
      <c r="F72" s="311"/>
      <c r="G72" s="291"/>
    </row>
    <row r="73" spans="1:7" ht="21" customHeight="1">
      <c r="A73" s="193" t="s">
        <v>34</v>
      </c>
      <c r="B73" s="217" t="s">
        <v>222</v>
      </c>
      <c r="C73" s="183"/>
      <c r="D73" s="184"/>
      <c r="E73" s="185"/>
      <c r="F73" s="184"/>
      <c r="G73" s="296"/>
    </row>
    <row r="74" spans="1:7" ht="21" customHeight="1">
      <c r="A74" s="187"/>
      <c r="B74" s="182" t="s">
        <v>223</v>
      </c>
      <c r="C74" s="198" t="s">
        <v>3</v>
      </c>
      <c r="D74" s="199">
        <f>SUM('สรุปผลงานสำคัญ (รายเดือน)'!D72)</f>
        <v>0</v>
      </c>
      <c r="E74" s="185">
        <f>ต.ค.56!F74+พ.ย.56!F74+ธ.ค.56!F74+ม.ค.57!F74+ก.พ.57!F74+มี.ค.57!F74+เม.ย.57!F74+พ.ค.57!F74+มิ.ย.57!F74+ก.ค.57!F74</f>
        <v>0</v>
      </c>
      <c r="F74" s="310">
        <v>0</v>
      </c>
      <c r="G74" s="290"/>
    </row>
    <row r="75" spans="1:7" ht="21" customHeight="1">
      <c r="A75" s="187"/>
      <c r="B75" s="182" t="s">
        <v>174</v>
      </c>
      <c r="C75" s="198" t="s">
        <v>3</v>
      </c>
      <c r="D75" s="199">
        <f>SUM('สรุปผลงานสำคัญ (รายเดือน)'!D73)</f>
        <v>250</v>
      </c>
      <c r="E75" s="185">
        <f>ต.ค.56!F75+พ.ย.56!F75+ธ.ค.56!F75+ม.ค.57!F75+ก.พ.57!F75+มี.ค.57!F75+เม.ย.57!F75+พ.ค.57!F75+มิ.ย.57!F75+ก.ค.57!F75</f>
        <v>261</v>
      </c>
      <c r="F75" s="310">
        <v>0</v>
      </c>
      <c r="G75" s="290">
        <f>E75*100/D75</f>
        <v>104.4</v>
      </c>
    </row>
    <row r="76" spans="1:7" ht="21" customHeight="1">
      <c r="A76" s="187"/>
      <c r="B76" s="182" t="s">
        <v>175</v>
      </c>
      <c r="C76" s="198" t="s">
        <v>49</v>
      </c>
      <c r="D76" s="199">
        <f>SUM('สรุปผลงานสำคัญ (รายเดือน)'!D74)</f>
        <v>1</v>
      </c>
      <c r="E76" s="185">
        <f>ต.ค.56!F76+พ.ย.56!F76+ธ.ค.56!F76+ม.ค.57!F76+ก.พ.57!F76+มี.ค.57!F76+เม.ย.57!F76+พ.ค.57!F76+มิ.ย.57!F76+ก.ค.57!F76</f>
        <v>1</v>
      </c>
      <c r="F76" s="310">
        <v>0</v>
      </c>
      <c r="G76" s="290">
        <f>E76*100/D76</f>
        <v>100</v>
      </c>
    </row>
    <row r="77" spans="1:7" ht="21" customHeight="1">
      <c r="A77" s="187"/>
      <c r="B77" s="182"/>
      <c r="C77" s="198" t="s">
        <v>3</v>
      </c>
      <c r="D77" s="199">
        <f>SUM('สรุปผลงานสำคัญ (รายเดือน)'!D75)</f>
        <v>20</v>
      </c>
      <c r="E77" s="185">
        <f>ต.ค.56!F77+พ.ย.56!F77+ธ.ค.56!F77+ม.ค.57!F77+ก.พ.57!F77+มี.ค.57!F77+เม.ย.57!F77+พ.ค.57!F77+มิ.ย.57!F77+ก.ค.57!F77</f>
        <v>20</v>
      </c>
      <c r="F77" s="310">
        <v>0</v>
      </c>
      <c r="G77" s="290">
        <f>E77*100/D77</f>
        <v>100</v>
      </c>
    </row>
    <row r="78" spans="1:7" ht="21" customHeight="1">
      <c r="A78" s="187"/>
      <c r="B78" s="182" t="s">
        <v>176</v>
      </c>
      <c r="C78" s="198" t="s">
        <v>3</v>
      </c>
      <c r="D78" s="199">
        <f>SUM('สรุปผลงานสำคัญ (รายเดือน)'!D76)</f>
        <v>0</v>
      </c>
      <c r="E78" s="185">
        <f>ต.ค.56!F78+พ.ย.56!F78+ธ.ค.56!F78+ม.ค.57!F78+ก.พ.57!F78+มี.ค.57!F78+เม.ย.57!F78+พ.ค.57!F78+มิ.ย.57!F78+ก.ค.57!F78</f>
        <v>0</v>
      </c>
      <c r="F78" s="310">
        <v>0</v>
      </c>
      <c r="G78" s="290"/>
    </row>
    <row r="79" spans="1:7" ht="21" customHeight="1">
      <c r="A79" s="187"/>
      <c r="B79" s="182" t="s">
        <v>224</v>
      </c>
      <c r="C79" s="198" t="s">
        <v>3</v>
      </c>
      <c r="D79" s="199">
        <f>SUM('สรุปผลงานสำคัญ (รายเดือน)'!D77)</f>
        <v>0</v>
      </c>
      <c r="E79" s="185">
        <f>ต.ค.56!F79+พ.ย.56!F79+ธ.ค.56!F79+ม.ค.57!F79+ก.พ.57!F79+มี.ค.57!F79+เม.ย.57!F79+พ.ค.57!F79+มิ.ย.57!F79+ก.ค.57!F79</f>
        <v>0</v>
      </c>
      <c r="F79" s="310">
        <v>0</v>
      </c>
      <c r="G79" s="290"/>
    </row>
    <row r="80" spans="1:7" ht="21" customHeight="1">
      <c r="A80" s="187"/>
      <c r="B80" s="182" t="s">
        <v>225</v>
      </c>
      <c r="C80" s="198" t="s">
        <v>49</v>
      </c>
      <c r="D80" s="199">
        <f>SUM('สรุปผลงานสำคัญ (รายเดือน)'!D78)</f>
        <v>1</v>
      </c>
      <c r="E80" s="185">
        <f>ต.ค.56!F80+พ.ย.56!F80+ธ.ค.56!F80+ม.ค.57!F80+ก.พ.57!F80+มี.ค.57!F80+เม.ย.57!F80+พ.ค.57!F80+มิ.ย.57!F80+ก.ค.57!F80</f>
        <v>1</v>
      </c>
      <c r="F80" s="310">
        <v>0</v>
      </c>
      <c r="G80" s="290">
        <f>E80*100/D80</f>
        <v>100</v>
      </c>
    </row>
    <row r="81" spans="1:7" ht="21" customHeight="1">
      <c r="A81" s="255"/>
      <c r="B81" s="256"/>
      <c r="C81" s="251" t="s">
        <v>3</v>
      </c>
      <c r="D81" s="252">
        <f>SUM('สรุปผลงานสำคัญ (รายเดือน)'!D79)</f>
        <v>12</v>
      </c>
      <c r="E81" s="185">
        <f>ต.ค.56!F81+พ.ย.56!F81+ธ.ค.56!F81+ม.ค.57!F81+ก.พ.57!F81+มี.ค.57!F81+เม.ย.57!F81+พ.ค.57!F81+มิ.ย.57!F81+ก.ค.57!F81</f>
        <v>12</v>
      </c>
      <c r="F81" s="313">
        <v>0</v>
      </c>
      <c r="G81" s="293">
        <f>E81*100/D81</f>
        <v>100</v>
      </c>
    </row>
    <row r="82" spans="1:7" ht="21" customHeight="1">
      <c r="A82" s="264"/>
      <c r="B82" s="265" t="s">
        <v>227</v>
      </c>
      <c r="C82" s="260" t="s">
        <v>3</v>
      </c>
      <c r="D82" s="266">
        <f>SUM('สรุปผลงานสำคัญ (รายเดือน)'!D80)</f>
        <v>0</v>
      </c>
      <c r="E82" s="185">
        <f>ต.ค.56!F82+พ.ย.56!F82+ธ.ค.56!F82+ม.ค.57!F82+ก.พ.57!F82+มี.ค.57!F82+เม.ย.57!F82+พ.ค.57!F82+มิ.ย.57!F82+ก.ค.57!F82</f>
        <v>0</v>
      </c>
      <c r="F82" s="314">
        <v>0</v>
      </c>
      <c r="G82" s="294"/>
    </row>
    <row r="83" spans="1:7" ht="21" customHeight="1">
      <c r="A83" s="196"/>
      <c r="B83" s="208" t="s">
        <v>228</v>
      </c>
      <c r="C83" s="198" t="s">
        <v>3</v>
      </c>
      <c r="D83" s="199">
        <f>SUM('สรุปผลงานสำคัญ (รายเดือน)'!D81)</f>
        <v>65</v>
      </c>
      <c r="E83" s="185">
        <f>ต.ค.56!F83+พ.ย.56!F83+ธ.ค.56!F83+ม.ค.57!F83+ก.พ.57!F83+มี.ค.57!F83+เม.ย.57!F83+พ.ค.57!F83+มิ.ย.57!F83+ก.ค.57!F83</f>
        <v>0</v>
      </c>
      <c r="F83" s="316">
        <v>0</v>
      </c>
      <c r="G83" s="297"/>
    </row>
    <row r="84" spans="1:7" ht="21" customHeight="1">
      <c r="A84" s="196"/>
      <c r="B84" s="197" t="s">
        <v>226</v>
      </c>
      <c r="C84" s="198" t="s">
        <v>3</v>
      </c>
      <c r="D84" s="199">
        <f>SUM('สรุปผลงานสำคัญ (รายเดือน)'!D82)</f>
        <v>0</v>
      </c>
      <c r="E84" s="185">
        <f>ต.ค.56!F84+พ.ย.56!F84+ธ.ค.56!F84+ม.ค.57!F84+ก.พ.57!F84+มี.ค.57!F84+เม.ย.57!F84+พ.ค.57!F84+มิ.ย.57!F84+ก.ค.57!F84</f>
        <v>0</v>
      </c>
      <c r="F84" s="316">
        <v>0</v>
      </c>
      <c r="G84" s="297"/>
    </row>
    <row r="85" spans="1:7" ht="21" customHeight="1">
      <c r="A85" s="196"/>
      <c r="B85" s="197" t="s">
        <v>229</v>
      </c>
      <c r="C85" s="198" t="s">
        <v>3</v>
      </c>
      <c r="D85" s="199">
        <f>SUM('สรุปผลงานสำคัญ (รายเดือน)'!D83)</f>
        <v>0</v>
      </c>
      <c r="E85" s="185">
        <f>ต.ค.56!F85+พ.ย.56!F85+ธ.ค.56!F85+ม.ค.57!F85+ก.พ.57!F85+มี.ค.57!F85+เม.ย.57!F85+พ.ค.57!F85+มิ.ย.57!F85+ก.ค.57!F85</f>
        <v>0</v>
      </c>
      <c r="F85" s="316">
        <v>0</v>
      </c>
      <c r="G85" s="297"/>
    </row>
    <row r="86" spans="1:7" ht="21" customHeight="1">
      <c r="A86" s="196"/>
      <c r="B86" s="197" t="s">
        <v>230</v>
      </c>
      <c r="C86" s="198" t="s">
        <v>3</v>
      </c>
      <c r="D86" s="199">
        <f>SUM('สรุปผลงานสำคัญ (รายเดือน)'!D84)</f>
        <v>0</v>
      </c>
      <c r="E86" s="185">
        <f>ต.ค.56!F86+พ.ย.56!F86+ธ.ค.56!F86+ม.ค.57!F86+ก.พ.57!F86+มี.ค.57!F86+เม.ย.57!F86+พ.ค.57!F86+มิ.ย.57!F86+ก.ค.57!F86</f>
        <v>0</v>
      </c>
      <c r="F86" s="310">
        <v>0</v>
      </c>
      <c r="G86" s="290"/>
    </row>
    <row r="87" spans="1:7" ht="21" customHeight="1">
      <c r="A87" s="196"/>
      <c r="B87" s="197" t="s">
        <v>231</v>
      </c>
      <c r="C87" s="198" t="s">
        <v>3</v>
      </c>
      <c r="D87" s="199">
        <f>SUM('สรุปผลงานสำคัญ (รายเดือน)'!D85)</f>
        <v>0</v>
      </c>
      <c r="E87" s="185">
        <f>ต.ค.56!F87+พ.ย.56!F87+ธ.ค.56!F87+ม.ค.57!F87+ก.พ.57!F87+มี.ค.57!F87+เม.ย.57!F87+พ.ค.57!F87+มิ.ย.57!F87+ก.ค.57!F87</f>
        <v>0</v>
      </c>
      <c r="F87" s="310">
        <v>0</v>
      </c>
      <c r="G87" s="290"/>
    </row>
    <row r="88" spans="1:7" ht="21" customHeight="1">
      <c r="A88" s="196"/>
      <c r="B88" s="197" t="s">
        <v>232</v>
      </c>
      <c r="C88" s="198" t="s">
        <v>49</v>
      </c>
      <c r="D88" s="199">
        <f>SUM('สรุปผลงานสำคัญ (รายเดือน)'!D86)</f>
        <v>2</v>
      </c>
      <c r="E88" s="185">
        <f>ต.ค.56!F88+พ.ย.56!F88+ธ.ค.56!F88+ม.ค.57!F88+ก.พ.57!F88+มี.ค.57!F88+เม.ย.57!F88+พ.ค.57!F88+มิ.ย.57!F88+ก.ค.57!F88</f>
        <v>2</v>
      </c>
      <c r="F88" s="310">
        <v>0</v>
      </c>
      <c r="G88" s="290">
        <f>E88*100/D88</f>
        <v>100</v>
      </c>
    </row>
    <row r="89" spans="1:7" ht="21" customHeight="1">
      <c r="A89" s="196"/>
      <c r="B89" s="197"/>
      <c r="C89" s="198" t="s">
        <v>3</v>
      </c>
      <c r="D89" s="199">
        <f>SUM('สรุปผลงานสำคัญ (รายเดือน)'!D87)</f>
        <v>20</v>
      </c>
      <c r="E89" s="185">
        <f>ต.ค.56!F89+พ.ย.56!F89+ธ.ค.56!F89+ม.ค.57!F89+ก.พ.57!F89+มี.ค.57!F89+เม.ย.57!F89+พ.ค.57!F89+มิ.ย.57!F89+ก.ค.57!F89</f>
        <v>21</v>
      </c>
      <c r="F89" s="310">
        <v>0</v>
      </c>
      <c r="G89" s="290">
        <f>E89*100/D89</f>
        <v>105</v>
      </c>
    </row>
    <row r="90" spans="1:7" ht="21" customHeight="1">
      <c r="A90" s="196"/>
      <c r="B90" s="208" t="s">
        <v>233</v>
      </c>
      <c r="C90" s="198" t="s">
        <v>49</v>
      </c>
      <c r="D90" s="199">
        <v>0</v>
      </c>
      <c r="E90" s="185">
        <f>ต.ค.56!F90+พ.ย.56!F90+ธ.ค.56!F90+ม.ค.57!F90+ก.พ.57!F90+มี.ค.57!F90+เม.ย.57!F90+พ.ค.57!F90+มิ.ย.57!F90+ก.ค.57!F90</f>
        <v>0</v>
      </c>
      <c r="F90" s="316">
        <v>0</v>
      </c>
      <c r="G90" s="297"/>
    </row>
    <row r="91" spans="1:7" ht="21" customHeight="1">
      <c r="A91" s="196"/>
      <c r="B91" s="197"/>
      <c r="C91" s="198" t="s">
        <v>3</v>
      </c>
      <c r="D91" s="199">
        <v>0</v>
      </c>
      <c r="E91" s="185">
        <f>ต.ค.56!F91+พ.ย.56!F91+ธ.ค.56!F91+ม.ค.57!F91+ก.พ.57!F91+มี.ค.57!F91+เม.ย.57!F91+พ.ค.57!F91+มิ.ย.57!F91+ก.ค.57!F91</f>
        <v>0</v>
      </c>
      <c r="F91" s="316">
        <v>0</v>
      </c>
      <c r="G91" s="297"/>
    </row>
    <row r="92" spans="1:7" ht="21" customHeight="1">
      <c r="A92" s="187"/>
      <c r="B92" s="188"/>
      <c r="C92" s="183"/>
      <c r="D92" s="184"/>
      <c r="E92" s="189"/>
      <c r="F92" s="310"/>
      <c r="G92" s="290"/>
    </row>
    <row r="93" spans="1:7" ht="21" customHeight="1">
      <c r="A93" s="204" t="s">
        <v>234</v>
      </c>
      <c r="B93" s="216"/>
      <c r="C93" s="198"/>
      <c r="D93" s="199"/>
      <c r="E93" s="189"/>
      <c r="F93" s="310"/>
      <c r="G93" s="290"/>
    </row>
    <row r="94" spans="1:7" ht="21" customHeight="1">
      <c r="A94" s="204" t="s">
        <v>71</v>
      </c>
      <c r="B94" s="216"/>
      <c r="C94" s="183"/>
      <c r="D94" s="219"/>
      <c r="E94" s="195"/>
      <c r="F94" s="311"/>
      <c r="G94" s="291"/>
    </row>
    <row r="95" spans="1:7" ht="21" customHeight="1">
      <c r="A95" s="204"/>
      <c r="B95" s="216" t="s">
        <v>235</v>
      </c>
      <c r="C95" s="183"/>
      <c r="D95" s="219"/>
      <c r="E95" s="195"/>
      <c r="F95" s="311"/>
      <c r="G95" s="291"/>
    </row>
    <row r="96" spans="1:7" ht="21" customHeight="1">
      <c r="A96" s="193" t="s">
        <v>34</v>
      </c>
      <c r="B96" s="217" t="s">
        <v>236</v>
      </c>
      <c r="C96" s="183" t="s">
        <v>3</v>
      </c>
      <c r="D96" s="286">
        <f>D97+D108</f>
        <v>3067</v>
      </c>
      <c r="E96" s="185">
        <f>E97+E108</f>
        <v>3517</v>
      </c>
      <c r="F96" s="220">
        <f>F97+F108</f>
        <v>354</v>
      </c>
      <c r="G96" s="296">
        <f>E96*100/D96</f>
        <v>114.67231822627976</v>
      </c>
    </row>
    <row r="97" spans="1:7" ht="21" customHeight="1">
      <c r="A97" s="193"/>
      <c r="B97" s="221" t="s">
        <v>237</v>
      </c>
      <c r="C97" s="198" t="s">
        <v>3</v>
      </c>
      <c r="D97" s="286">
        <f>D98+D99+D100+D101+D102+D103+D104+D105+D106+D107</f>
        <v>2851</v>
      </c>
      <c r="E97" s="185">
        <f>E98+E99+E100+E101+E102+E103+E104+E105+E106+E107</f>
        <v>3295</v>
      </c>
      <c r="F97" s="220">
        <f>F98+F99+F100+F101+F102+F103+F104+F105+F106+F107</f>
        <v>350</v>
      </c>
      <c r="G97" s="296">
        <f>E97*100/D97</f>
        <v>115.57348298842511</v>
      </c>
    </row>
    <row r="98" spans="1:7" ht="21" customHeight="1">
      <c r="A98" s="203"/>
      <c r="B98" s="222" t="s">
        <v>185</v>
      </c>
      <c r="C98" s="198" t="s">
        <v>3</v>
      </c>
      <c r="D98" s="199">
        <f>SUM('สรุปผลงานสำคัญ (รายเดือน)'!D96)</f>
        <v>900</v>
      </c>
      <c r="E98" s="185">
        <f>ต.ค.56!F98+พ.ย.56!F98+ธ.ค.56!F98+ม.ค.57!F98+ก.พ.57!F98+มี.ค.57!F98+เม.ย.57!F98+พ.ค.57!F98+มิ.ย.57!F98+ก.ค.57!F98</f>
        <v>817</v>
      </c>
      <c r="F98" s="312">
        <v>100</v>
      </c>
      <c r="G98" s="292">
        <f>E98*100/D98</f>
        <v>90.777777777777771</v>
      </c>
    </row>
    <row r="99" spans="1:7" ht="21" customHeight="1">
      <c r="A99" s="203"/>
      <c r="B99" s="222" t="s">
        <v>186</v>
      </c>
      <c r="C99" s="198" t="s">
        <v>3</v>
      </c>
      <c r="D99" s="199">
        <f>SUM('สรุปผลงานสำคัญ (รายเดือน)'!D97)</f>
        <v>800</v>
      </c>
      <c r="E99" s="185">
        <f>ต.ค.56!F99+พ.ย.56!F99+ธ.ค.56!F99+ม.ค.57!F99+ก.พ.57!F99+มี.ค.57!F99+เม.ย.57!F99+พ.ค.57!F99+มิ.ย.57!F99+ก.ค.57!F99</f>
        <v>1714</v>
      </c>
      <c r="F99" s="317">
        <v>197</v>
      </c>
      <c r="G99" s="292">
        <f t="shared" ref="G99:G107" si="1">E99*100/D99</f>
        <v>214.25</v>
      </c>
    </row>
    <row r="100" spans="1:7" ht="21" customHeight="1">
      <c r="A100" s="203"/>
      <c r="B100" s="224" t="s">
        <v>278</v>
      </c>
      <c r="C100" s="198" t="s">
        <v>3</v>
      </c>
      <c r="D100" s="199">
        <f>SUM('สรุปผลงานสำคัญ (รายเดือน)'!D98)</f>
        <v>450</v>
      </c>
      <c r="E100" s="185">
        <f>ต.ค.56!F100+พ.ย.56!F100+ธ.ค.56!F100+ม.ค.57!F100+ก.พ.57!F100+มี.ค.57!F100+เม.ย.57!F100+พ.ค.57!F100+มิ.ย.57!F100+ก.ค.57!F100</f>
        <v>360</v>
      </c>
      <c r="F100" s="312">
        <v>47</v>
      </c>
      <c r="G100" s="292">
        <f t="shared" si="1"/>
        <v>80</v>
      </c>
    </row>
    <row r="101" spans="1:7" ht="21" customHeight="1">
      <c r="A101" s="203"/>
      <c r="B101" s="222" t="s">
        <v>279</v>
      </c>
      <c r="C101" s="198" t="s">
        <v>3</v>
      </c>
      <c r="D101" s="199">
        <f>SUM('สรุปผลงานสำคัญ (รายเดือน)'!D99)</f>
        <v>0</v>
      </c>
      <c r="E101" s="185">
        <f>ต.ค.56!F101+พ.ย.56!F101+ธ.ค.56!F101+ม.ค.57!F101+ก.พ.57!F101+มี.ค.57!F101+เม.ย.57!F101+พ.ค.57!F101+มิ.ย.57!F101+ก.ค.57!F101</f>
        <v>0</v>
      </c>
      <c r="F101" s="312">
        <v>0</v>
      </c>
      <c r="G101" s="292"/>
    </row>
    <row r="102" spans="1:7" ht="21" customHeight="1">
      <c r="A102" s="203"/>
      <c r="B102" s="222" t="s">
        <v>280</v>
      </c>
      <c r="C102" s="198" t="s">
        <v>3</v>
      </c>
      <c r="D102" s="199">
        <f>SUM('สรุปผลงานสำคัญ (รายเดือน)'!D100)</f>
        <v>0</v>
      </c>
      <c r="E102" s="185">
        <f>ต.ค.56!F102+พ.ย.56!F102+ธ.ค.56!F102+ม.ค.57!F102+ก.พ.57!F102+มี.ค.57!F102+เม.ย.57!F102+พ.ค.57!F102+มิ.ย.57!F102+ก.ค.57!F102</f>
        <v>0</v>
      </c>
      <c r="F102" s="317">
        <v>0</v>
      </c>
      <c r="G102" s="292"/>
    </row>
    <row r="103" spans="1:7" ht="21" customHeight="1">
      <c r="A103" s="203"/>
      <c r="B103" s="222" t="s">
        <v>281</v>
      </c>
      <c r="C103" s="198" t="s">
        <v>3</v>
      </c>
      <c r="D103" s="199">
        <f>SUM('สรุปผลงานสำคัญ (รายเดือน)'!D101)</f>
        <v>600</v>
      </c>
      <c r="E103" s="185">
        <f>ต.ค.56!F103+พ.ย.56!F103+ธ.ค.56!F103+ม.ค.57!F103+ก.พ.57!F103+มี.ค.57!F103+เม.ย.57!F103+พ.ค.57!F103+มิ.ย.57!F103+ก.ค.57!F103</f>
        <v>294</v>
      </c>
      <c r="F103" s="312">
        <v>6</v>
      </c>
      <c r="G103" s="292">
        <f t="shared" si="1"/>
        <v>49</v>
      </c>
    </row>
    <row r="104" spans="1:7" ht="21" customHeight="1">
      <c r="A104" s="203"/>
      <c r="B104" s="224" t="s">
        <v>256</v>
      </c>
      <c r="C104" s="198" t="s">
        <v>3</v>
      </c>
      <c r="D104" s="199">
        <f>SUM('สรุปผลงานสำคัญ (รายเดือน)'!D102)</f>
        <v>0</v>
      </c>
      <c r="E104" s="185">
        <f>ต.ค.56!F104+พ.ย.56!F104+ธ.ค.56!F104+ม.ค.57!F104+ก.พ.57!F104+มี.ค.57!F104+เม.ย.57!F104+พ.ค.57!F104+มิ.ย.57!F104+ก.ค.57!F104</f>
        <v>0</v>
      </c>
      <c r="F104" s="312">
        <v>0</v>
      </c>
      <c r="G104" s="292"/>
    </row>
    <row r="105" spans="1:7" ht="21" customHeight="1">
      <c r="A105" s="203"/>
      <c r="B105" s="224" t="s">
        <v>304</v>
      </c>
      <c r="C105" s="198" t="s">
        <v>9</v>
      </c>
      <c r="D105" s="199">
        <v>0</v>
      </c>
      <c r="E105" s="185">
        <f>ต.ค.56!F105+พ.ย.56!F105+ธ.ค.56!F105+ม.ค.57!F105+ก.พ.57!F105+มี.ค.57!F105+เม.ย.57!F105+พ.ค.57!F105+มิ.ย.57!F105+ก.ค.57!F105</f>
        <v>0</v>
      </c>
      <c r="F105" s="312">
        <v>0</v>
      </c>
      <c r="G105" s="292"/>
    </row>
    <row r="106" spans="1:7" ht="21" customHeight="1">
      <c r="A106" s="203"/>
      <c r="B106" s="224" t="s">
        <v>305</v>
      </c>
      <c r="C106" s="198" t="s">
        <v>3</v>
      </c>
      <c r="D106" s="199">
        <v>1</v>
      </c>
      <c r="E106" s="185">
        <f>ต.ค.56!F106+พ.ย.56!F106+ธ.ค.56!F106+ม.ค.57!F106+ก.พ.57!F106+มี.ค.57!F106+เม.ย.57!F106+พ.ค.57!F106+มิ.ย.57!F106+ก.ค.57!F106</f>
        <v>1</v>
      </c>
      <c r="F106" s="312">
        <v>0</v>
      </c>
      <c r="G106" s="292">
        <f t="shared" si="1"/>
        <v>100</v>
      </c>
    </row>
    <row r="107" spans="1:7" ht="21" customHeight="1">
      <c r="A107" s="203"/>
      <c r="B107" s="224" t="s">
        <v>306</v>
      </c>
      <c r="C107" s="198" t="s">
        <v>3</v>
      </c>
      <c r="D107" s="199">
        <v>100</v>
      </c>
      <c r="E107" s="185">
        <f>ต.ค.56!F107+พ.ย.56!F107+ธ.ค.56!F107+ม.ค.57!F107+ก.พ.57!F107+มี.ค.57!F107+เม.ย.57!F107+พ.ค.57!F107+มิ.ย.57!F107+ก.ค.57!F107</f>
        <v>109</v>
      </c>
      <c r="F107" s="312">
        <v>0</v>
      </c>
      <c r="G107" s="292">
        <f t="shared" si="1"/>
        <v>109</v>
      </c>
    </row>
    <row r="108" spans="1:7" ht="21" customHeight="1">
      <c r="A108" s="203"/>
      <c r="B108" s="224" t="s">
        <v>257</v>
      </c>
      <c r="C108" s="198" t="s">
        <v>3</v>
      </c>
      <c r="D108" s="184">
        <f>D109+D110+D111+D112+D113</f>
        <v>216</v>
      </c>
      <c r="E108" s="323">
        <f>E109+E110+E111+E112+E113</f>
        <v>222</v>
      </c>
      <c r="F108" s="254">
        <f>F109+F110+F111+F112+F113</f>
        <v>4</v>
      </c>
      <c r="G108" s="298">
        <f>E108*100/D108</f>
        <v>102.77777777777777</v>
      </c>
    </row>
    <row r="109" spans="1:7" ht="21" customHeight="1">
      <c r="A109" s="203"/>
      <c r="B109" s="222" t="s">
        <v>238</v>
      </c>
      <c r="C109" s="198" t="s">
        <v>3</v>
      </c>
      <c r="D109" s="199">
        <f>SUM('สรุปผลงานสำคัญ (รายเดือน)'!D104)</f>
        <v>30</v>
      </c>
      <c r="E109" s="185">
        <f>ต.ค.56!F109+พ.ย.56!F109+ธ.ค.56!F109+ม.ค.57!F109+ก.พ.57!F109+มี.ค.57!F109+เม.ย.57!F109+พ.ค.57!F109+มิ.ย.57!F109+ก.ค.57!F109</f>
        <v>31</v>
      </c>
      <c r="F109" s="312">
        <v>0</v>
      </c>
      <c r="G109" s="292">
        <f>E109*100/D109</f>
        <v>103.33333333333333</v>
      </c>
    </row>
    <row r="110" spans="1:7" ht="21" customHeight="1">
      <c r="A110" s="203"/>
      <c r="B110" s="222" t="s">
        <v>239</v>
      </c>
      <c r="C110" s="198" t="s">
        <v>3</v>
      </c>
      <c r="D110" s="199">
        <f>SUM('สรุปผลงานสำคัญ (รายเดือน)'!D105)</f>
        <v>150</v>
      </c>
      <c r="E110" s="185">
        <f>ต.ค.56!F110+พ.ย.56!F110+ธ.ค.56!F110+ม.ค.57!F110+ก.พ.57!F110+มี.ค.57!F110+เม.ย.57!F110+พ.ค.57!F110+มิ.ย.57!F110+ก.ค.57!F110</f>
        <v>157</v>
      </c>
      <c r="F110" s="312">
        <v>0</v>
      </c>
      <c r="G110" s="292">
        <f t="shared" ref="G110:G112" si="2">E110*100/D110</f>
        <v>104.66666666666667</v>
      </c>
    </row>
    <row r="111" spans="1:7" ht="21" customHeight="1">
      <c r="A111" s="203"/>
      <c r="B111" s="222" t="s">
        <v>240</v>
      </c>
      <c r="C111" s="198" t="s">
        <v>3</v>
      </c>
      <c r="D111" s="199">
        <f>SUM('สรุปผลงานสำคัญ (รายเดือน)'!D106)</f>
        <v>35</v>
      </c>
      <c r="E111" s="185">
        <f>ต.ค.56!F111+พ.ย.56!F111+ธ.ค.56!F111+ม.ค.57!F111+ก.พ.57!F111+มี.ค.57!F111+เม.ย.57!F111+พ.ค.57!F111+มิ.ย.57!F111+ก.ค.57!F111</f>
        <v>33</v>
      </c>
      <c r="F111" s="317">
        <v>4</v>
      </c>
      <c r="G111" s="292">
        <f t="shared" si="2"/>
        <v>94.285714285714292</v>
      </c>
    </row>
    <row r="112" spans="1:7" ht="21" customHeight="1">
      <c r="A112" s="203"/>
      <c r="B112" s="224" t="s">
        <v>241</v>
      </c>
      <c r="C112" s="198" t="s">
        <v>3</v>
      </c>
      <c r="D112" s="199">
        <f>SUM('สรุปผลงานสำคัญ (รายเดือน)'!D107)</f>
        <v>1</v>
      </c>
      <c r="E112" s="185">
        <f>ต.ค.56!F112+พ.ย.56!F112+ธ.ค.56!F112+ม.ค.57!F112+ก.พ.57!F112+มี.ค.57!F112+เม.ย.57!F112+พ.ค.57!F112+มิ.ย.57!F112+ก.ค.57!F112</f>
        <v>1</v>
      </c>
      <c r="F112" s="317">
        <v>0</v>
      </c>
      <c r="G112" s="292">
        <f t="shared" si="2"/>
        <v>100</v>
      </c>
    </row>
    <row r="113" spans="1:7" ht="21" customHeight="1">
      <c r="A113" s="203"/>
      <c r="B113" s="222" t="s">
        <v>242</v>
      </c>
      <c r="C113" s="198" t="s">
        <v>3</v>
      </c>
      <c r="D113" s="199">
        <f>SUM('สรุปผลงานสำคัญ (รายเดือน)'!D108)</f>
        <v>0</v>
      </c>
      <c r="E113" s="185">
        <f>ต.ค.56!F113+พ.ย.56!F113+ธ.ค.56!F113+ม.ค.57!F113+ก.พ.57!F113+มี.ค.57!F113+เม.ย.57!F113+พ.ค.57!F113+มิ.ย.57!F113+ก.ค.57!F113</f>
        <v>0</v>
      </c>
      <c r="F113" s="312">
        <v>0</v>
      </c>
      <c r="G113" s="292"/>
    </row>
    <row r="114" spans="1:7" ht="21" customHeight="1">
      <c r="A114" s="203"/>
      <c r="B114" s="226" t="s">
        <v>270</v>
      </c>
      <c r="C114" s="198" t="s">
        <v>3</v>
      </c>
      <c r="D114" s="199"/>
      <c r="E114" s="185">
        <f>ต.ค.56!F114+พ.ย.56!F114+ธ.ค.56!F114+ม.ค.57!F114+ก.พ.57!F114+มี.ค.57!F114+เม.ย.57!F114+พ.ค.57!F114+มิ.ย.57!F114+ก.ค.57!F114</f>
        <v>0</v>
      </c>
      <c r="F114" s="312">
        <v>0</v>
      </c>
      <c r="G114" s="292"/>
    </row>
    <row r="115" spans="1:7" ht="21" customHeight="1">
      <c r="A115" s="203"/>
      <c r="B115" s="226" t="s">
        <v>271</v>
      </c>
      <c r="C115" s="198" t="s">
        <v>3</v>
      </c>
      <c r="D115" s="199"/>
      <c r="E115" s="185">
        <f>ต.ค.56!F115+พ.ย.56!F115+ธ.ค.56!F115+ม.ค.57!F115+ก.พ.57!F115+มี.ค.57!F115+เม.ย.57!F115+พ.ค.57!F115+มิ.ย.57!F115+ก.ค.57!F115</f>
        <v>0</v>
      </c>
      <c r="F115" s="312">
        <v>0</v>
      </c>
      <c r="G115" s="292"/>
    </row>
    <row r="116" spans="1:7" ht="21" customHeight="1">
      <c r="A116" s="203"/>
      <c r="B116" s="226" t="s">
        <v>272</v>
      </c>
      <c r="C116" s="198" t="s">
        <v>3</v>
      </c>
      <c r="D116" s="199"/>
      <c r="E116" s="185">
        <f>ต.ค.56!F116+พ.ย.56!F116+ธ.ค.56!F116+ม.ค.57!F116+ก.พ.57!F116+มี.ค.57!F116+เม.ย.57!F116+พ.ค.57!F116+มิ.ย.57!F116+ก.ค.57!F116</f>
        <v>0</v>
      </c>
      <c r="F116" s="312">
        <v>0</v>
      </c>
      <c r="G116" s="292"/>
    </row>
    <row r="117" spans="1:7" ht="21" customHeight="1">
      <c r="A117" s="203"/>
      <c r="B117" s="226" t="s">
        <v>273</v>
      </c>
      <c r="C117" s="198" t="s">
        <v>3</v>
      </c>
      <c r="D117" s="199"/>
      <c r="E117" s="185">
        <f>ต.ค.56!F117+พ.ย.56!F117+ธ.ค.56!F117+ม.ค.57!F117+ก.พ.57!F117+มี.ค.57!F117+เม.ย.57!F117+พ.ค.57!F117+มิ.ย.57!F117+ก.ค.57!F117</f>
        <v>0</v>
      </c>
      <c r="F117" s="312">
        <v>0</v>
      </c>
      <c r="G117" s="292"/>
    </row>
    <row r="118" spans="1:7" ht="21" customHeight="1">
      <c r="A118" s="203"/>
      <c r="B118" s="226" t="s">
        <v>274</v>
      </c>
      <c r="C118" s="198" t="s">
        <v>3</v>
      </c>
      <c r="D118" s="199"/>
      <c r="E118" s="185">
        <f>ต.ค.56!F118+พ.ย.56!F118+ธ.ค.56!F118+ม.ค.57!F118+ก.พ.57!F118+มี.ค.57!F118+เม.ย.57!F118+พ.ค.57!F118+มิ.ย.57!F118+ก.ค.57!F118</f>
        <v>0</v>
      </c>
      <c r="F118" s="312">
        <v>0</v>
      </c>
      <c r="G118" s="292"/>
    </row>
    <row r="119" spans="1:7" ht="21" customHeight="1">
      <c r="A119" s="203"/>
      <c r="B119" s="226" t="s">
        <v>275</v>
      </c>
      <c r="C119" s="198" t="s">
        <v>3</v>
      </c>
      <c r="D119" s="199"/>
      <c r="E119" s="185">
        <f>ต.ค.56!F119+พ.ย.56!F119+ธ.ค.56!F119+ม.ค.57!F119+ก.พ.57!F119+มี.ค.57!F119+เม.ย.57!F119+พ.ค.57!F119+มิ.ย.57!F119+ก.ค.57!F119</f>
        <v>0</v>
      </c>
      <c r="F119" s="312">
        <v>0</v>
      </c>
      <c r="G119" s="292"/>
    </row>
    <row r="120" spans="1:7" ht="21" customHeight="1">
      <c r="A120" s="203"/>
      <c r="B120" s="226" t="s">
        <v>276</v>
      </c>
      <c r="C120" s="198" t="s">
        <v>3</v>
      </c>
      <c r="D120" s="199"/>
      <c r="E120" s="185">
        <f>ต.ค.56!F120+พ.ย.56!F120+ธ.ค.56!F120+ม.ค.57!F120+ก.พ.57!F120+มี.ค.57!F120+เม.ย.57!F120+พ.ค.57!F120+มิ.ย.57!F120+ก.ค.57!F120</f>
        <v>0</v>
      </c>
      <c r="F120" s="312">
        <v>0</v>
      </c>
      <c r="G120" s="292"/>
    </row>
    <row r="121" spans="1:7" ht="21" customHeight="1">
      <c r="A121" s="268"/>
      <c r="B121" s="269" t="s">
        <v>277</v>
      </c>
      <c r="C121" s="251" t="s">
        <v>3</v>
      </c>
      <c r="D121" s="252"/>
      <c r="E121" s="185">
        <f>ต.ค.56!F121+พ.ย.56!F121+ธ.ค.56!F121+ม.ค.57!F121+ก.พ.57!F121+มี.ค.57!F121+เม.ย.57!F121+พ.ค.57!F121+มิ.ย.57!F121+ก.ค.57!F121</f>
        <v>0</v>
      </c>
      <c r="F121" s="318">
        <v>0</v>
      </c>
      <c r="G121" s="299"/>
    </row>
    <row r="122" spans="1:7" ht="19.5" customHeight="1">
      <c r="A122" s="271" t="s">
        <v>36</v>
      </c>
      <c r="B122" s="272" t="s">
        <v>187</v>
      </c>
      <c r="C122" s="273" t="s">
        <v>3</v>
      </c>
      <c r="D122" s="274"/>
      <c r="E122" s="275"/>
      <c r="F122" s="319"/>
      <c r="G122" s="300"/>
    </row>
    <row r="123" spans="1:7" ht="19.5" customHeight="1">
      <c r="A123" s="212"/>
      <c r="B123" s="194" t="s">
        <v>23</v>
      </c>
      <c r="C123" s="183"/>
      <c r="D123" s="184"/>
      <c r="E123" s="229"/>
      <c r="F123" s="320"/>
      <c r="G123" s="301"/>
    </row>
    <row r="124" spans="1:7" ht="19.5" customHeight="1">
      <c r="A124" s="203"/>
      <c r="B124" s="201" t="s">
        <v>38</v>
      </c>
      <c r="C124" s="198" t="s">
        <v>3</v>
      </c>
      <c r="D124" s="199">
        <f>SUM('สรุปผลงานสำคัญ (รายเดือน)'!D119)</f>
        <v>0</v>
      </c>
      <c r="E124" s="185">
        <f>ต.ค.56!F124+พ.ย.56!F124+ธ.ค.56!F124+ม.ค.57!F124+ก.พ.57!F124+มี.ค.57!F124+เม.ย.57!F124+พ.ค.57!F124+มิ.ย.57!F124+ก.ค.57!F124</f>
        <v>0</v>
      </c>
      <c r="F124" s="310">
        <v>0</v>
      </c>
      <c r="G124" s="290"/>
    </row>
    <row r="125" spans="1:7" ht="19.5" customHeight="1">
      <c r="A125" s="203"/>
      <c r="B125" s="230" t="s">
        <v>39</v>
      </c>
      <c r="C125" s="198" t="s">
        <v>3</v>
      </c>
      <c r="D125" s="199"/>
      <c r="E125" s="185">
        <f>ต.ค.56!F125+พ.ย.56!F125+ธ.ค.56!F125+ม.ค.57!F125+ก.พ.57!F125+มี.ค.57!F125+เม.ย.57!F125+พ.ค.57!F125+มิ.ย.57!F125+ก.ค.57!F125</f>
        <v>0</v>
      </c>
      <c r="F125" s="310">
        <v>0</v>
      </c>
      <c r="G125" s="290"/>
    </row>
    <row r="126" spans="1:7" ht="19.5" customHeight="1">
      <c r="A126" s="203"/>
      <c r="B126" s="230" t="s">
        <v>40</v>
      </c>
      <c r="C126" s="198" t="s">
        <v>3</v>
      </c>
      <c r="D126" s="199"/>
      <c r="E126" s="185">
        <f>ต.ค.56!F126+พ.ย.56!F126+ธ.ค.56!F126+ม.ค.57!F126+ก.พ.57!F126+มี.ค.57!F126+เม.ย.57!F126+พ.ค.57!F126+มิ.ย.57!F126+ก.ค.57!F126</f>
        <v>0</v>
      </c>
      <c r="F126" s="310">
        <v>0</v>
      </c>
      <c r="G126" s="290"/>
    </row>
    <row r="127" spans="1:7" ht="19.5" customHeight="1">
      <c r="A127" s="203"/>
      <c r="B127" s="230" t="s">
        <v>41</v>
      </c>
      <c r="C127" s="198" t="s">
        <v>3</v>
      </c>
      <c r="D127" s="199"/>
      <c r="E127" s="185">
        <f>ต.ค.56!F127+พ.ย.56!F127+ธ.ค.56!F127+ม.ค.57!F127+ก.พ.57!F127+มี.ค.57!F127+เม.ย.57!F127+พ.ค.57!F127+มิ.ย.57!F127+ก.ค.57!F127</f>
        <v>0</v>
      </c>
      <c r="F127" s="310">
        <v>0</v>
      </c>
      <c r="G127" s="290"/>
    </row>
    <row r="128" spans="1:7" ht="19.5" customHeight="1">
      <c r="A128" s="203"/>
      <c r="B128" s="197" t="s">
        <v>42</v>
      </c>
      <c r="C128" s="198" t="s">
        <v>3</v>
      </c>
      <c r="D128" s="199">
        <f>SUM('สรุปผลงานสำคัญ (รายเดือน)'!D123)</f>
        <v>0</v>
      </c>
      <c r="E128" s="185">
        <f>ต.ค.56!F128+พ.ย.56!F128+ธ.ค.56!F128+ม.ค.57!F128+ก.พ.57!F128+มี.ค.57!F128+เม.ย.57!F128+พ.ค.57!F128+มิ.ย.57!F128+ก.ค.57!F128</f>
        <v>0</v>
      </c>
      <c r="F128" s="310">
        <v>0</v>
      </c>
      <c r="G128" s="290"/>
    </row>
    <row r="129" spans="1:7" ht="19.5" customHeight="1">
      <c r="A129" s="203"/>
      <c r="B129" s="197" t="s">
        <v>43</v>
      </c>
      <c r="C129" s="198" t="s">
        <v>3</v>
      </c>
      <c r="D129" s="199">
        <f>SUM('สรุปผลงานสำคัญ (รายเดือน)'!D124)</f>
        <v>0</v>
      </c>
      <c r="E129" s="185">
        <f>ต.ค.56!F129+พ.ย.56!F129+ธ.ค.56!F129+ม.ค.57!F129+ก.พ.57!F129+มี.ค.57!F129+เม.ย.57!F129+พ.ค.57!F129+มิ.ย.57!F129+ก.ค.57!F129</f>
        <v>0</v>
      </c>
      <c r="F129" s="225">
        <v>0</v>
      </c>
      <c r="G129" s="298"/>
    </row>
    <row r="130" spans="1:7" ht="19.5" customHeight="1">
      <c r="A130" s="203"/>
      <c r="B130" s="202" t="s">
        <v>44</v>
      </c>
      <c r="C130" s="198" t="s">
        <v>3</v>
      </c>
      <c r="D130" s="199"/>
      <c r="E130" s="185">
        <f>ต.ค.56!F130+พ.ย.56!F130+ธ.ค.56!F130+ม.ค.57!F130+ก.พ.57!F130+มี.ค.57!F130+เม.ย.57!F130+พ.ค.57!F130+มิ.ย.57!F130+ก.ค.57!F130</f>
        <v>5</v>
      </c>
      <c r="F130" s="310">
        <v>0</v>
      </c>
      <c r="G130" s="290"/>
    </row>
    <row r="131" spans="1:7" ht="19.5" customHeight="1">
      <c r="A131" s="203"/>
      <c r="B131" s="202" t="s">
        <v>45</v>
      </c>
      <c r="C131" s="198" t="s">
        <v>3</v>
      </c>
      <c r="D131" s="199"/>
      <c r="E131" s="185">
        <f>ต.ค.56!F131+พ.ย.56!F131+ธ.ค.56!F131+ม.ค.57!F131+ก.พ.57!F131+มี.ค.57!F131+เม.ย.57!F131+พ.ค.57!F131+มิ.ย.57!F131+ก.ค.57!F131</f>
        <v>44</v>
      </c>
      <c r="F131" s="310">
        <v>3</v>
      </c>
      <c r="G131" s="290"/>
    </row>
    <row r="132" spans="1:7" ht="19.5" customHeight="1">
      <c r="A132" s="231"/>
      <c r="B132" s="232" t="s">
        <v>24</v>
      </c>
      <c r="C132" s="233"/>
      <c r="D132" s="234"/>
      <c r="E132" s="189"/>
      <c r="F132" s="310"/>
      <c r="G132" s="290"/>
    </row>
    <row r="133" spans="1:7" ht="19.5" customHeight="1">
      <c r="A133" s="231"/>
      <c r="B133" s="235" t="s">
        <v>46</v>
      </c>
      <c r="C133" s="233" t="s">
        <v>3</v>
      </c>
      <c r="D133" s="234">
        <v>0</v>
      </c>
      <c r="E133" s="185">
        <f>ต.ค.56!F133+พ.ย.56!F133+ธ.ค.56!F133+ม.ค.57!F133+ก.พ.57!F133+มี.ค.57!F133+เม.ย.57!F133+พ.ค.57!F133+มิ.ย.57!F133+ก.ค.57!F133</f>
        <v>0</v>
      </c>
      <c r="F133" s="310">
        <v>0</v>
      </c>
      <c r="G133" s="290"/>
    </row>
    <row r="134" spans="1:7" ht="19.5" customHeight="1">
      <c r="A134" s="231"/>
      <c r="B134" s="232" t="s">
        <v>25</v>
      </c>
      <c r="C134" s="233"/>
      <c r="D134" s="234"/>
      <c r="E134" s="189"/>
      <c r="F134" s="310"/>
      <c r="G134" s="290"/>
    </row>
    <row r="135" spans="1:7" ht="19.5" customHeight="1">
      <c r="A135" s="231"/>
      <c r="B135" s="235" t="s">
        <v>129</v>
      </c>
      <c r="C135" s="233" t="s">
        <v>3</v>
      </c>
      <c r="D135" s="234">
        <v>0</v>
      </c>
      <c r="E135" s="185">
        <f>ต.ค.56!F135+พ.ย.56!F135+ธ.ค.56!F135+ม.ค.57!F135+ก.พ.57!F135+มี.ค.57!F135+เม.ย.57!F135+พ.ค.57!F135+มิ.ย.57!F135+ก.ค.57!F135</f>
        <v>0</v>
      </c>
      <c r="F135" s="310">
        <v>0</v>
      </c>
      <c r="G135" s="290"/>
    </row>
    <row r="136" spans="1:7" ht="19.5" customHeight="1">
      <c r="A136" s="231"/>
      <c r="B136" s="235" t="s">
        <v>18</v>
      </c>
      <c r="C136" s="233" t="s">
        <v>8</v>
      </c>
      <c r="D136" s="234"/>
      <c r="E136" s="189"/>
      <c r="F136" s="310"/>
      <c r="G136" s="290"/>
    </row>
    <row r="137" spans="1:7" ht="19.5" customHeight="1">
      <c r="A137" s="231"/>
      <c r="B137" s="235" t="s">
        <v>130</v>
      </c>
      <c r="C137" s="233" t="s">
        <v>3</v>
      </c>
      <c r="D137" s="234">
        <v>0</v>
      </c>
      <c r="E137" s="185">
        <f>ต.ค.56!F137+พ.ย.56!F137+ธ.ค.56!F137+ม.ค.57!F137+ก.พ.57!F137+มี.ค.57!F137+เม.ย.57!F137+พ.ค.57!F137+มิ.ย.57!F137+ก.ค.57!F137</f>
        <v>0</v>
      </c>
      <c r="F137" s="310">
        <v>0</v>
      </c>
      <c r="G137" s="290"/>
    </row>
    <row r="138" spans="1:7" ht="19.5" customHeight="1">
      <c r="A138" s="231"/>
      <c r="B138" s="235" t="s">
        <v>21</v>
      </c>
      <c r="C138" s="233" t="s">
        <v>22</v>
      </c>
      <c r="D138" s="234">
        <v>0</v>
      </c>
      <c r="E138" s="185">
        <f>ต.ค.56!F138+พ.ย.56!F138+ธ.ค.56!F138+ม.ค.57!F138+ก.พ.57!F138+มี.ค.57!F138+เม.ย.57!F138+พ.ค.57!F138+มิ.ย.57!F138+ก.ค.57!F138</f>
        <v>0</v>
      </c>
      <c r="F138" s="310">
        <v>0</v>
      </c>
      <c r="G138" s="290"/>
    </row>
    <row r="139" spans="1:7" ht="19.5" customHeight="1">
      <c r="A139" s="231"/>
      <c r="B139" s="237" t="s">
        <v>68</v>
      </c>
      <c r="C139" s="233" t="s">
        <v>3</v>
      </c>
      <c r="D139" s="234">
        <v>0</v>
      </c>
      <c r="E139" s="185">
        <f>ต.ค.56!F139+พ.ย.56!F139+ธ.ค.56!F139+ม.ค.57!F139+ก.พ.57!F139+มี.ค.57!F139+เม.ย.57!F139+พ.ค.57!F139+มิ.ย.57!F139+ก.ค.57!F139</f>
        <v>0</v>
      </c>
      <c r="F139" s="310">
        <v>0</v>
      </c>
      <c r="G139" s="290"/>
    </row>
    <row r="140" spans="1:7" ht="19.5" customHeight="1">
      <c r="A140" s="231"/>
      <c r="B140" s="238" t="s">
        <v>58</v>
      </c>
      <c r="C140" s="233" t="s">
        <v>22</v>
      </c>
      <c r="D140" s="234">
        <v>0</v>
      </c>
      <c r="E140" s="185">
        <f>ต.ค.56!F140+พ.ย.56!F140+ธ.ค.56!F140+ม.ค.57!F140+ก.พ.57!F140+มี.ค.57!F140+เม.ย.57!F140+พ.ค.57!F140+มิ.ย.57!F140+ก.ค.57!F140</f>
        <v>0</v>
      </c>
      <c r="F140" s="310">
        <v>0</v>
      </c>
      <c r="G140" s="290"/>
    </row>
    <row r="141" spans="1:7" ht="19.5" customHeight="1">
      <c r="A141" s="231"/>
      <c r="B141" s="237" t="s">
        <v>69</v>
      </c>
      <c r="C141" s="233" t="s">
        <v>3</v>
      </c>
      <c r="D141" s="234">
        <v>0</v>
      </c>
      <c r="E141" s="185">
        <f>ต.ค.56!F141+พ.ย.56!F141+ธ.ค.56!F141+ม.ค.57!F141+ก.พ.57!F141+มี.ค.57!F141+เม.ย.57!F141+พ.ค.57!F141+มิ.ย.57!F141+ก.ค.57!F141</f>
        <v>0</v>
      </c>
      <c r="F141" s="310">
        <v>0</v>
      </c>
      <c r="G141" s="290"/>
    </row>
    <row r="142" spans="1:7" ht="19.5" customHeight="1">
      <c r="A142" s="231"/>
      <c r="B142" s="238" t="s">
        <v>59</v>
      </c>
      <c r="C142" s="233" t="s">
        <v>22</v>
      </c>
      <c r="D142" s="234">
        <v>0</v>
      </c>
      <c r="E142" s="185">
        <f>ต.ค.56!F142+พ.ย.56!F142+ธ.ค.56!F142+ม.ค.57!F142+ก.พ.57!F142+มี.ค.57!F142+เม.ย.57!F142+พ.ค.57!F142+มิ.ย.57!F142+ก.ค.57!F142</f>
        <v>0</v>
      </c>
      <c r="F142" s="310">
        <v>0</v>
      </c>
      <c r="G142" s="290"/>
    </row>
    <row r="143" spans="1:7" ht="19.5" customHeight="1">
      <c r="A143" s="231"/>
      <c r="B143" s="235" t="s">
        <v>131</v>
      </c>
      <c r="C143" s="233" t="s">
        <v>3</v>
      </c>
      <c r="D143" s="234">
        <v>0</v>
      </c>
      <c r="E143" s="185">
        <f>ต.ค.56!F143+พ.ย.56!F143+ธ.ค.56!F143+ม.ค.57!F143+ก.พ.57!F143+มี.ค.57!F143+เม.ย.57!F143+พ.ค.57!F143+มิ.ย.57!F143+ก.ค.57!F143</f>
        <v>0</v>
      </c>
      <c r="F143" s="310">
        <v>0</v>
      </c>
      <c r="G143" s="290"/>
    </row>
    <row r="144" spans="1:7" ht="19.5" customHeight="1">
      <c r="A144" s="231"/>
      <c r="B144" s="235" t="s">
        <v>28</v>
      </c>
      <c r="C144" s="233" t="s">
        <v>22</v>
      </c>
      <c r="D144" s="234">
        <v>0</v>
      </c>
      <c r="E144" s="185">
        <f>ต.ค.56!F144+พ.ย.56!F144+ธ.ค.56!F144+ม.ค.57!F144+ก.พ.57!F144+มี.ค.57!F144+เม.ย.57!F144+พ.ค.57!F144+มิ.ย.57!F144+ก.ค.57!F144</f>
        <v>0</v>
      </c>
      <c r="F144" s="310">
        <v>0</v>
      </c>
      <c r="G144" s="290"/>
    </row>
    <row r="145" spans="1:7" ht="19.5" customHeight="1">
      <c r="A145" s="231"/>
      <c r="B145" s="232" t="s">
        <v>208</v>
      </c>
      <c r="C145" s="233"/>
      <c r="D145" s="234"/>
      <c r="E145" s="189"/>
      <c r="F145" s="310"/>
      <c r="G145" s="290"/>
    </row>
    <row r="146" spans="1:7" ht="19.5" customHeight="1">
      <c r="A146" s="231"/>
      <c r="B146" s="239" t="s">
        <v>132</v>
      </c>
      <c r="C146" s="233" t="s">
        <v>3</v>
      </c>
      <c r="D146" s="234">
        <v>0</v>
      </c>
      <c r="E146" s="185">
        <f>ต.ค.56!F146+พ.ย.56!F146+ธ.ค.56!F146+ม.ค.57!F146+ก.พ.57!F146+มี.ค.57!F146+เม.ย.57!F146+พ.ค.57!F146+มิ.ย.57!F146+ก.ค.57!F146</f>
        <v>0</v>
      </c>
      <c r="F146" s="310">
        <v>0</v>
      </c>
      <c r="G146" s="290"/>
    </row>
    <row r="147" spans="1:7" ht="19.5" customHeight="1">
      <c r="A147" s="231"/>
      <c r="B147" s="239" t="s">
        <v>167</v>
      </c>
      <c r="C147" s="233" t="s">
        <v>3</v>
      </c>
      <c r="D147" s="234">
        <v>0</v>
      </c>
      <c r="E147" s="185">
        <f>ต.ค.56!F147+พ.ย.56!F147+ธ.ค.56!F147+ม.ค.57!F147+ก.พ.57!F147+มี.ค.57!F147+เม.ย.57!F147+พ.ค.57!F147+มิ.ย.57!F147+ก.ค.57!F147</f>
        <v>0</v>
      </c>
      <c r="F147" s="310">
        <v>0</v>
      </c>
      <c r="G147" s="290"/>
    </row>
    <row r="148" spans="1:7" ht="19.5" customHeight="1">
      <c r="A148" s="231"/>
      <c r="B148" s="240" t="s">
        <v>188</v>
      </c>
      <c r="C148" s="233" t="s">
        <v>3</v>
      </c>
      <c r="D148" s="234">
        <v>0</v>
      </c>
      <c r="E148" s="185">
        <f>ต.ค.56!F148+พ.ย.56!F148+ธ.ค.56!F148+ม.ค.57!F148+ก.พ.57!F148+มี.ค.57!F148+เม.ย.57!F148+พ.ค.57!F148+มิ.ย.57!F148+ก.ค.57!F148</f>
        <v>0</v>
      </c>
      <c r="F148" s="310">
        <v>0</v>
      </c>
      <c r="G148" s="290"/>
    </row>
    <row r="149" spans="1:7" ht="19.5" customHeight="1">
      <c r="A149" s="231"/>
      <c r="B149" s="241" t="s">
        <v>209</v>
      </c>
      <c r="C149" s="233" t="s">
        <v>3</v>
      </c>
      <c r="D149" s="234">
        <v>0</v>
      </c>
      <c r="E149" s="185">
        <f>ต.ค.56!F149+พ.ย.56!F149+ธ.ค.56!F149+ม.ค.57!F149+ก.พ.57!F149+มี.ค.57!F149+เม.ย.57!F149+พ.ค.57!F149+มิ.ย.57!F149+ก.ค.57!F149</f>
        <v>0</v>
      </c>
      <c r="F149" s="310">
        <v>0</v>
      </c>
      <c r="G149" s="290"/>
    </row>
    <row r="150" spans="1:7" ht="19.5" customHeight="1">
      <c r="A150" s="231"/>
      <c r="B150" s="235" t="s">
        <v>189</v>
      </c>
      <c r="C150" s="233"/>
      <c r="D150" s="234"/>
      <c r="E150" s="189"/>
      <c r="F150" s="310"/>
      <c r="G150" s="290"/>
    </row>
    <row r="151" spans="1:7" ht="19.5" customHeight="1">
      <c r="A151" s="231"/>
      <c r="B151" s="235" t="s">
        <v>133</v>
      </c>
      <c r="C151" s="233" t="s">
        <v>3</v>
      </c>
      <c r="D151" s="234">
        <v>0</v>
      </c>
      <c r="E151" s="185">
        <f>ต.ค.56!F151+พ.ย.56!F151+ธ.ค.56!F151+ม.ค.57!F151+ก.พ.57!F151+มี.ค.57!F151+เม.ย.57!F151+พ.ค.57!F151+มิ.ย.57!F151+ก.ค.57!F151</f>
        <v>0</v>
      </c>
      <c r="F151" s="310">
        <v>0</v>
      </c>
      <c r="G151" s="290"/>
    </row>
    <row r="152" spans="1:7" ht="19.5" customHeight="1">
      <c r="A152" s="231"/>
      <c r="B152" s="242" t="s">
        <v>33</v>
      </c>
      <c r="C152" s="233"/>
      <c r="D152" s="234"/>
      <c r="E152" s="185">
        <f>ต.ค.56!F152+พ.ย.56!F152+ธ.ค.56!F152+ม.ค.57!F152+ก.พ.57!F152+มี.ค.57!F152+เม.ย.57!F152+พ.ค.57!F152+มิ.ย.57!F152+ก.ค.57!F152</f>
        <v>0</v>
      </c>
      <c r="F152" s="310"/>
      <c r="G152" s="290"/>
    </row>
    <row r="153" spans="1:7" ht="19.5" customHeight="1">
      <c r="A153" s="231"/>
      <c r="B153" s="235" t="s">
        <v>134</v>
      </c>
      <c r="C153" s="233" t="s">
        <v>3</v>
      </c>
      <c r="D153" s="234">
        <v>0</v>
      </c>
      <c r="E153" s="185">
        <f>ต.ค.56!F153+พ.ย.56!F153+ธ.ค.56!F153+ม.ค.57!F153+ก.พ.57!F153+มี.ค.57!F153+เม.ย.57!F153+พ.ค.57!F153+มิ.ย.57!F153+ก.ค.57!F153</f>
        <v>0</v>
      </c>
      <c r="F153" s="310">
        <v>0</v>
      </c>
      <c r="G153" s="290"/>
    </row>
    <row r="154" spans="1:7" ht="19.5" customHeight="1">
      <c r="A154" s="231"/>
      <c r="B154" s="243" t="s">
        <v>30</v>
      </c>
      <c r="C154" s="233"/>
      <c r="D154" s="234"/>
      <c r="E154" s="189"/>
      <c r="F154" s="310"/>
      <c r="G154" s="290"/>
    </row>
    <row r="155" spans="1:7" ht="19.5" customHeight="1">
      <c r="A155" s="231"/>
      <c r="B155" s="232" t="s">
        <v>29</v>
      </c>
      <c r="C155" s="233"/>
      <c r="D155" s="234"/>
      <c r="E155" s="189"/>
      <c r="F155" s="310"/>
      <c r="G155" s="290"/>
    </row>
    <row r="156" spans="1:7" ht="19.5" customHeight="1">
      <c r="A156" s="231"/>
      <c r="B156" s="232" t="s">
        <v>190</v>
      </c>
      <c r="C156" s="233"/>
      <c r="D156" s="234"/>
      <c r="E156" s="189"/>
      <c r="F156" s="310"/>
      <c r="G156" s="290"/>
    </row>
    <row r="157" spans="1:7" ht="19.5" customHeight="1">
      <c r="A157" s="231"/>
      <c r="B157" s="235" t="s">
        <v>135</v>
      </c>
      <c r="C157" s="233" t="s">
        <v>126</v>
      </c>
      <c r="D157" s="234">
        <v>0</v>
      </c>
      <c r="E157" s="185">
        <f>ต.ค.56!F157+พ.ย.56!F157+ธ.ค.56!F157+ม.ค.57!F157+ก.พ.57!F157+มี.ค.57!F157+เม.ย.57!F157+พ.ค.57!F157+มิ.ย.57!F157+ก.ค.57!F157</f>
        <v>0</v>
      </c>
      <c r="F157" s="310">
        <v>0</v>
      </c>
      <c r="G157" s="290"/>
    </row>
    <row r="158" spans="1:7" ht="19.5" customHeight="1">
      <c r="A158" s="231"/>
      <c r="B158" s="244" t="s">
        <v>31</v>
      </c>
      <c r="C158" s="233"/>
      <c r="D158" s="234"/>
      <c r="E158" s="189"/>
      <c r="F158" s="310"/>
      <c r="G158" s="290"/>
    </row>
    <row r="159" spans="1:7" ht="19.5" customHeight="1">
      <c r="A159" s="231"/>
      <c r="B159" s="239" t="s">
        <v>47</v>
      </c>
      <c r="C159" s="233"/>
      <c r="D159" s="234"/>
      <c r="E159" s="189"/>
      <c r="F159" s="310"/>
      <c r="G159" s="290"/>
    </row>
    <row r="160" spans="1:7" ht="19.5" customHeight="1">
      <c r="A160" s="231"/>
      <c r="B160" s="239" t="s">
        <v>136</v>
      </c>
      <c r="C160" s="233" t="s">
        <v>12</v>
      </c>
      <c r="D160" s="234">
        <v>0</v>
      </c>
      <c r="E160" s="185">
        <f>ต.ค.56!F160+พ.ย.56!F160+ธ.ค.56!F160+ม.ค.57!F160+ก.พ.57!F160+มี.ค.57!F160+เม.ย.57!F160+พ.ค.57!F160+มิ.ย.57!F160+ก.ค.57!F160</f>
        <v>0</v>
      </c>
      <c r="F160" s="310">
        <v>0</v>
      </c>
      <c r="G160" s="290"/>
    </row>
    <row r="161" spans="1:7" ht="19.5" customHeight="1">
      <c r="A161" s="231"/>
      <c r="B161" s="245" t="s">
        <v>32</v>
      </c>
      <c r="C161" s="233"/>
      <c r="D161" s="234"/>
      <c r="E161" s="189"/>
      <c r="F161" s="310"/>
      <c r="G161" s="290"/>
    </row>
    <row r="162" spans="1:7" ht="19.5" customHeight="1">
      <c r="A162" s="231"/>
      <c r="B162" s="232" t="s">
        <v>26</v>
      </c>
      <c r="C162" s="233"/>
      <c r="D162" s="234"/>
      <c r="E162" s="189"/>
      <c r="F162" s="310"/>
      <c r="G162" s="290"/>
    </row>
    <row r="163" spans="1:7" ht="19.5" customHeight="1">
      <c r="A163" s="231"/>
      <c r="B163" s="235" t="s">
        <v>137</v>
      </c>
      <c r="C163" s="233" t="s">
        <v>3</v>
      </c>
      <c r="D163" s="234">
        <v>0</v>
      </c>
      <c r="E163" s="185">
        <f>ต.ค.56!F163+พ.ย.56!F163+ธ.ค.56!F163+ม.ค.57!F163+ก.พ.57!F163+มี.ค.57!F163+เม.ย.57!F163+พ.ค.57!F163+มิ.ย.57!F163+ก.ค.57!F163</f>
        <v>0</v>
      </c>
      <c r="F163" s="310">
        <v>0</v>
      </c>
      <c r="G163" s="290"/>
    </row>
    <row r="164" spans="1:7" ht="19.5" customHeight="1">
      <c r="A164" s="276"/>
      <c r="B164" s="277" t="s">
        <v>27</v>
      </c>
      <c r="C164" s="278"/>
      <c r="D164" s="279"/>
      <c r="E164" s="253"/>
      <c r="F164" s="313"/>
      <c r="G164" s="293"/>
    </row>
    <row r="165" spans="1:7" ht="21.75" customHeight="1">
      <c r="A165" s="271" t="s">
        <v>48</v>
      </c>
      <c r="B165" s="280" t="s">
        <v>243</v>
      </c>
      <c r="C165" s="273" t="s">
        <v>3</v>
      </c>
      <c r="D165" s="261">
        <f>SUM('สรุปผลงานสำคัญ (รายเดือน)'!D160)</f>
        <v>8800</v>
      </c>
      <c r="E165" s="185">
        <f>E166</f>
        <v>8352</v>
      </c>
      <c r="F165" s="324">
        <f>F166</f>
        <v>713</v>
      </c>
      <c r="G165" s="302">
        <f>E165*100/D165</f>
        <v>94.909090909090907</v>
      </c>
    </row>
    <row r="166" spans="1:7" ht="21.75" customHeight="1">
      <c r="A166" s="193"/>
      <c r="B166" s="194" t="s">
        <v>244</v>
      </c>
      <c r="C166" s="183" t="s">
        <v>3</v>
      </c>
      <c r="D166" s="184">
        <f>SUM('สรุปผลงานสำคัญ (รายเดือน)'!D161)</f>
        <v>8800</v>
      </c>
      <c r="E166" s="185">
        <f>E167+E170</f>
        <v>8352</v>
      </c>
      <c r="F166" s="321">
        <f>F167+F170</f>
        <v>713</v>
      </c>
      <c r="G166" s="303">
        <f t="shared" ref="G166:G174" si="3">E166*100/D166</f>
        <v>94.909090909090907</v>
      </c>
    </row>
    <row r="167" spans="1:7" ht="21.75" customHeight="1">
      <c r="A167" s="196"/>
      <c r="B167" s="197" t="s">
        <v>245</v>
      </c>
      <c r="C167" s="198" t="s">
        <v>3</v>
      </c>
      <c r="D167" s="199">
        <f>SUM('สรุปผลงานสำคัญ (รายเดือน)'!D162)</f>
        <v>2000</v>
      </c>
      <c r="E167" s="185">
        <f>E168+E169</f>
        <v>2169</v>
      </c>
      <c r="F167" s="321">
        <v>0</v>
      </c>
      <c r="G167" s="303">
        <f t="shared" si="3"/>
        <v>108.45</v>
      </c>
    </row>
    <row r="168" spans="1:7" ht="21.75" customHeight="1">
      <c r="A168" s="196"/>
      <c r="B168" s="197" t="s">
        <v>246</v>
      </c>
      <c r="C168" s="198" t="s">
        <v>3</v>
      </c>
      <c r="D168" s="199">
        <f>SUM('สรุปผลงานสำคัญ (รายเดือน)'!D163)</f>
        <v>1200</v>
      </c>
      <c r="E168" s="185">
        <f>ต.ค.56!F168+พ.ย.56!F168+ธ.ค.56!F168+ม.ค.57!F168+ก.พ.57!F168+มี.ค.57!F168+เม.ย.57!F168+พ.ค.57!F168+มิ.ย.57!F168+ก.ค.57!F168</f>
        <v>1220</v>
      </c>
      <c r="F168" s="310">
        <v>0</v>
      </c>
      <c r="G168" s="303">
        <f t="shared" si="3"/>
        <v>101.66666666666667</v>
      </c>
    </row>
    <row r="169" spans="1:7" ht="21.75" customHeight="1">
      <c r="A169" s="196"/>
      <c r="B169" s="197" t="s">
        <v>247</v>
      </c>
      <c r="C169" s="198" t="s">
        <v>3</v>
      </c>
      <c r="D169" s="199">
        <f>SUM('สรุปผลงานสำคัญ (รายเดือน)'!D164)</f>
        <v>800</v>
      </c>
      <c r="E169" s="185">
        <f>ต.ค.56!F169+พ.ย.56!F169+ธ.ค.56!F169+ม.ค.57!F169+ก.พ.57!F169+มี.ค.57!F169+เม.ย.57!F169+พ.ค.57!F169+มิ.ย.57!F169+ก.ค.57!F169</f>
        <v>949</v>
      </c>
      <c r="F169" s="310">
        <v>0</v>
      </c>
      <c r="G169" s="303">
        <f t="shared" si="3"/>
        <v>118.625</v>
      </c>
    </row>
    <row r="170" spans="1:7" ht="21.75" customHeight="1">
      <c r="A170" s="196"/>
      <c r="B170" s="197" t="s">
        <v>248</v>
      </c>
      <c r="C170" s="198" t="s">
        <v>3</v>
      </c>
      <c r="D170" s="199">
        <f>SUM('สรุปผลงานสำคัญ (รายเดือน)'!D165)</f>
        <v>6800</v>
      </c>
      <c r="E170" s="185">
        <f>E171+E172</f>
        <v>6183</v>
      </c>
      <c r="F170" s="321">
        <f>F171+F172</f>
        <v>713</v>
      </c>
      <c r="G170" s="303">
        <f t="shared" si="3"/>
        <v>90.92647058823529</v>
      </c>
    </row>
    <row r="171" spans="1:7" ht="21.75" customHeight="1">
      <c r="A171" s="196"/>
      <c r="B171" s="197" t="s">
        <v>255</v>
      </c>
      <c r="C171" s="198" t="s">
        <v>3</v>
      </c>
      <c r="D171" s="199">
        <f>SUM('สรุปผลงานสำคัญ (รายเดือน)'!D166)</f>
        <v>3000</v>
      </c>
      <c r="E171" s="185">
        <f>ต.ค.56!F171+พ.ย.56!F171+ธ.ค.56!F171+ม.ค.57!F171+ก.พ.57!F171+มี.ค.57!F171+เม.ย.57!F171+พ.ค.57!F171+มิ.ย.57!F171+ก.ค.57!F171</f>
        <v>2350</v>
      </c>
      <c r="F171" s="310">
        <v>302</v>
      </c>
      <c r="G171" s="303">
        <f t="shared" si="3"/>
        <v>78.333333333333329</v>
      </c>
    </row>
    <row r="172" spans="1:7" ht="21.75" customHeight="1">
      <c r="A172" s="196"/>
      <c r="B172" s="197" t="s">
        <v>249</v>
      </c>
      <c r="C172" s="198" t="s">
        <v>3</v>
      </c>
      <c r="D172" s="199">
        <f>SUM('สรุปผลงานสำคัญ (รายเดือน)'!D167)</f>
        <v>3800</v>
      </c>
      <c r="E172" s="185">
        <f>ต.ค.56!F172+พ.ย.56!F172+ธ.ค.56!F172+ม.ค.57!F172+ก.พ.57!F172+มี.ค.57!F172+เม.ย.57!F172+พ.ค.57!F172+มิ.ย.57!F172+ก.ค.57!F172</f>
        <v>3833</v>
      </c>
      <c r="F172" s="310">
        <v>411</v>
      </c>
      <c r="G172" s="303">
        <f t="shared" si="3"/>
        <v>100.86842105263158</v>
      </c>
    </row>
    <row r="173" spans="1:7" ht="21.75" customHeight="1">
      <c r="A173" s="193" t="s">
        <v>84</v>
      </c>
      <c r="B173" s="194" t="s">
        <v>194</v>
      </c>
      <c r="C173" s="183" t="s">
        <v>3</v>
      </c>
      <c r="D173" s="184">
        <f>SUM('สรุปผลงานสำคัญ (รายเดือน)'!D168)</f>
        <v>42700</v>
      </c>
      <c r="E173" s="185">
        <f>ต.ค.56!F173+พ.ย.56!F173+ธ.ค.56!F173+ม.ค.57!F173+ก.พ.57!F173+มี.ค.57!F173+เม.ย.57!F173+พ.ค.57!F173+มิ.ย.57!F173+ก.ค.57!F173</f>
        <v>66731</v>
      </c>
      <c r="F173" s="321">
        <f>F174+F175+F176+F179+F184</f>
        <v>8769</v>
      </c>
      <c r="G173" s="303">
        <f t="shared" si="3"/>
        <v>156.27868852459017</v>
      </c>
    </row>
    <row r="174" spans="1:7" ht="21.75" customHeight="1">
      <c r="A174" s="193"/>
      <c r="B174" s="197" t="s">
        <v>195</v>
      </c>
      <c r="C174" s="183" t="s">
        <v>3</v>
      </c>
      <c r="D174" s="184">
        <f>SUM('สรุปผลงานสำคัญ (รายเดือน)'!D169)</f>
        <v>40000</v>
      </c>
      <c r="E174" s="185">
        <f>ต.ค.56!F174+พ.ย.56!F174+ธ.ค.56!F174+ม.ค.57!F174+ก.พ.57!F174+มี.ค.57!F174+เม.ย.57!F174+พ.ค.57!F174+มิ.ย.57!F174+ก.ค.57!F174</f>
        <v>66731</v>
      </c>
      <c r="F174" s="310">
        <v>8769</v>
      </c>
      <c r="G174" s="303">
        <f t="shared" si="3"/>
        <v>166.82749999999999</v>
      </c>
    </row>
    <row r="175" spans="1:7" ht="21.75" customHeight="1">
      <c r="A175" s="187"/>
      <c r="B175" s="182" t="s">
        <v>250</v>
      </c>
      <c r="C175" s="198" t="s">
        <v>3</v>
      </c>
      <c r="D175" s="199">
        <v>0</v>
      </c>
      <c r="E175" s="185">
        <f>ต.ค.56!F175+พ.ย.56!F175+ธ.ค.56!F175+ม.ค.57!F175+ก.พ.57!F175+มี.ค.57!F175+เม.ย.57!F175+พ.ค.57!F175+มิ.ย.57!F175+ก.ค.57!F175</f>
        <v>0</v>
      </c>
      <c r="F175" s="310">
        <v>0</v>
      </c>
      <c r="G175" s="290"/>
    </row>
    <row r="176" spans="1:7" ht="21.75" customHeight="1">
      <c r="A176" s="248"/>
      <c r="B176" s="197" t="s">
        <v>196</v>
      </c>
      <c r="C176" s="198" t="s">
        <v>3</v>
      </c>
      <c r="D176" s="199">
        <f>SUM('สรุปผลงานสำคัญ (รายเดือน)'!D171)</f>
        <v>2700</v>
      </c>
      <c r="E176" s="185">
        <f>ต.ค.56!F176+พ.ย.56!F176+ธ.ค.56!F176+ม.ค.57!F176+ก.พ.57!F176+มี.ค.57!F176+เม.ย.57!F176+พ.ค.57!F176+มิ.ย.57!F176+ก.ค.57!F176</f>
        <v>0</v>
      </c>
      <c r="F176" s="310">
        <f>F177+F178</f>
        <v>0</v>
      </c>
      <c r="G176" s="290">
        <f>E176*100/D176</f>
        <v>0</v>
      </c>
    </row>
    <row r="177" spans="1:14" ht="21.75" customHeight="1">
      <c r="A177" s="248"/>
      <c r="B177" s="202" t="s">
        <v>88</v>
      </c>
      <c r="C177" s="198" t="s">
        <v>3</v>
      </c>
      <c r="D177" s="199">
        <f>SUM('สรุปผลงานสำคัญ (รายเดือน)'!D172)</f>
        <v>2500</v>
      </c>
      <c r="E177" s="185">
        <f>ต.ค.56!F177+พ.ย.56!F177+ธ.ค.56!F177+ม.ค.57!F177+ก.พ.57!F177+มี.ค.57!F177+เม.ย.57!F177+พ.ค.57!F177+มิ.ย.57!F177+ก.ค.57!F177</f>
        <v>0</v>
      </c>
      <c r="F177" s="310">
        <v>0</v>
      </c>
      <c r="G177" s="303">
        <f t="shared" ref="G177" si="4">E177*100/D177</f>
        <v>0</v>
      </c>
    </row>
    <row r="178" spans="1:14" ht="21.75" customHeight="1">
      <c r="A178" s="248"/>
      <c r="B178" s="202" t="s">
        <v>89</v>
      </c>
      <c r="C178" s="198" t="s">
        <v>3</v>
      </c>
      <c r="D178" s="199">
        <f>SUM('สรุปผลงานสำคัญ (รายเดือน)'!D173)</f>
        <v>200</v>
      </c>
      <c r="E178" s="185">
        <f>ต.ค.56!F178+พ.ย.56!F178+ธ.ค.56!F178+ม.ค.57!F178+ก.พ.57!F178+มี.ค.57!F178+เม.ย.57!F178+พ.ค.57!F178+มิ.ย.57!F178+ก.ค.57!F178</f>
        <v>294</v>
      </c>
      <c r="F178" s="310">
        <v>0</v>
      </c>
      <c r="G178" s="290">
        <f>E178*100/D178</f>
        <v>147</v>
      </c>
    </row>
    <row r="179" spans="1:14" ht="21.75" customHeight="1">
      <c r="A179" s="193"/>
      <c r="B179" s="197" t="s">
        <v>253</v>
      </c>
      <c r="C179" s="198"/>
      <c r="D179" s="199"/>
      <c r="E179" s="185">
        <f>ต.ค.56!F179+พ.ย.56!F179+ธ.ค.56!F179+ม.ค.57!F179+ก.พ.57!F179+มี.ค.57!F179+เม.ย.57!F179+พ.ค.57!F179+มิ.ย.57!F179+ก.ค.57!F179</f>
        <v>0</v>
      </c>
      <c r="F179" s="311">
        <f>F180</f>
        <v>0</v>
      </c>
      <c r="G179" s="291"/>
    </row>
    <row r="180" spans="1:14" ht="21.75" customHeight="1">
      <c r="A180" s="248"/>
      <c r="B180" s="207" t="s">
        <v>251</v>
      </c>
      <c r="C180" s="198" t="s">
        <v>8</v>
      </c>
      <c r="D180" s="199">
        <v>0</v>
      </c>
      <c r="E180" s="185">
        <f>ต.ค.56!F180+พ.ย.56!F180+ธ.ค.56!F180+ม.ค.57!F180+ก.พ.57!F180+มี.ค.57!F180+เม.ย.57!F180+พ.ค.57!F180+มิ.ย.57!F180+ก.ค.57!F180</f>
        <v>0</v>
      </c>
      <c r="F180" s="310">
        <v>0</v>
      </c>
      <c r="G180" s="290"/>
    </row>
    <row r="181" spans="1:14" ht="21.75" customHeight="1">
      <c r="A181" s="248"/>
      <c r="B181" s="202" t="s">
        <v>53</v>
      </c>
      <c r="C181" s="198"/>
      <c r="D181" s="199">
        <v>0</v>
      </c>
      <c r="E181" s="185">
        <f>ต.ค.56!F181+พ.ย.56!F181+ธ.ค.56!F181+ม.ค.57!F181+ก.พ.57!F181+มี.ค.57!F181+เม.ย.57!F181+พ.ค.57!F181+มิ.ย.57!F181+ก.ค.57!F181</f>
        <v>0</v>
      </c>
      <c r="F181" s="310">
        <v>0</v>
      </c>
      <c r="G181" s="290"/>
    </row>
    <row r="182" spans="1:14" ht="21.75" customHeight="1">
      <c r="A182" s="248"/>
      <c r="B182" s="202" t="s">
        <v>54</v>
      </c>
      <c r="C182" s="198"/>
      <c r="D182" s="199">
        <v>0</v>
      </c>
      <c r="E182" s="185">
        <f>ต.ค.56!F182+พ.ย.56!F182+ธ.ค.56!F182+ม.ค.57!F182+ก.พ.57!F182+มี.ค.57!F182+เม.ย.57!F182+พ.ค.57!F182+มิ.ย.57!F182+ก.ค.57!F182</f>
        <v>0</v>
      </c>
      <c r="F182" s="310">
        <v>0</v>
      </c>
      <c r="G182" s="290"/>
    </row>
    <row r="183" spans="1:14" ht="21.75" customHeight="1">
      <c r="A183" s="248"/>
      <c r="B183" s="202" t="s">
        <v>55</v>
      </c>
      <c r="C183" s="198"/>
      <c r="D183" s="199">
        <v>0</v>
      </c>
      <c r="E183" s="185">
        <f>ต.ค.56!F183+พ.ย.56!F183+ธ.ค.56!F183+ม.ค.57!F183+ก.พ.57!F183+มี.ค.57!F183+เม.ย.57!F183+พ.ค.57!F183+มิ.ย.57!F183+ก.ค.57!F183</f>
        <v>0</v>
      </c>
      <c r="F183" s="310">
        <v>0</v>
      </c>
      <c r="G183" s="290"/>
    </row>
    <row r="184" spans="1:14" ht="21.75" customHeight="1">
      <c r="A184" s="248"/>
      <c r="B184" s="197" t="s">
        <v>252</v>
      </c>
      <c r="C184" s="198" t="s">
        <v>9</v>
      </c>
      <c r="D184" s="199">
        <v>0</v>
      </c>
      <c r="E184" s="185">
        <f>ต.ค.56!F184+พ.ย.56!F184+ธ.ค.56!F184+ม.ค.57!F184+ก.พ.57!F184+มี.ค.57!F184+เม.ย.57!F184+พ.ค.57!F184+มิ.ย.57!F184+ก.ค.57!F184</f>
        <v>0</v>
      </c>
      <c r="F184" s="310">
        <v>0</v>
      </c>
      <c r="G184" s="290"/>
    </row>
    <row r="185" spans="1:14" ht="21.75" customHeight="1">
      <c r="A185" s="249"/>
      <c r="B185" s="250"/>
      <c r="C185" s="251"/>
      <c r="D185" s="252"/>
      <c r="E185" s="253"/>
      <c r="F185" s="313"/>
      <c r="G185" s="293"/>
      <c r="H185" s="4"/>
      <c r="I185" s="4"/>
      <c r="J185" s="4"/>
      <c r="K185" s="4"/>
      <c r="L185" s="4"/>
      <c r="M185" s="4"/>
      <c r="N185" s="4"/>
    </row>
    <row r="186" spans="1:14">
      <c r="A186" s="282"/>
      <c r="B186" s="282"/>
      <c r="C186" s="282"/>
      <c r="D186" s="283"/>
      <c r="E186" s="282"/>
      <c r="F186" s="282"/>
      <c r="G186" s="304"/>
    </row>
  </sheetData>
  <mergeCells count="10">
    <mergeCell ref="A17:B17"/>
    <mergeCell ref="A1:G1"/>
    <mergeCell ref="A2:G2"/>
    <mergeCell ref="A3:G3"/>
    <mergeCell ref="B5:B6"/>
    <mergeCell ref="C5:C6"/>
    <mergeCell ref="D5:D6"/>
    <mergeCell ref="E5:E6"/>
    <mergeCell ref="F5:F6"/>
    <mergeCell ref="G5:G6"/>
  </mergeCells>
  <printOptions horizontalCentered="1"/>
  <pageMargins left="0.55118110236220474" right="0.35433070866141736" top="0.69" bottom="0.46" header="0.51181102362204722" footer="0.26"/>
  <pageSetup paperSize="9" scale="90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rgb="FF00B050"/>
  </sheetPr>
  <dimension ref="A1:N186"/>
  <sheetViews>
    <sheetView showGridLines="0" view="pageBreakPreview" topLeftCell="A118" zoomScaleSheetLayoutView="100" workbookViewId="0">
      <selection activeCell="E131" sqref="E131"/>
    </sheetView>
  </sheetViews>
  <sheetFormatPr defaultRowHeight="21"/>
  <cols>
    <col min="1" max="1" width="12.33203125" style="1" bestFit="1" customWidth="1"/>
    <col min="2" max="2" width="61" style="1" customWidth="1"/>
    <col min="3" max="3" width="10.5" style="1" customWidth="1"/>
    <col min="4" max="4" width="13.1640625" style="78" customWidth="1"/>
    <col min="5" max="5" width="9.33203125" style="1" bestFit="1" customWidth="1"/>
    <col min="6" max="6" width="7.83203125" style="1" bestFit="1" customWidth="1"/>
    <col min="7" max="7" width="7.33203125" style="305" bestFit="1" customWidth="1"/>
    <col min="8" max="17" width="9.33203125" style="1" customWidth="1"/>
    <col min="18" max="16384" width="9.33203125" style="1"/>
  </cols>
  <sheetData>
    <row r="1" spans="1:7">
      <c r="A1" s="353" t="s">
        <v>297</v>
      </c>
      <c r="B1" s="353"/>
      <c r="C1" s="353"/>
      <c r="D1" s="353"/>
      <c r="E1" s="353"/>
      <c r="F1" s="353"/>
      <c r="G1" s="353"/>
    </row>
    <row r="2" spans="1:7">
      <c r="A2" s="353" t="s">
        <v>212</v>
      </c>
      <c r="B2" s="353"/>
      <c r="C2" s="353"/>
      <c r="D2" s="353"/>
      <c r="E2" s="353"/>
      <c r="F2" s="353"/>
      <c r="G2" s="353"/>
    </row>
    <row r="3" spans="1:7">
      <c r="A3" s="353" t="s">
        <v>311</v>
      </c>
      <c r="B3" s="353"/>
      <c r="C3" s="353"/>
      <c r="D3" s="353"/>
      <c r="E3" s="353"/>
      <c r="F3" s="353"/>
      <c r="G3" s="353"/>
    </row>
    <row r="4" spans="1:7" ht="18" customHeight="1">
      <c r="D4" s="161"/>
      <c r="E4" s="6"/>
      <c r="F4" s="6"/>
      <c r="G4" s="287"/>
    </row>
    <row r="5" spans="1:7">
      <c r="A5" s="2"/>
      <c r="B5" s="344" t="s">
        <v>11</v>
      </c>
      <c r="C5" s="346" t="s">
        <v>1</v>
      </c>
      <c r="D5" s="354" t="s">
        <v>16</v>
      </c>
      <c r="E5" s="338" t="s">
        <v>296</v>
      </c>
      <c r="F5" s="341">
        <v>21033</v>
      </c>
      <c r="G5" s="356" t="s">
        <v>127</v>
      </c>
    </row>
    <row r="6" spans="1:7">
      <c r="A6" s="3"/>
      <c r="B6" s="345"/>
      <c r="C6" s="347"/>
      <c r="D6" s="355"/>
      <c r="E6" s="339"/>
      <c r="F6" s="339"/>
      <c r="G6" s="357"/>
    </row>
    <row r="7" spans="1:7" ht="21.75" customHeight="1">
      <c r="A7" s="176" t="s">
        <v>17</v>
      </c>
      <c r="B7" s="177"/>
      <c r="C7" s="178"/>
      <c r="D7" s="179"/>
      <c r="E7" s="180"/>
      <c r="F7" s="308"/>
      <c r="G7" s="288"/>
    </row>
    <row r="8" spans="1:7" ht="21.75" customHeight="1">
      <c r="A8" s="181" t="s">
        <v>2</v>
      </c>
      <c r="B8" s="182"/>
      <c r="C8" s="183" t="s">
        <v>3</v>
      </c>
      <c r="D8" s="184"/>
      <c r="E8" s="185">
        <f>ต.ค.56!F8+พ.ย.56!F8+ธ.ค.56!F8+ม.ค.57!F8+ก.พ.57!F8+มี.ค.57!F8+เม.ย.57!F8+พ.ค.57!F8+มิ.ย.57!F8+ก.ค.57!F8+ส.ค.57!F8</f>
        <v>1663</v>
      </c>
      <c r="F8" s="309">
        <v>134</v>
      </c>
      <c r="G8" s="289"/>
    </row>
    <row r="9" spans="1:7" ht="21.75" customHeight="1">
      <c r="A9" s="181" t="s">
        <v>4</v>
      </c>
      <c r="B9" s="182"/>
      <c r="C9" s="183" t="s">
        <v>3</v>
      </c>
      <c r="D9" s="184"/>
      <c r="E9" s="185">
        <f>ต.ค.56!F9+พ.ย.56!F9+ธ.ค.56!F9+ม.ค.57!F9+ก.พ.57!F9+มี.ค.57!F9+เม.ย.57!F9+พ.ค.57!F9+มิ.ย.57!F9+ก.ค.57!F9+ส.ค.57!F9</f>
        <v>8134</v>
      </c>
      <c r="F9" s="309">
        <v>1241</v>
      </c>
      <c r="G9" s="289"/>
    </row>
    <row r="10" spans="1:7" ht="21.75" customHeight="1">
      <c r="A10" s="181"/>
      <c r="B10" s="182"/>
      <c r="C10" s="183" t="s">
        <v>19</v>
      </c>
      <c r="D10" s="184"/>
      <c r="E10" s="185">
        <f>ต.ค.56!F10+พ.ย.56!F10+ธ.ค.56!F10+ม.ค.57!F10+ก.พ.57!F10+มี.ค.57!F10+เม.ย.57!F10+พ.ค.57!F10+มิ.ย.57!F10+ก.ค.57!F10+ส.ค.57!F10</f>
        <v>12223</v>
      </c>
      <c r="F10" s="309">
        <v>1974</v>
      </c>
      <c r="G10" s="289"/>
    </row>
    <row r="11" spans="1:7" ht="21.75" customHeight="1">
      <c r="A11" s="181" t="s">
        <v>5</v>
      </c>
      <c r="B11" s="182"/>
      <c r="C11" s="183" t="s">
        <v>6</v>
      </c>
      <c r="D11" s="184"/>
      <c r="E11" s="185">
        <f>ต.ค.56!F11+พ.ย.56!F11+ธ.ค.56!F11+ม.ค.57!F11+ก.พ.57!F11+มี.ค.57!F11+เม.ย.57!F11+พ.ค.57!F11+มิ.ย.57!F11+ก.ค.57!F11+ส.ค.57!F11</f>
        <v>2396</v>
      </c>
      <c r="F11" s="309">
        <v>504</v>
      </c>
      <c r="G11" s="289"/>
    </row>
    <row r="12" spans="1:7" ht="21.75" customHeight="1">
      <c r="A12" s="181" t="s">
        <v>15</v>
      </c>
      <c r="B12" s="182"/>
      <c r="C12" s="183" t="s">
        <v>3</v>
      </c>
      <c r="D12" s="184"/>
      <c r="E12" s="185">
        <f>ต.ค.56!F12+พ.ย.56!F12+ธ.ค.56!F12+ม.ค.57!F12+ก.พ.57!F12+มี.ค.57!F12+เม.ย.57!F12+พ.ค.57!F12+มิ.ย.57!F12+ก.ค.57!F12+ส.ค.57!F12</f>
        <v>2073</v>
      </c>
      <c r="F12" s="309">
        <v>456</v>
      </c>
      <c r="G12" s="289"/>
    </row>
    <row r="13" spans="1:7" ht="21.75" customHeight="1">
      <c r="A13" s="181" t="s">
        <v>7</v>
      </c>
      <c r="B13" s="186"/>
      <c r="C13" s="183" t="s">
        <v>3</v>
      </c>
      <c r="D13" s="184"/>
      <c r="E13" s="185">
        <f>ต.ค.56!F13+พ.ย.56!F13+ธ.ค.56!F13+ม.ค.57!F13+ก.พ.57!F13+มี.ค.57!F13+เม.ย.57!F13+พ.ค.57!F13+มิ.ย.57!F13+ก.ค.57!F13+ส.ค.57!F13</f>
        <v>1876</v>
      </c>
      <c r="F13" s="309">
        <v>454</v>
      </c>
      <c r="G13" s="289"/>
    </row>
    <row r="14" spans="1:7" ht="21.75" customHeight="1">
      <c r="A14" s="187"/>
      <c r="B14" s="188"/>
      <c r="C14" s="183"/>
      <c r="D14" s="184"/>
      <c r="E14" s="189"/>
      <c r="F14" s="310"/>
      <c r="G14" s="290"/>
    </row>
    <row r="15" spans="1:7" ht="21.75" customHeight="1">
      <c r="A15" s="190" t="s">
        <v>213</v>
      </c>
      <c r="B15" s="188"/>
      <c r="C15" s="183"/>
      <c r="D15" s="184"/>
      <c r="E15" s="189"/>
      <c r="F15" s="310"/>
      <c r="G15" s="290"/>
    </row>
    <row r="16" spans="1:7" ht="21.75" customHeight="1">
      <c r="A16" s="191" t="s">
        <v>214</v>
      </c>
      <c r="B16" s="188"/>
      <c r="C16" s="183"/>
      <c r="D16" s="184"/>
      <c r="E16" s="189"/>
      <c r="F16" s="310"/>
      <c r="G16" s="290"/>
    </row>
    <row r="17" spans="1:7" ht="21.75" customHeight="1">
      <c r="A17" s="351" t="s">
        <v>215</v>
      </c>
      <c r="B17" s="352"/>
      <c r="C17" s="183" t="s">
        <v>3</v>
      </c>
      <c r="D17" s="184">
        <f>SUM('สรุปผลงานสำคัญ (รายเดือน)'!D17)</f>
        <v>250</v>
      </c>
      <c r="E17" s="189"/>
      <c r="F17" s="310"/>
      <c r="G17" s="290"/>
    </row>
    <row r="18" spans="1:7" ht="21.75" customHeight="1">
      <c r="A18" s="187" t="s">
        <v>216</v>
      </c>
      <c r="B18" s="192" t="s">
        <v>265</v>
      </c>
      <c r="C18" s="183" t="s">
        <v>3</v>
      </c>
      <c r="D18" s="184">
        <f>SUM('สรุปผลงานสำคัญ (รายเดือน)'!D18)</f>
        <v>250</v>
      </c>
      <c r="E18" s="189"/>
      <c r="F18" s="310"/>
      <c r="G18" s="290"/>
    </row>
    <row r="19" spans="1:7" ht="21.75" customHeight="1">
      <c r="A19" s="187"/>
      <c r="B19" s="192" t="s">
        <v>266</v>
      </c>
      <c r="C19" s="183" t="s">
        <v>3</v>
      </c>
      <c r="D19" s="184">
        <f>SUM('สรุปผลงานสำคัญ (รายเดือน)'!D19)</f>
        <v>250</v>
      </c>
      <c r="E19" s="189"/>
      <c r="F19" s="310"/>
      <c r="G19" s="290"/>
    </row>
    <row r="20" spans="1:7" ht="21.75" customHeight="1">
      <c r="A20" s="187"/>
      <c r="B20" s="188"/>
      <c r="C20" s="183"/>
      <c r="D20" s="184"/>
      <c r="E20" s="189"/>
      <c r="F20" s="310"/>
      <c r="G20" s="290"/>
    </row>
    <row r="21" spans="1:7" ht="21.75" customHeight="1">
      <c r="A21" s="190" t="s">
        <v>217</v>
      </c>
      <c r="B21" s="188"/>
      <c r="C21" s="183"/>
      <c r="D21" s="184"/>
      <c r="E21" s="189"/>
      <c r="F21" s="310"/>
      <c r="G21" s="290"/>
    </row>
    <row r="22" spans="1:7" ht="21.75" customHeight="1">
      <c r="A22" s="191" t="s">
        <v>218</v>
      </c>
      <c r="B22" s="188"/>
      <c r="C22" s="183"/>
      <c r="D22" s="184"/>
      <c r="E22" s="189"/>
      <c r="F22" s="310"/>
      <c r="G22" s="290"/>
    </row>
    <row r="23" spans="1:7" ht="21.75" customHeight="1">
      <c r="A23" s="193" t="s">
        <v>34</v>
      </c>
      <c r="B23" s="194" t="s">
        <v>219</v>
      </c>
      <c r="C23" s="183" t="s">
        <v>3</v>
      </c>
      <c r="D23" s="184">
        <f>SUM('สรุปผลงานสำคัญ (รายเดือน)'!D23)</f>
        <v>4300</v>
      </c>
      <c r="E23" s="185">
        <f>ต.ค.56!F23+พ.ย.56!F23+ธ.ค.56!F23+ม.ค.57!F23+ก.พ.57!F23+มี.ค.57!F23+เม.ย.57!F23+พ.ค.57!F23+มิ.ย.57!F23+ก.ค.57!F23+ส.ค.57!F23</f>
        <v>5184</v>
      </c>
      <c r="F23" s="311">
        <f>F25+F27</f>
        <v>492</v>
      </c>
      <c r="G23" s="291">
        <f>E23*100/D23</f>
        <v>120.55813953488372</v>
      </c>
    </row>
    <row r="24" spans="1:7" ht="21.75" customHeight="1">
      <c r="A24" s="193"/>
      <c r="B24" s="194" t="s">
        <v>220</v>
      </c>
      <c r="C24" s="183"/>
      <c r="D24" s="184"/>
      <c r="E24" s="189"/>
      <c r="F24" s="310"/>
      <c r="G24" s="290"/>
    </row>
    <row r="25" spans="1:7" ht="21.75" customHeight="1">
      <c r="A25" s="196"/>
      <c r="B25" s="197" t="s">
        <v>258</v>
      </c>
      <c r="C25" s="198" t="s">
        <v>3</v>
      </c>
      <c r="D25" s="199">
        <f>SUM('สรุปผลงานสำคัญ (รายเดือน)'!D25)</f>
        <v>4000</v>
      </c>
      <c r="E25" s="185">
        <f>ต.ค.56!F25+พ.ย.56!F25+ธ.ค.56!F25+ม.ค.57!F25+ก.พ.57!F25+มี.ค.57!F25+เม.ย.57!F25+พ.ค.57!F25+มิ.ย.57!F25+ก.ค.57!F25+ส.ค.57!F25</f>
        <v>4858</v>
      </c>
      <c r="F25" s="312">
        <v>330</v>
      </c>
      <c r="G25" s="292">
        <f>E25*100/D25</f>
        <v>121.45</v>
      </c>
    </row>
    <row r="26" spans="1:7" ht="21.75" customHeight="1">
      <c r="A26" s="196"/>
      <c r="B26" s="201" t="s">
        <v>259</v>
      </c>
      <c r="C26" s="198" t="s">
        <v>3</v>
      </c>
      <c r="D26" s="199">
        <v>0</v>
      </c>
      <c r="E26" s="185">
        <f>ต.ค.56!F26+พ.ย.56!F26+ธ.ค.56!F26+ม.ค.57!F26+ก.พ.57!F26+มี.ค.57!F26+เม.ย.57!F26+พ.ค.57!F26+มิ.ย.57!F26+ก.ค.57!F26+ส.ค.57!F26</f>
        <v>0</v>
      </c>
      <c r="F26" s="312">
        <v>0</v>
      </c>
      <c r="G26" s="292"/>
    </row>
    <row r="27" spans="1:7" ht="21.75" customHeight="1">
      <c r="A27" s="196"/>
      <c r="B27" s="197" t="s">
        <v>191</v>
      </c>
      <c r="C27" s="198" t="s">
        <v>3</v>
      </c>
      <c r="D27" s="199">
        <f>SUM('สรุปผลงานสำคัญ (รายเดือน)'!D27)</f>
        <v>300</v>
      </c>
      <c r="E27" s="185">
        <f>ต.ค.56!F27+พ.ย.56!F27+ธ.ค.56!F27+ม.ค.57!F27+ก.พ.57!F27+มี.ค.57!F27+เม.ย.57!F27+พ.ค.57!F27+มิ.ย.57!F27+ก.ค.57!F27+ส.ค.57!F27</f>
        <v>326</v>
      </c>
      <c r="F27" s="312">
        <v>162</v>
      </c>
      <c r="G27" s="292">
        <f t="shared" ref="G27" si="0">E27*100/D27</f>
        <v>108.66666666666667</v>
      </c>
    </row>
    <row r="28" spans="1:7" ht="21.75" customHeight="1">
      <c r="A28" s="196"/>
      <c r="B28" s="197" t="s">
        <v>192</v>
      </c>
      <c r="C28" s="198" t="s">
        <v>3</v>
      </c>
      <c r="D28" s="199">
        <f>D29+D30+D31</f>
        <v>0</v>
      </c>
      <c r="E28" s="185">
        <f>ต.ค.56!F28+พ.ย.56!F28+ธ.ค.56!F28+ม.ค.57!F28+ก.พ.57!F28+มี.ค.57!F28+เม.ย.57!F28+พ.ค.57!F28+มิ.ย.57!F28+ก.ค.57!F28+ส.ค.57!F28</f>
        <v>0</v>
      </c>
      <c r="F28" s="312">
        <v>0</v>
      </c>
      <c r="G28" s="292"/>
    </row>
    <row r="29" spans="1:7" ht="21.75" customHeight="1">
      <c r="A29" s="196"/>
      <c r="B29" s="202" t="s">
        <v>211</v>
      </c>
      <c r="C29" s="198" t="s">
        <v>52</v>
      </c>
      <c r="D29" s="199"/>
      <c r="E29" s="185">
        <f>ต.ค.56!F29+พ.ย.56!F29+ธ.ค.56!F29+ม.ค.57!F29+ก.พ.57!F29+มี.ค.57!F29+เม.ย.57!F29+พ.ค.57!F29+มิ.ย.57!F29+ก.ค.57!F29+ส.ค.57!F29</f>
        <v>0</v>
      </c>
      <c r="F29" s="312">
        <v>0</v>
      </c>
      <c r="G29" s="292"/>
    </row>
    <row r="30" spans="1:7" ht="21.75" customHeight="1">
      <c r="A30" s="196"/>
      <c r="B30" s="202" t="s">
        <v>51</v>
      </c>
      <c r="C30" s="198" t="s">
        <v>3</v>
      </c>
      <c r="D30" s="199"/>
      <c r="E30" s="185">
        <f>ต.ค.56!F30+พ.ย.56!F30+ธ.ค.56!F30+ม.ค.57!F30+ก.พ.57!F30+มี.ค.57!F30+เม.ย.57!F30+พ.ค.57!F30+มิ.ย.57!F30+ก.ค.57!F30+ส.ค.57!F30</f>
        <v>0</v>
      </c>
      <c r="F30" s="312">
        <v>0</v>
      </c>
      <c r="G30" s="292"/>
    </row>
    <row r="31" spans="1:7" ht="21.75" customHeight="1">
      <c r="A31" s="196"/>
      <c r="B31" s="202" t="s">
        <v>116</v>
      </c>
      <c r="C31" s="198" t="s">
        <v>52</v>
      </c>
      <c r="D31" s="199"/>
      <c r="E31" s="185">
        <f>ต.ค.56!F31+พ.ย.56!F31+ธ.ค.56!F31+ม.ค.57!F31+ก.พ.57!F31+มี.ค.57!F31+เม.ย.57!F31+พ.ค.57!F31+มิ.ย.57!F31+ก.ค.57!F31+ส.ค.57!F31</f>
        <v>0</v>
      </c>
      <c r="F31" s="310">
        <v>0</v>
      </c>
      <c r="G31" s="292"/>
    </row>
    <row r="32" spans="1:7" ht="21.75" customHeight="1">
      <c r="A32" s="196"/>
      <c r="B32" s="197" t="s">
        <v>193</v>
      </c>
      <c r="C32" s="198" t="s">
        <v>3</v>
      </c>
      <c r="D32" s="199">
        <v>0</v>
      </c>
      <c r="E32" s="185">
        <f>ต.ค.56!F32+พ.ย.56!F32+ธ.ค.56!F32+ม.ค.57!F32+ก.พ.57!F32+มี.ค.57!F32+เม.ย.57!F32+พ.ค.57!F32+มิ.ย.57!F32+ก.ค.57!F32+ส.ค.57!F32</f>
        <v>0</v>
      </c>
      <c r="F32" s="310">
        <v>0</v>
      </c>
      <c r="G32" s="292"/>
    </row>
    <row r="33" spans="1:7" ht="21.75" customHeight="1">
      <c r="A33" s="196"/>
      <c r="B33" s="197" t="s">
        <v>282</v>
      </c>
      <c r="C33" s="198" t="s">
        <v>283</v>
      </c>
      <c r="D33" s="199">
        <v>0</v>
      </c>
      <c r="E33" s="185">
        <f>ต.ค.56!F33+พ.ย.56!F33+ธ.ค.56!F33+ม.ค.57!F33+ก.พ.57!F33+มี.ค.57!F33+เม.ย.57!F33+พ.ค.57!F33+มิ.ย.57!F33+ก.ค.57!F33+ส.ค.57!F33</f>
        <v>0</v>
      </c>
      <c r="F33" s="310">
        <v>0</v>
      </c>
      <c r="G33" s="292"/>
    </row>
    <row r="34" spans="1:7" ht="21.75" customHeight="1">
      <c r="A34" s="196"/>
      <c r="B34" s="197" t="s">
        <v>284</v>
      </c>
      <c r="C34" s="198" t="s">
        <v>3</v>
      </c>
      <c r="D34" s="199">
        <v>0</v>
      </c>
      <c r="E34" s="185">
        <f>ต.ค.56!F34+พ.ย.56!F34+ธ.ค.56!F34+ม.ค.57!F34+ก.พ.57!F34+มี.ค.57!F34+เม.ย.57!F34+พ.ค.57!F34+มิ.ย.57!F34+ก.ค.57!F34+ส.ค.57!F34</f>
        <v>0</v>
      </c>
      <c r="F34" s="310">
        <v>0</v>
      </c>
      <c r="G34" s="292"/>
    </row>
    <row r="35" spans="1:7" ht="21.75" customHeight="1">
      <c r="A35" s="203"/>
      <c r="B35" s="197" t="s">
        <v>285</v>
      </c>
      <c r="C35" s="198" t="s">
        <v>12</v>
      </c>
      <c r="D35" s="199">
        <v>0</v>
      </c>
      <c r="E35" s="185">
        <f>ต.ค.56!F35+พ.ย.56!F35+ธ.ค.56!F35+ม.ค.57!F35+ก.พ.57!F35+มี.ค.57!F35+เม.ย.57!F35+พ.ค.57!F35+มิ.ย.57!F35+ก.ค.57!F35+ส.ค.57!F35</f>
        <v>0</v>
      </c>
      <c r="F35" s="310">
        <v>0</v>
      </c>
      <c r="G35" s="292"/>
    </row>
    <row r="36" spans="1:7" ht="21.75" customHeight="1">
      <c r="A36" s="203"/>
      <c r="B36" s="197" t="s">
        <v>286</v>
      </c>
      <c r="C36" s="198" t="s">
        <v>12</v>
      </c>
      <c r="D36" s="199">
        <v>0</v>
      </c>
      <c r="E36" s="185">
        <f>ต.ค.56!F36+พ.ย.56!F36+ธ.ค.56!F36+ม.ค.57!F36+ก.พ.57!F36+มี.ค.57!F36+เม.ย.57!F36+พ.ค.57!F36+มิ.ย.57!F36+ก.ค.57!F36+ส.ค.57!F36</f>
        <v>0</v>
      </c>
      <c r="F36" s="310">
        <v>0</v>
      </c>
      <c r="G36" s="292"/>
    </row>
    <row r="37" spans="1:7" ht="21.75" customHeight="1">
      <c r="A37" s="191" t="s">
        <v>261</v>
      </c>
      <c r="B37" s="188"/>
      <c r="C37" s="183" t="s">
        <v>3</v>
      </c>
      <c r="D37" s="184">
        <f>D38</f>
        <v>200</v>
      </c>
      <c r="E37" s="185">
        <f>ต.ค.56!F37+พ.ย.56!F37+ธ.ค.56!F37+ม.ค.57!F37+ก.พ.57!F37+มี.ค.57!F37+เม.ย.57!F37+พ.ค.57!F37+มิ.ย.57!F37+ก.ค.57!F37+ส.ค.57!F37</f>
        <v>206</v>
      </c>
      <c r="F37" s="310"/>
      <c r="G37" s="306">
        <f>E38*100/D37</f>
        <v>103</v>
      </c>
    </row>
    <row r="38" spans="1:7" ht="21.75" customHeight="1">
      <c r="A38" s="187"/>
      <c r="B38" s="182" t="s">
        <v>267</v>
      </c>
      <c r="C38" s="198" t="s">
        <v>3</v>
      </c>
      <c r="D38" s="199">
        <f>D39+D40</f>
        <v>200</v>
      </c>
      <c r="E38" s="185">
        <f>ต.ค.56!F38+พ.ย.56!F38+ธ.ค.56!F38+ม.ค.57!F38+ก.พ.57!F38+มี.ค.57!F38+เม.ย.57!F38+พ.ค.57!F38+มิ.ย.57!F38+ก.ค.57!F38+ส.ค.57!F38</f>
        <v>206</v>
      </c>
      <c r="F38" s="310">
        <v>0</v>
      </c>
      <c r="G38" s="306">
        <f>E38*100/D38</f>
        <v>103</v>
      </c>
    </row>
    <row r="39" spans="1:7" ht="21.75" customHeight="1">
      <c r="A39" s="187"/>
      <c r="B39" s="182" t="s">
        <v>268</v>
      </c>
      <c r="C39" s="198" t="s">
        <v>3</v>
      </c>
      <c r="D39" s="199">
        <f>SUM('สรุปผลงานสำคัญ (รายเดือน)'!D39)</f>
        <v>40</v>
      </c>
      <c r="E39" s="185">
        <f>ต.ค.56!F39+พ.ย.56!F39+ธ.ค.56!F39+ม.ค.57!F39+ก.พ.57!F39+มี.ค.57!F39+เม.ย.57!F39+พ.ค.57!F39+มิ.ย.57!F39+ก.ค.57!F39+ส.ค.57!F39</f>
        <v>42</v>
      </c>
      <c r="F39" s="310">
        <v>0</v>
      </c>
      <c r="G39" s="290">
        <f>E39*100/D39</f>
        <v>105</v>
      </c>
    </row>
    <row r="40" spans="1:7" ht="21.75" customHeight="1">
      <c r="A40" s="187"/>
      <c r="B40" s="182" t="s">
        <v>269</v>
      </c>
      <c r="C40" s="198" t="s">
        <v>3</v>
      </c>
      <c r="D40" s="199">
        <f>SUM('สรุปผลงานสำคัญ (รายเดือน)'!D40)</f>
        <v>160</v>
      </c>
      <c r="E40" s="185">
        <f>ต.ค.56!F40+พ.ย.56!F40+ธ.ค.56!F40+ม.ค.57!F40+ก.พ.57!F40+มี.ค.57!F40+เม.ย.57!F40+พ.ค.57!F40+มิ.ย.57!F40+ก.ค.57!F40+ส.ค.57!F40</f>
        <v>164</v>
      </c>
      <c r="F40" s="310">
        <v>0</v>
      </c>
      <c r="G40" s="290">
        <f>E40*100/D40</f>
        <v>102.5</v>
      </c>
    </row>
    <row r="41" spans="1:7" ht="21.75" customHeight="1">
      <c r="A41" s="255"/>
      <c r="B41" s="256"/>
      <c r="C41" s="251"/>
      <c r="D41" s="257"/>
      <c r="E41" s="253"/>
      <c r="F41" s="313"/>
      <c r="G41" s="293"/>
    </row>
    <row r="42" spans="1:7" ht="21" customHeight="1">
      <c r="A42" s="258" t="s">
        <v>260</v>
      </c>
      <c r="B42" s="259"/>
      <c r="C42" s="260"/>
      <c r="D42" s="261"/>
      <c r="E42" s="262"/>
      <c r="F42" s="314"/>
      <c r="G42" s="294"/>
    </row>
    <row r="43" spans="1:7" ht="21" customHeight="1">
      <c r="A43" s="203" t="s">
        <v>34</v>
      </c>
      <c r="B43" s="194" t="s">
        <v>20</v>
      </c>
      <c r="C43" s="183" t="s">
        <v>3</v>
      </c>
      <c r="D43" s="184">
        <f>SUM('สรุปผลงานสำคัญ (รายเดือน)'!D43)</f>
        <v>3500</v>
      </c>
      <c r="E43" s="185">
        <f>ต.ค.56!F43+พ.ย.56!F43+ธ.ค.56!F43+ม.ค.57!F43+ก.พ.57!F43+มี.ค.57!F43+เม.ย.57!F43+พ.ค.57!F43+มิ.ย.57!F43+ก.ค.57!F43+ส.ค.57!F43</f>
        <v>4022</v>
      </c>
      <c r="F43" s="315">
        <f>F46</f>
        <v>465</v>
      </c>
      <c r="G43" s="295">
        <f>E43*100/D43</f>
        <v>114.91428571428571</v>
      </c>
    </row>
    <row r="44" spans="1:7" ht="21" customHeight="1">
      <c r="A44" s="203"/>
      <c r="B44" s="194"/>
      <c r="C44" s="183" t="s">
        <v>9</v>
      </c>
      <c r="D44" s="184">
        <f>SUM('สรุปผลงานสำคัญ (รายเดือน)'!D44)</f>
        <v>500</v>
      </c>
      <c r="E44" s="185">
        <f>ต.ค.56!F44+พ.ย.56!F44+ธ.ค.56!F44+ม.ค.57!F44+ก.พ.57!F44+มี.ค.57!F44+เม.ย.57!F44+พ.ค.57!F44+มิ.ย.57!F44+ก.ค.57!F44+ส.ค.57!F44</f>
        <v>446</v>
      </c>
      <c r="F44" s="311">
        <f>F49</f>
        <v>15</v>
      </c>
      <c r="G44" s="295">
        <f>E44*100/D44</f>
        <v>89.2</v>
      </c>
    </row>
    <row r="45" spans="1:7" ht="21" customHeight="1">
      <c r="A45" s="203"/>
      <c r="B45" s="194" t="s">
        <v>201</v>
      </c>
      <c r="C45" s="183"/>
      <c r="D45" s="184"/>
      <c r="E45" s="195"/>
      <c r="F45" s="311"/>
      <c r="G45" s="291"/>
    </row>
    <row r="46" spans="1:7" ht="21" customHeight="1">
      <c r="A46" s="206"/>
      <c r="B46" s="197" t="s">
        <v>202</v>
      </c>
      <c r="C46" s="183" t="s">
        <v>3</v>
      </c>
      <c r="D46" s="184">
        <f>SUM('สรุปผลงานสำคัญ (รายเดือน)'!D46)</f>
        <v>3500</v>
      </c>
      <c r="E46" s="185">
        <f>ต.ค.56!F46+พ.ย.56!F46+ธ.ค.56!F46+ม.ค.57!F46+ก.พ.57!F46+มี.ค.57!F46+เม.ย.57!F46+พ.ค.57!F46+มิ.ย.57!F46+ก.ค.57!F46+ส.ค.57!F46</f>
        <v>4022</v>
      </c>
      <c r="F46" s="311">
        <f>F47+F48</f>
        <v>465</v>
      </c>
      <c r="G46" s="291"/>
    </row>
    <row r="47" spans="1:7" ht="21" customHeight="1">
      <c r="A47" s="206"/>
      <c r="B47" s="207" t="s">
        <v>203</v>
      </c>
      <c r="C47" s="198" t="s">
        <v>3</v>
      </c>
      <c r="D47" s="199"/>
      <c r="E47" s="185">
        <f>ต.ค.56!F47+พ.ย.56!F47+ธ.ค.56!F47+ม.ค.57!F47+ก.พ.57!F47+มี.ค.57!F47+เม.ย.57!F47+พ.ค.57!F47+มิ.ย.57!F47+ก.ค.57!F47+ส.ค.57!F47</f>
        <v>4022</v>
      </c>
      <c r="F47" s="310">
        <v>465</v>
      </c>
      <c r="G47" s="290"/>
    </row>
    <row r="48" spans="1:7" ht="21" customHeight="1">
      <c r="A48" s="206"/>
      <c r="B48" s="207" t="s">
        <v>204</v>
      </c>
      <c r="C48" s="198" t="s">
        <v>3</v>
      </c>
      <c r="D48" s="199"/>
      <c r="E48" s="185">
        <f>ต.ค.56!F48+พ.ย.56!F48+ธ.ค.56!F48+ม.ค.57!F48+ก.พ.57!F48+มี.ค.57!F48+เม.ย.57!F48+พ.ค.57!F48+มิ.ย.57!F48+ส.ค.57!F48</f>
        <v>0</v>
      </c>
      <c r="F48" s="310">
        <v>0</v>
      </c>
      <c r="G48" s="290"/>
    </row>
    <row r="49" spans="1:7" ht="21" customHeight="1">
      <c r="A49" s="206"/>
      <c r="B49" s="208" t="s">
        <v>205</v>
      </c>
      <c r="C49" s="183" t="s">
        <v>9</v>
      </c>
      <c r="D49" s="184">
        <f>SUM('สรุปผลงานสำคัญ (รายเดือน)'!D49)</f>
        <v>500</v>
      </c>
      <c r="E49" s="185">
        <f>ต.ค.56!F49+พ.ย.56!F49+ธ.ค.56!F49+ม.ค.57!F49+ก.พ.57!F49+มี.ค.57!F49+เม.ย.57!F49+พ.ค.57!F49+มิ.ย.57!F49+ก.ค.57!F49+ส.ค.57!F49</f>
        <v>446</v>
      </c>
      <c r="F49" s="311">
        <f>F50+F51</f>
        <v>15</v>
      </c>
      <c r="G49" s="291"/>
    </row>
    <row r="50" spans="1:7" ht="21" customHeight="1">
      <c r="A50" s="206"/>
      <c r="B50" s="207" t="s">
        <v>206</v>
      </c>
      <c r="C50" s="198" t="s">
        <v>9</v>
      </c>
      <c r="D50" s="199"/>
      <c r="E50" s="185">
        <f>ต.ค.56!F50+พ.ย.56!F50+ธ.ค.56!F50+ม.ค.57!F50+ก.พ.57!F50+มี.ค.57!F50+เม.ย.57!F50+พ.ค.57!F50+มิ.ย.57!F50+ก.ค.57!F50+ส.ค.57!F50</f>
        <v>446</v>
      </c>
      <c r="F50" s="310">
        <v>15</v>
      </c>
      <c r="G50" s="290"/>
    </row>
    <row r="51" spans="1:7" ht="21" customHeight="1">
      <c r="A51" s="209"/>
      <c r="B51" s="210" t="s">
        <v>207</v>
      </c>
      <c r="C51" s="198" t="s">
        <v>9</v>
      </c>
      <c r="D51" s="211"/>
      <c r="E51" s="185">
        <f>ต.ค.56!F51+พ.ย.56!F51+ธ.ค.56!F51+ม.ค.57!F51+ก.พ.57!F51+มี.ค.57!F51+เม.ย.57!F51+พ.ค.57!F51+มิ.ย.57!F51+ส.ค.57!F51</f>
        <v>0</v>
      </c>
      <c r="F51" s="310">
        <v>0</v>
      </c>
      <c r="G51" s="290"/>
    </row>
    <row r="52" spans="1:7" ht="21" customHeight="1">
      <c r="A52" s="203" t="s">
        <v>36</v>
      </c>
      <c r="B52" s="194" t="s">
        <v>262</v>
      </c>
      <c r="C52" s="183" t="s">
        <v>3</v>
      </c>
      <c r="D52" s="184">
        <f>SUM('สรุปผลงานสำคัญ (รายเดือน)'!D52)</f>
        <v>6400</v>
      </c>
      <c r="E52" s="185">
        <f>ต.ค.56!F52+พ.ย.56!F52+ธ.ค.56!F52+ม.ค.57!F52+ก.พ.57!F52+มี.ค.57!F52+เม.ย.57!F52+พ.ค.57!F52+มิ.ย.57!F52+ก.ค.57!F52+ส.ค.57!F52</f>
        <v>14094</v>
      </c>
      <c r="F52" s="311">
        <f>F54</f>
        <v>2175</v>
      </c>
      <c r="G52" s="291">
        <f>E52*100/D52</f>
        <v>220.21875</v>
      </c>
    </row>
    <row r="53" spans="1:7" ht="21" customHeight="1">
      <c r="A53" s="203"/>
      <c r="B53" s="194"/>
      <c r="C53" s="183" t="s">
        <v>19</v>
      </c>
      <c r="D53" s="184">
        <f>SUM('สรุปผลงานสำคัญ (รายเดือน)'!D53)</f>
        <v>6400</v>
      </c>
      <c r="E53" s="185">
        <f>ต.ค.56!F53+พ.ย.56!F53+ธ.ค.56!F53+ม.ค.57!F53+ก.พ.57!F53+มี.ค.57!F53+เม.ย.57!F53+พ.ค.57!F53+มิ.ย.57!F53+ก.ค.57!F53+ส.ค.57!F53</f>
        <v>15552</v>
      </c>
      <c r="F53" s="311">
        <f>F62</f>
        <v>2535</v>
      </c>
      <c r="G53" s="291">
        <f>E53*100/D53</f>
        <v>243</v>
      </c>
    </row>
    <row r="54" spans="1:7" ht="21" customHeight="1">
      <c r="A54" s="212"/>
      <c r="B54" s="213" t="s">
        <v>197</v>
      </c>
      <c r="C54" s="183" t="s">
        <v>3</v>
      </c>
      <c r="D54" s="184">
        <f>SUM(D55,D60)</f>
        <v>0</v>
      </c>
      <c r="E54" s="185">
        <f>ต.ค.56!F54+พ.ย.56!F54+ธ.ค.56!F54+ม.ค.57!F54+ก.พ.57!F54+มี.ค.57!F54+เม.ย.57!F54+พ.ค.57!F54+มิ.ย.57!F54+ก.ค.57!F54+ส.ค.57!F54</f>
        <v>14094</v>
      </c>
      <c r="F54" s="311">
        <f>F55+F60+F61</f>
        <v>2175</v>
      </c>
      <c r="G54" s="291"/>
    </row>
    <row r="55" spans="1:7" ht="21" customHeight="1">
      <c r="A55" s="212"/>
      <c r="B55" s="214" t="s">
        <v>198</v>
      </c>
      <c r="C55" s="183" t="s">
        <v>3</v>
      </c>
      <c r="D55" s="184">
        <f>SUM(D56:D58)</f>
        <v>0</v>
      </c>
      <c r="E55" s="185">
        <f>ต.ค.56!F55+พ.ย.56!F55+ธ.ค.56!F55+ม.ค.57!F55+ก.พ.57!F55+มี.ค.57!F55+เม.ย.57!F55+พ.ค.57!F55+มิ.ย.57!F55+ก.ค.57!F55+ส.ค.57!F55</f>
        <v>12610</v>
      </c>
      <c r="F55" s="311">
        <f>F56+F57+F58+F59</f>
        <v>2173</v>
      </c>
      <c r="G55" s="291"/>
    </row>
    <row r="56" spans="1:7" ht="21" customHeight="1">
      <c r="A56" s="206"/>
      <c r="B56" s="215" t="s">
        <v>210</v>
      </c>
      <c r="C56" s="198" t="s">
        <v>3</v>
      </c>
      <c r="D56" s="199">
        <f>SUM('สรุปผลงานสำคัญ (รายเดือน)'!D56)</f>
        <v>0</v>
      </c>
      <c r="E56" s="185">
        <f>ต.ค.56!F56+พ.ย.56!F56+ธ.ค.56!F56+ม.ค.57!F56+ก.พ.57!F56+มี.ค.57!F56+เม.ย.57!F56+พ.ค.57!F56+มิ.ย.57!F56+ก.ค.57!F56+ส.ค.57!F56</f>
        <v>165</v>
      </c>
      <c r="F56" s="310">
        <v>36</v>
      </c>
      <c r="G56" s="290"/>
    </row>
    <row r="57" spans="1:7" ht="21" customHeight="1">
      <c r="A57" s="206"/>
      <c r="B57" s="215" t="s">
        <v>95</v>
      </c>
      <c r="C57" s="198" t="s">
        <v>3</v>
      </c>
      <c r="D57" s="199">
        <f>SUM('สรุปผลงานสำคัญ (รายเดือน)'!D57)</f>
        <v>0</v>
      </c>
      <c r="E57" s="185">
        <f>ต.ค.56!F57+พ.ย.56!F57+ธ.ค.56!F57+ม.ค.57!F57+ก.พ.57!F57+มี.ค.57!F57+เม.ย.57!F57+พ.ค.57!F57+มิ.ย.57!F57+ก.ค.57!F57+ส.ค.57!F57</f>
        <v>4306</v>
      </c>
      <c r="F57" s="310">
        <v>863</v>
      </c>
      <c r="G57" s="290"/>
    </row>
    <row r="58" spans="1:7" ht="21" customHeight="1">
      <c r="A58" s="206"/>
      <c r="B58" s="215" t="s">
        <v>96</v>
      </c>
      <c r="C58" s="198" t="s">
        <v>3</v>
      </c>
      <c r="D58" s="199">
        <f>SUM('สรุปผลงานสำคัญ (รายเดือน)'!D58)</f>
        <v>0</v>
      </c>
      <c r="E58" s="185">
        <f>ต.ค.56!F58+พ.ย.56!F58+ธ.ค.56!F58+ม.ค.57!F58+ก.พ.57!F58+มี.ค.57!F58+เม.ย.57!F58+พ.ค.57!F58+มิ.ย.57!F58+ก.ค.57!F58+ส.ค.57!F58</f>
        <v>8134</v>
      </c>
      <c r="F58" s="310">
        <v>1274</v>
      </c>
      <c r="G58" s="290"/>
    </row>
    <row r="59" spans="1:7" ht="21" customHeight="1">
      <c r="A59" s="206"/>
      <c r="B59" s="215" t="s">
        <v>288</v>
      </c>
      <c r="C59" s="198" t="s">
        <v>3</v>
      </c>
      <c r="D59" s="199">
        <f>SUM('สรุปผลงานสำคัญ (รายเดือน)'!D59)</f>
        <v>0</v>
      </c>
      <c r="E59" s="185">
        <f>ต.ค.56!F59+พ.ย.56!F59+ธ.ค.56!F59+ม.ค.57!F59+ก.พ.57!F59+มี.ค.57!F59+เม.ย.57!F59+พ.ค.57!F59+มิ.ย.57!F59+ก.ค.57!F59+ส.ค.57!F59</f>
        <v>5</v>
      </c>
      <c r="F59" s="310">
        <v>0</v>
      </c>
      <c r="G59" s="290"/>
    </row>
    <row r="60" spans="1:7" ht="21" customHeight="1">
      <c r="A60" s="206"/>
      <c r="B60" s="214" t="s">
        <v>263</v>
      </c>
      <c r="C60" s="183" t="s">
        <v>3</v>
      </c>
      <c r="D60" s="184">
        <f>SUM('สรุปผลงานสำคัญ (รายเดือน)'!D60)</f>
        <v>0</v>
      </c>
      <c r="E60" s="185">
        <f>ต.ค.56!F60+พ.ย.56!F60+ธ.ค.56!F60+ม.ค.57!F60+ก.พ.57!F60+มี.ค.57!F60+เม.ย.57!F60+พ.ค.57!F60+มิ.ย.57!F60+ก.ค.57!F60+ส.ค.57!F60</f>
        <v>36</v>
      </c>
      <c r="F60" s="311">
        <v>2</v>
      </c>
      <c r="G60" s="291"/>
    </row>
    <row r="61" spans="1:7" ht="21" customHeight="1">
      <c r="A61" s="206"/>
      <c r="B61" s="214" t="s">
        <v>300</v>
      </c>
      <c r="C61" s="183" t="s">
        <v>3</v>
      </c>
      <c r="D61" s="184">
        <f>SUM('สรุปผลงานสำคัญ (รายเดือน)'!D61)</f>
        <v>0</v>
      </c>
      <c r="E61" s="185">
        <f>ต.ค.56!F61+พ.ย.56!F61+ธ.ค.56!F61+ม.ค.57!F61+ก.พ.57!F61+มี.ค.57!F61+เม.ย.57!F61+พ.ค.57!F61+มิ.ย.57!F61+ก.ค.57!F61+ส.ค.57!F61</f>
        <v>1448</v>
      </c>
      <c r="F61" s="311">
        <v>0</v>
      </c>
      <c r="G61" s="291"/>
    </row>
    <row r="62" spans="1:7" ht="21" customHeight="1">
      <c r="A62" s="206"/>
      <c r="B62" s="213" t="s">
        <v>199</v>
      </c>
      <c r="C62" s="183" t="s">
        <v>19</v>
      </c>
      <c r="D62" s="184">
        <f>SUM(D63,D68)</f>
        <v>0</v>
      </c>
      <c r="E62" s="185">
        <f>ต.ค.56!F62+พ.ย.56!F62+ธ.ค.56!F62+ม.ค.57!F62+ก.พ.57!F62+มี.ค.57!F62+เม.ย.57!F62+พ.ค.57!F62+มิ.ย.57!F62+ก.ค.57!F62+ส.ค.57!F62</f>
        <v>15552</v>
      </c>
      <c r="F62" s="311">
        <f>F63+F68</f>
        <v>2535</v>
      </c>
      <c r="G62" s="291"/>
    </row>
    <row r="63" spans="1:7" ht="21" customHeight="1">
      <c r="A63" s="206"/>
      <c r="B63" s="214" t="s">
        <v>200</v>
      </c>
      <c r="C63" s="183" t="s">
        <v>19</v>
      </c>
      <c r="D63" s="184">
        <f>SUM('สรุปผลงานสำคัญ (รายเดือน)'!D62)</f>
        <v>0</v>
      </c>
      <c r="E63" s="185">
        <f>ต.ค.56!F63+พ.ย.56!F63+ธ.ค.56!F63+ม.ค.57!F63+ก.พ.57!F63+มี.ค.57!F63+เม.ย.57!F63+พ.ค.57!F63+มิ.ย.57!F63+ก.ค.57!F63+ส.ค.57!F63</f>
        <v>14048</v>
      </c>
      <c r="F63" s="311">
        <f>F64+F65+F66+F67</f>
        <v>2533</v>
      </c>
      <c r="G63" s="291"/>
    </row>
    <row r="64" spans="1:7" ht="21" customHeight="1">
      <c r="A64" s="206"/>
      <c r="B64" s="215" t="s">
        <v>210</v>
      </c>
      <c r="C64" s="198" t="s">
        <v>19</v>
      </c>
      <c r="D64" s="199">
        <f>SUM('สรุปผลงานสำคัญ (รายเดือน)'!D63)</f>
        <v>0</v>
      </c>
      <c r="E64" s="185">
        <f>ต.ค.56!F64+พ.ย.56!F64+ธ.ค.56!F64+ม.ค.57!F64+ก.พ.57!F64+มี.ค.57!F64+เม.ย.57!F64+พ.ค.57!F64+มิ.ย.57!F64+ก.ค.57!F64+ส.ค.57!F64</f>
        <v>176</v>
      </c>
      <c r="F64" s="310">
        <v>36</v>
      </c>
      <c r="G64" s="290"/>
    </row>
    <row r="65" spans="1:7" ht="21" customHeight="1">
      <c r="A65" s="206"/>
      <c r="B65" s="215" t="s">
        <v>95</v>
      </c>
      <c r="C65" s="198" t="s">
        <v>19</v>
      </c>
      <c r="D65" s="199">
        <f>SUM('สรุปผลงานสำคัญ (รายเดือน)'!D64)</f>
        <v>0</v>
      </c>
      <c r="E65" s="185">
        <f>ต.ค.56!F65+พ.ย.56!F65+ธ.ค.56!F65+ม.ค.57!F65+ก.พ.57!F65+มี.ค.57!F65+เม.ย.57!F65+พ.ค.57!F65+มิ.ย.57!F65+ก.ค.57!F65+ส.ค.57!F65</f>
        <v>4719</v>
      </c>
      <c r="F65" s="310">
        <v>892</v>
      </c>
      <c r="G65" s="290"/>
    </row>
    <row r="66" spans="1:7" ht="21" customHeight="1">
      <c r="A66" s="206"/>
      <c r="B66" s="215" t="s">
        <v>96</v>
      </c>
      <c r="C66" s="198" t="s">
        <v>19</v>
      </c>
      <c r="D66" s="199">
        <f>SUM('สรุปผลงานสำคัญ (รายเดือน)'!D65)</f>
        <v>0</v>
      </c>
      <c r="E66" s="185">
        <f>ต.ค.56!F66+พ.ย.56!F66+ธ.ค.56!F66+ม.ค.57!F66+ก.พ.57!F66+มี.ค.57!F66+เม.ย.57!F66+พ.ค.57!F66+มิ.ย.57!F66+ก.ค.57!F66+ส.ค.57!F66</f>
        <v>9148</v>
      </c>
      <c r="F66" s="310">
        <v>1605</v>
      </c>
      <c r="G66" s="290"/>
    </row>
    <row r="67" spans="1:7" ht="21" customHeight="1">
      <c r="A67" s="206"/>
      <c r="B67" s="215" t="s">
        <v>288</v>
      </c>
      <c r="C67" s="198" t="s">
        <v>19</v>
      </c>
      <c r="D67" s="199">
        <f>SUM('สรุปผลงานสำคัญ (รายเดือน)'!D66)</f>
        <v>0</v>
      </c>
      <c r="E67" s="185">
        <f>ต.ค.56!F67+พ.ย.56!F67+ธ.ค.56!F67+ม.ค.57!F67+ก.พ.57!F67+มี.ค.57!F67+เม.ย.57!F67+พ.ค.57!F67+มิ.ย.57!F67+ก.ค.57!F67+ส.ค.57!F67</f>
        <v>5</v>
      </c>
      <c r="F67" s="310">
        <v>0</v>
      </c>
      <c r="G67" s="290"/>
    </row>
    <row r="68" spans="1:7" ht="21" customHeight="1">
      <c r="A68" s="206"/>
      <c r="B68" s="214" t="s">
        <v>264</v>
      </c>
      <c r="C68" s="183" t="s">
        <v>19</v>
      </c>
      <c r="D68" s="184">
        <f>SUM('สรุปผลงานสำคัญ (รายเดือน)'!D67)</f>
        <v>0</v>
      </c>
      <c r="E68" s="185">
        <f>ต.ค.56!F68+พ.ย.56!F68+ธ.ค.56!F68+ม.ค.57!F68+ก.พ.57!F68+มี.ค.57!F68+เม.ย.57!F68+พ.ค.57!F68+มิ.ย.57!F68+ก.ค.57!F68+ส.ค.57!F68</f>
        <v>43</v>
      </c>
      <c r="F68" s="311">
        <v>2</v>
      </c>
      <c r="G68" s="291"/>
    </row>
    <row r="69" spans="1:7" ht="21" customHeight="1">
      <c r="A69" s="206"/>
      <c r="B69" s="214" t="s">
        <v>301</v>
      </c>
      <c r="C69" s="183" t="s">
        <v>19</v>
      </c>
      <c r="D69" s="184">
        <f>SUM('สรุปผลงานสำคัญ (รายเดือน)'!D69)</f>
        <v>0</v>
      </c>
      <c r="E69" s="185">
        <f>ต.ค.56!F69+พ.ย.56!F69+ธ.ค.56!F69+ม.ค.57!F69+ก.พ.57!F69+มี.ค.57!F69+เม.ย.57!F69+พ.ค.57!F69+มิ.ย.57!F69+ก.ค.57!F69+ส.ค.57!F69</f>
        <v>1461</v>
      </c>
      <c r="F69" s="311">
        <v>0</v>
      </c>
      <c r="G69" s="291"/>
    </row>
    <row r="70" spans="1:7" ht="21" customHeight="1">
      <c r="A70" s="206"/>
      <c r="B70" s="214"/>
      <c r="C70" s="183"/>
      <c r="D70" s="184"/>
      <c r="E70" s="189"/>
      <c r="F70" s="310"/>
      <c r="G70" s="290"/>
    </row>
    <row r="71" spans="1:7" ht="21" customHeight="1">
      <c r="A71" s="204" t="s">
        <v>221</v>
      </c>
      <c r="B71" s="216"/>
      <c r="C71" s="198"/>
      <c r="D71" s="184"/>
      <c r="E71" s="189"/>
      <c r="F71" s="310"/>
      <c r="G71" s="290"/>
    </row>
    <row r="72" spans="1:7" ht="21" customHeight="1">
      <c r="A72" s="196" t="s">
        <v>184</v>
      </c>
      <c r="B72" s="216"/>
      <c r="C72" s="183"/>
      <c r="D72" s="184"/>
      <c r="E72" s="195"/>
      <c r="F72" s="311"/>
      <c r="G72" s="291"/>
    </row>
    <row r="73" spans="1:7" ht="21" customHeight="1">
      <c r="A73" s="193" t="s">
        <v>34</v>
      </c>
      <c r="B73" s="217" t="s">
        <v>222</v>
      </c>
      <c r="C73" s="183"/>
      <c r="D73" s="184"/>
      <c r="E73" s="185"/>
      <c r="F73" s="184"/>
      <c r="G73" s="296"/>
    </row>
    <row r="74" spans="1:7" ht="21" customHeight="1">
      <c r="A74" s="187"/>
      <c r="B74" s="182" t="s">
        <v>223</v>
      </c>
      <c r="C74" s="198" t="s">
        <v>3</v>
      </c>
      <c r="D74" s="199">
        <f>SUM('สรุปผลงานสำคัญ (รายเดือน)'!D72)</f>
        <v>0</v>
      </c>
      <c r="E74" s="185">
        <f>ต.ค.56!F74+พ.ย.56!F74+ธ.ค.56!F74+ม.ค.57!F74+ก.พ.57!F74+มี.ค.57!F74+เม.ย.57!F74+พ.ค.57!F74+มิ.ย.57!F74+ก.ค.57!F74+ส.ค.57!F74</f>
        <v>0</v>
      </c>
      <c r="F74" s="310">
        <v>0</v>
      </c>
      <c r="G74" s="290"/>
    </row>
    <row r="75" spans="1:7" ht="21" customHeight="1">
      <c r="A75" s="187"/>
      <c r="B75" s="182" t="s">
        <v>174</v>
      </c>
      <c r="C75" s="198" t="s">
        <v>3</v>
      </c>
      <c r="D75" s="199">
        <f>SUM('สรุปผลงานสำคัญ (รายเดือน)'!D73)</f>
        <v>250</v>
      </c>
      <c r="E75" s="185">
        <f>ต.ค.56!F75+พ.ย.56!F75+ธ.ค.56!F75+ม.ค.57!F75+ก.พ.57!F75+มี.ค.57!F75+เม.ย.57!F75+พ.ค.57!F75+มิ.ย.57!F75+ก.ค.57!F75+ส.ค.57!F75</f>
        <v>261</v>
      </c>
      <c r="F75" s="310">
        <v>0</v>
      </c>
      <c r="G75" s="290">
        <f>E75*100/D75</f>
        <v>104.4</v>
      </c>
    </row>
    <row r="76" spans="1:7" ht="21" customHeight="1">
      <c r="A76" s="187"/>
      <c r="B76" s="182" t="s">
        <v>175</v>
      </c>
      <c r="C76" s="198" t="s">
        <v>49</v>
      </c>
      <c r="D76" s="199">
        <f>SUM('สรุปผลงานสำคัญ (รายเดือน)'!D74)</f>
        <v>1</v>
      </c>
      <c r="E76" s="185">
        <f>ต.ค.56!F76+พ.ย.56!F76+ธ.ค.56!F76+ม.ค.57!F76+ก.พ.57!F76+มี.ค.57!F76+เม.ย.57!F76+พ.ค.57!F76+มิ.ย.57!F76+ก.ค.57!F76+ส.ค.57!F76</f>
        <v>1</v>
      </c>
      <c r="F76" s="310">
        <v>0</v>
      </c>
      <c r="G76" s="290">
        <f>E76*100/D76</f>
        <v>100</v>
      </c>
    </row>
    <row r="77" spans="1:7" ht="21" customHeight="1">
      <c r="A77" s="187"/>
      <c r="B77" s="182"/>
      <c r="C77" s="198" t="s">
        <v>3</v>
      </c>
      <c r="D77" s="199">
        <f>SUM('สรุปผลงานสำคัญ (รายเดือน)'!D75)</f>
        <v>20</v>
      </c>
      <c r="E77" s="185">
        <f>ต.ค.56!F77+พ.ย.56!F77+ธ.ค.56!F77+ม.ค.57!F77+ก.พ.57!F77+มี.ค.57!F77+เม.ย.57!F77+พ.ค.57!F77+มิ.ย.57!F77+ก.ค.57!F77+ส.ค.57!F77</f>
        <v>20</v>
      </c>
      <c r="F77" s="310">
        <v>0</v>
      </c>
      <c r="G77" s="290">
        <f>E77*100/D77</f>
        <v>100</v>
      </c>
    </row>
    <row r="78" spans="1:7" ht="21" customHeight="1">
      <c r="A78" s="187"/>
      <c r="B78" s="182" t="s">
        <v>176</v>
      </c>
      <c r="C78" s="198" t="s">
        <v>3</v>
      </c>
      <c r="D78" s="199">
        <f>SUM('สรุปผลงานสำคัญ (รายเดือน)'!D76)</f>
        <v>0</v>
      </c>
      <c r="E78" s="185">
        <f>ต.ค.56!F78+พ.ย.56!F78+ธ.ค.56!F78+ม.ค.57!F78+ก.พ.57!F78+มี.ค.57!F78+เม.ย.57!F78+พ.ค.57!F78+มิ.ย.57!F78+ก.ค.57!F78+ส.ค.57!F78</f>
        <v>0</v>
      </c>
      <c r="F78" s="310">
        <v>0</v>
      </c>
      <c r="G78" s="290"/>
    </row>
    <row r="79" spans="1:7" ht="21" customHeight="1">
      <c r="A79" s="187"/>
      <c r="B79" s="182" t="s">
        <v>224</v>
      </c>
      <c r="C79" s="198" t="s">
        <v>3</v>
      </c>
      <c r="D79" s="199">
        <f>SUM('สรุปผลงานสำคัญ (รายเดือน)'!D77)</f>
        <v>0</v>
      </c>
      <c r="E79" s="185">
        <f>ต.ค.56!F79+พ.ย.56!F79+ธ.ค.56!F79+ม.ค.57!F79+ก.พ.57!F79+มี.ค.57!F79+เม.ย.57!F79+พ.ค.57!F79+มิ.ย.57!F79+ก.ค.57!F79+ส.ค.57!F79</f>
        <v>0</v>
      </c>
      <c r="F79" s="310">
        <v>0</v>
      </c>
      <c r="G79" s="290"/>
    </row>
    <row r="80" spans="1:7" ht="21" customHeight="1">
      <c r="A80" s="187"/>
      <c r="B80" s="182" t="s">
        <v>225</v>
      </c>
      <c r="C80" s="198" t="s">
        <v>49</v>
      </c>
      <c r="D80" s="199">
        <f>SUM('สรุปผลงานสำคัญ (รายเดือน)'!D78)</f>
        <v>1</v>
      </c>
      <c r="E80" s="185">
        <f>ต.ค.56!F80+พ.ย.56!F80+ธ.ค.56!F80+ม.ค.57!F80+ก.พ.57!F80+มี.ค.57!F80+เม.ย.57!F80+พ.ค.57!F80+มิ.ย.57!F80+ก.ค.57!F80+ส.ค.57!F80</f>
        <v>1</v>
      </c>
      <c r="F80" s="310">
        <v>0</v>
      </c>
      <c r="G80" s="290">
        <f>E80*100/D80</f>
        <v>100</v>
      </c>
    </row>
    <row r="81" spans="1:7" ht="21" customHeight="1">
      <c r="A81" s="255"/>
      <c r="B81" s="256"/>
      <c r="C81" s="251" t="s">
        <v>3</v>
      </c>
      <c r="D81" s="252">
        <f>SUM('สรุปผลงานสำคัญ (รายเดือน)'!D79)</f>
        <v>12</v>
      </c>
      <c r="E81" s="185">
        <f>ต.ค.56!F81+พ.ย.56!F81+ธ.ค.56!F81+ม.ค.57!F81+ก.พ.57!F81+มี.ค.57!F81+เม.ย.57!F81+พ.ค.57!F81+มิ.ย.57!F81+ก.ค.57!F81+ส.ค.57!F81</f>
        <v>12</v>
      </c>
      <c r="F81" s="313">
        <v>0</v>
      </c>
      <c r="G81" s="293">
        <f>E81*100/D81</f>
        <v>100</v>
      </c>
    </row>
    <row r="82" spans="1:7" ht="21" customHeight="1">
      <c r="A82" s="264"/>
      <c r="B82" s="265" t="s">
        <v>227</v>
      </c>
      <c r="C82" s="260" t="s">
        <v>3</v>
      </c>
      <c r="D82" s="266">
        <f>SUM('สรุปผลงานสำคัญ (รายเดือน)'!D80)</f>
        <v>0</v>
      </c>
      <c r="E82" s="185">
        <f>ต.ค.56!F82+พ.ย.56!F82+ธ.ค.56!F82+ม.ค.57!F82+ก.พ.57!F82+มี.ค.57!F82+เม.ย.57!F82+พ.ค.57!F82+มิ.ย.57!F82+ก.ค.57!F82+ส.ค.57!F82</f>
        <v>0</v>
      </c>
      <c r="F82" s="314">
        <v>0</v>
      </c>
      <c r="G82" s="294"/>
    </row>
    <row r="83" spans="1:7" ht="21" customHeight="1">
      <c r="A83" s="196"/>
      <c r="B83" s="208" t="s">
        <v>228</v>
      </c>
      <c r="C83" s="198" t="s">
        <v>3</v>
      </c>
      <c r="D83" s="199">
        <f>SUM('สรุปผลงานสำคัญ (รายเดือน)'!D81)</f>
        <v>65</v>
      </c>
      <c r="E83" s="185">
        <f>ต.ค.56!F83+พ.ย.56!F83+ธ.ค.56!F83+ม.ค.57!F83+ก.พ.57!F83+มี.ค.57!F83+เม.ย.57!F83+พ.ค.57!F83+มิ.ย.57!F83+ก.ค.57!F83+ส.ค.57!F83</f>
        <v>0</v>
      </c>
      <c r="F83" s="316">
        <v>0</v>
      </c>
      <c r="G83" s="297"/>
    </row>
    <row r="84" spans="1:7" ht="21" customHeight="1">
      <c r="A84" s="196"/>
      <c r="B84" s="197" t="s">
        <v>226</v>
      </c>
      <c r="C84" s="198" t="s">
        <v>3</v>
      </c>
      <c r="D84" s="199">
        <f>SUM('สรุปผลงานสำคัญ (รายเดือน)'!D82)</f>
        <v>0</v>
      </c>
      <c r="E84" s="185">
        <f>ต.ค.56!F84+พ.ย.56!F84+ธ.ค.56!F84+ม.ค.57!F84+ก.พ.57!F84+มี.ค.57!F84+เม.ย.57!F84+พ.ค.57!F84+มิ.ย.57!F84+ก.ค.57!F84+ส.ค.57!F84</f>
        <v>0</v>
      </c>
      <c r="F84" s="316">
        <v>0</v>
      </c>
      <c r="G84" s="297"/>
    </row>
    <row r="85" spans="1:7" ht="21" customHeight="1">
      <c r="A85" s="196"/>
      <c r="B85" s="197" t="s">
        <v>229</v>
      </c>
      <c r="C85" s="198" t="s">
        <v>3</v>
      </c>
      <c r="D85" s="199">
        <f>SUM('สรุปผลงานสำคัญ (รายเดือน)'!D83)</f>
        <v>0</v>
      </c>
      <c r="E85" s="185">
        <f>ต.ค.56!F85+พ.ย.56!F85+ธ.ค.56!F85+ม.ค.57!F85+ก.พ.57!F85+มี.ค.57!F85+เม.ย.57!F85+พ.ค.57!F85+มิ.ย.57!F85+ก.ค.57!F85+ส.ค.57!F85</f>
        <v>0</v>
      </c>
      <c r="F85" s="316">
        <v>0</v>
      </c>
      <c r="G85" s="297"/>
    </row>
    <row r="86" spans="1:7" ht="21" customHeight="1">
      <c r="A86" s="196"/>
      <c r="B86" s="197" t="s">
        <v>230</v>
      </c>
      <c r="C86" s="198" t="s">
        <v>3</v>
      </c>
      <c r="D86" s="199">
        <f>SUM('สรุปผลงานสำคัญ (รายเดือน)'!D84)</f>
        <v>0</v>
      </c>
      <c r="E86" s="185">
        <f>ต.ค.56!F86+พ.ย.56!F86+ธ.ค.56!F86+ม.ค.57!F86+ก.พ.57!F86+มี.ค.57!F86+เม.ย.57!F86+พ.ค.57!F86+มิ.ย.57!F86+ก.ค.57!F86+ส.ค.57!F86</f>
        <v>0</v>
      </c>
      <c r="F86" s="310">
        <v>0</v>
      </c>
      <c r="G86" s="290"/>
    </row>
    <row r="87" spans="1:7" ht="21" customHeight="1">
      <c r="A87" s="196"/>
      <c r="B87" s="197" t="s">
        <v>231</v>
      </c>
      <c r="C87" s="198" t="s">
        <v>3</v>
      </c>
      <c r="D87" s="199">
        <f>SUM('สรุปผลงานสำคัญ (รายเดือน)'!D85)</f>
        <v>0</v>
      </c>
      <c r="E87" s="185">
        <f>ต.ค.56!F87+พ.ย.56!F87+ธ.ค.56!F87+ม.ค.57!F87+ก.พ.57!F87+มี.ค.57!F87+เม.ย.57!F87+พ.ค.57!F87+มิ.ย.57!F87+ก.ค.57!F87+ส.ค.57!F87</f>
        <v>0</v>
      </c>
      <c r="F87" s="310">
        <v>0</v>
      </c>
      <c r="G87" s="290"/>
    </row>
    <row r="88" spans="1:7" ht="21" customHeight="1">
      <c r="A88" s="196"/>
      <c r="B88" s="197" t="s">
        <v>232</v>
      </c>
      <c r="C88" s="198" t="s">
        <v>49</v>
      </c>
      <c r="D88" s="199">
        <f>SUM('สรุปผลงานสำคัญ (รายเดือน)'!D86)</f>
        <v>2</v>
      </c>
      <c r="E88" s="185">
        <f>ต.ค.56!F88+พ.ย.56!F88+ธ.ค.56!F88+ม.ค.57!F88+ก.พ.57!F88+มี.ค.57!F88+เม.ย.57!F88+พ.ค.57!F88+มิ.ย.57!F88+ก.ค.57!F88+ส.ค.57!F88</f>
        <v>2</v>
      </c>
      <c r="F88" s="310">
        <v>0</v>
      </c>
      <c r="G88" s="290">
        <f>E88*100/D88</f>
        <v>100</v>
      </c>
    </row>
    <row r="89" spans="1:7" ht="21" customHeight="1">
      <c r="A89" s="196"/>
      <c r="B89" s="197"/>
      <c r="C89" s="198" t="s">
        <v>3</v>
      </c>
      <c r="D89" s="199">
        <f>SUM('สรุปผลงานสำคัญ (รายเดือน)'!D87)</f>
        <v>20</v>
      </c>
      <c r="E89" s="185">
        <f>ต.ค.56!F89+พ.ย.56!F89+ธ.ค.56!F89+ม.ค.57!F89+ก.พ.57!F89+มี.ค.57!F89+เม.ย.57!F89+พ.ค.57!F89+มิ.ย.57!F89+ก.ค.57!F89+ส.ค.57!F89</f>
        <v>21</v>
      </c>
      <c r="F89" s="310">
        <v>0</v>
      </c>
      <c r="G89" s="290">
        <f>E89*100/D89</f>
        <v>105</v>
      </c>
    </row>
    <row r="90" spans="1:7" ht="21" customHeight="1">
      <c r="A90" s="196"/>
      <c r="B90" s="208" t="s">
        <v>233</v>
      </c>
      <c r="C90" s="198" t="s">
        <v>49</v>
      </c>
      <c r="D90" s="199">
        <v>0</v>
      </c>
      <c r="E90" s="185">
        <f>ต.ค.56!F90+พ.ย.56!F90+ธ.ค.56!F90+ม.ค.57!F90+ก.พ.57!F90+มี.ค.57!F90+เม.ย.57!F90+พ.ค.57!F90+มิ.ย.57!F90+ก.ค.57!F90+ส.ค.57!F90</f>
        <v>0</v>
      </c>
      <c r="F90" s="316">
        <v>0</v>
      </c>
      <c r="G90" s="297"/>
    </row>
    <row r="91" spans="1:7" ht="21" customHeight="1">
      <c r="A91" s="196"/>
      <c r="B91" s="197"/>
      <c r="C91" s="198" t="s">
        <v>3</v>
      </c>
      <c r="D91" s="199">
        <v>0</v>
      </c>
      <c r="E91" s="185">
        <f>ต.ค.56!F91+พ.ย.56!F91+ธ.ค.56!F91+ม.ค.57!F91+ก.พ.57!F91+มี.ค.57!F91+เม.ย.57!F91+พ.ค.57!F91+มิ.ย.57!F91+ก.ค.57!F91+ส.ค.57!F91</f>
        <v>0</v>
      </c>
      <c r="F91" s="316">
        <v>0</v>
      </c>
      <c r="G91" s="297"/>
    </row>
    <row r="92" spans="1:7" ht="21" customHeight="1">
      <c r="A92" s="187"/>
      <c r="B92" s="188"/>
      <c r="C92" s="183"/>
      <c r="D92" s="184"/>
      <c r="E92" s="189"/>
      <c r="F92" s="310"/>
      <c r="G92" s="290"/>
    </row>
    <row r="93" spans="1:7" ht="21" customHeight="1">
      <c r="A93" s="204" t="s">
        <v>234</v>
      </c>
      <c r="B93" s="216"/>
      <c r="C93" s="198"/>
      <c r="D93" s="199"/>
      <c r="E93" s="189"/>
      <c r="F93" s="310"/>
      <c r="G93" s="290"/>
    </row>
    <row r="94" spans="1:7" ht="21" customHeight="1">
      <c r="A94" s="204" t="s">
        <v>71</v>
      </c>
      <c r="B94" s="216"/>
      <c r="C94" s="183"/>
      <c r="D94" s="219"/>
      <c r="E94" s="195"/>
      <c r="F94" s="311"/>
      <c r="G94" s="291"/>
    </row>
    <row r="95" spans="1:7" ht="21" customHeight="1">
      <c r="A95" s="204"/>
      <c r="B95" s="216" t="s">
        <v>235</v>
      </c>
      <c r="C95" s="183"/>
      <c r="D95" s="219"/>
      <c r="E95" s="195"/>
      <c r="F95" s="311"/>
      <c r="G95" s="291"/>
    </row>
    <row r="96" spans="1:7" ht="21" customHeight="1">
      <c r="A96" s="193" t="s">
        <v>34</v>
      </c>
      <c r="B96" s="217" t="s">
        <v>236</v>
      </c>
      <c r="C96" s="183" t="s">
        <v>3</v>
      </c>
      <c r="D96" s="286">
        <f>D97+D108</f>
        <v>3067</v>
      </c>
      <c r="E96" s="185">
        <f>E97+E108</f>
        <v>4175</v>
      </c>
      <c r="F96" s="220">
        <f>F97+F108</f>
        <v>658</v>
      </c>
      <c r="G96" s="296">
        <f>E96*100/D96</f>
        <v>136.12650798826215</v>
      </c>
    </row>
    <row r="97" spans="1:7" ht="21" customHeight="1">
      <c r="A97" s="193"/>
      <c r="B97" s="221" t="s">
        <v>237</v>
      </c>
      <c r="C97" s="198" t="s">
        <v>3</v>
      </c>
      <c r="D97" s="286">
        <f>D98+D99+D100+D101+D102+D103+D104+D105+D106+D107</f>
        <v>2851</v>
      </c>
      <c r="E97" s="185">
        <f>E98+E99+E100+E101+E102+E103+E104+E105+E106+E107</f>
        <v>3943</v>
      </c>
      <c r="F97" s="220">
        <f>F98+F99+F100+F101+F102+F103+F104+F105+F106+F107</f>
        <v>648</v>
      </c>
      <c r="G97" s="296">
        <f>E97*100/D97</f>
        <v>138.30235005261312</v>
      </c>
    </row>
    <row r="98" spans="1:7" ht="21" customHeight="1">
      <c r="A98" s="203"/>
      <c r="B98" s="222" t="s">
        <v>185</v>
      </c>
      <c r="C98" s="198" t="s">
        <v>3</v>
      </c>
      <c r="D98" s="199">
        <f>SUM('สรุปผลงานสำคัญ (รายเดือน)'!D96)</f>
        <v>900</v>
      </c>
      <c r="E98" s="185">
        <f>ต.ค.56!F98+พ.ย.56!F98+ธ.ค.56!F98+ม.ค.57!F98+ก.พ.57!F98+มี.ค.57!F98+เม.ย.57!F98+พ.ค.57!F98+มิ.ย.57!F98+ก.ค.57!F98+ส.ค.57!F98</f>
        <v>887</v>
      </c>
      <c r="F98" s="312">
        <v>70</v>
      </c>
      <c r="G98" s="292">
        <f>E98*100/D98</f>
        <v>98.555555555555557</v>
      </c>
    </row>
    <row r="99" spans="1:7" ht="21" customHeight="1">
      <c r="A99" s="203"/>
      <c r="B99" s="222" t="s">
        <v>186</v>
      </c>
      <c r="C99" s="198" t="s">
        <v>3</v>
      </c>
      <c r="D99" s="199">
        <f>SUM('สรุปผลงานสำคัญ (รายเดือน)'!D97)</f>
        <v>800</v>
      </c>
      <c r="E99" s="185">
        <f>ต.ค.56!F99+พ.ย.56!F99+ธ.ค.56!F99+ม.ค.57!F99+ก.พ.57!F99+มี.ค.57!F99+เม.ย.57!F99+พ.ค.57!F99+มิ.ย.57!F99+ก.ค.57!F99+ส.ค.57!F99</f>
        <v>1903</v>
      </c>
      <c r="F99" s="317">
        <v>189</v>
      </c>
      <c r="G99" s="292">
        <f t="shared" ref="G99:G107" si="1">E99*100/D99</f>
        <v>237.875</v>
      </c>
    </row>
    <row r="100" spans="1:7" ht="21" customHeight="1">
      <c r="A100" s="203"/>
      <c r="B100" s="224" t="s">
        <v>278</v>
      </c>
      <c r="C100" s="198" t="s">
        <v>3</v>
      </c>
      <c r="D100" s="199">
        <f>SUM('สรุปผลงานสำคัญ (รายเดือน)'!D98)</f>
        <v>450</v>
      </c>
      <c r="E100" s="185">
        <f>ต.ค.56!F100+พ.ย.56!F100+ธ.ค.56!F100+ม.ค.57!F100+ก.พ.57!F100+มี.ค.57!F100+เม.ย.57!F100+พ.ค.57!F100+มิ.ย.57!F100+ก.ค.57!F100+ส.ค.57!F100</f>
        <v>421</v>
      </c>
      <c r="F100" s="312">
        <v>61</v>
      </c>
      <c r="G100" s="292">
        <f t="shared" si="1"/>
        <v>93.555555555555557</v>
      </c>
    </row>
    <row r="101" spans="1:7" ht="21" customHeight="1">
      <c r="A101" s="203"/>
      <c r="B101" s="222" t="s">
        <v>279</v>
      </c>
      <c r="C101" s="198" t="s">
        <v>3</v>
      </c>
      <c r="D101" s="199">
        <f>SUM('สรุปผลงานสำคัญ (รายเดือน)'!D99)</f>
        <v>0</v>
      </c>
      <c r="E101" s="185">
        <f>ต.ค.56!F101+พ.ย.56!F101+ธ.ค.56!F101+ม.ค.57!F101+ก.พ.57!F101+มี.ค.57!F101+เม.ย.57!F101+พ.ค.57!F101+มิ.ย.57!F101+ก.ค.57!F101+ส.ค.57!F101</f>
        <v>0</v>
      </c>
      <c r="F101" s="312">
        <v>0</v>
      </c>
      <c r="G101" s="292"/>
    </row>
    <row r="102" spans="1:7" ht="21" customHeight="1">
      <c r="A102" s="203"/>
      <c r="B102" s="222" t="s">
        <v>280</v>
      </c>
      <c r="C102" s="198" t="s">
        <v>3</v>
      </c>
      <c r="D102" s="199">
        <f>SUM('สรุปผลงานสำคัญ (รายเดือน)'!D100)</f>
        <v>0</v>
      </c>
      <c r="E102" s="185">
        <f>ต.ค.56!F102+พ.ย.56!F102+ธ.ค.56!F102+ม.ค.57!F102+ก.พ.57!F102+มี.ค.57!F102+เม.ย.57!F102+พ.ค.57!F102+มิ.ย.57!F102+ก.ค.57!F102+ส.ค.57!F102</f>
        <v>0</v>
      </c>
      <c r="F102" s="317">
        <v>0</v>
      </c>
      <c r="G102" s="292"/>
    </row>
    <row r="103" spans="1:7" ht="21" customHeight="1">
      <c r="A103" s="203"/>
      <c r="B103" s="222" t="s">
        <v>281</v>
      </c>
      <c r="C103" s="198" t="s">
        <v>3</v>
      </c>
      <c r="D103" s="199">
        <f>SUM('สรุปผลงานสำคัญ (รายเดือน)'!D101)</f>
        <v>600</v>
      </c>
      <c r="E103" s="185">
        <f>ต.ค.56!F103+พ.ย.56!F103+ธ.ค.56!F103+ม.ค.57!F103+ก.พ.57!F103+มี.ค.57!F103+เม.ย.57!F103+พ.ค.57!F103+มิ.ย.57!F103+ก.ค.57!F103+ส.ค.57!F103</f>
        <v>622</v>
      </c>
      <c r="F103" s="312">
        <v>328</v>
      </c>
      <c r="G103" s="292">
        <f t="shared" si="1"/>
        <v>103.66666666666667</v>
      </c>
    </row>
    <row r="104" spans="1:7" ht="21" customHeight="1">
      <c r="A104" s="203"/>
      <c r="B104" s="224" t="s">
        <v>256</v>
      </c>
      <c r="C104" s="198" t="s">
        <v>3</v>
      </c>
      <c r="D104" s="199">
        <f>SUM('สรุปผลงานสำคัญ (รายเดือน)'!D102)</f>
        <v>0</v>
      </c>
      <c r="E104" s="185">
        <f>ต.ค.56!F104+พ.ย.56!F104+ธ.ค.56!F104+ม.ค.57!F104+ก.พ.57!F104+มี.ค.57!F104+เม.ย.57!F104+พ.ค.57!F104+มิ.ย.57!F104+ก.ค.57!F104+ส.ค.57!F104</f>
        <v>0</v>
      </c>
      <c r="F104" s="312">
        <v>0</v>
      </c>
      <c r="G104" s="292"/>
    </row>
    <row r="105" spans="1:7" ht="21" customHeight="1">
      <c r="A105" s="203"/>
      <c r="B105" s="224" t="s">
        <v>304</v>
      </c>
      <c r="C105" s="198" t="s">
        <v>9</v>
      </c>
      <c r="D105" s="199">
        <v>0</v>
      </c>
      <c r="E105" s="185">
        <f>ต.ค.56!F105+พ.ย.56!F105+ธ.ค.56!F105+ม.ค.57!F105+ก.พ.57!F105+มี.ค.57!F105+เม.ย.57!F105+พ.ค.57!F105+มิ.ย.57!F105+ก.ค.57!F105+ส.ค.57!F105</f>
        <v>0</v>
      </c>
      <c r="F105" s="312">
        <v>0</v>
      </c>
      <c r="G105" s="292"/>
    </row>
    <row r="106" spans="1:7" ht="21" customHeight="1">
      <c r="A106" s="203"/>
      <c r="B106" s="224" t="s">
        <v>305</v>
      </c>
      <c r="C106" s="198" t="s">
        <v>3</v>
      </c>
      <c r="D106" s="199">
        <v>1</v>
      </c>
      <c r="E106" s="185">
        <f>ต.ค.56!F106+พ.ย.56!F106+ธ.ค.56!F106+ม.ค.57!F106+ก.พ.57!F106+มี.ค.57!F106+เม.ย.57!F106+พ.ค.57!F106+มิ.ย.57!F106+ก.ค.57!F106+ส.ค.57!F106</f>
        <v>1</v>
      </c>
      <c r="F106" s="312">
        <v>0</v>
      </c>
      <c r="G106" s="292">
        <f t="shared" si="1"/>
        <v>100</v>
      </c>
    </row>
    <row r="107" spans="1:7" ht="21" customHeight="1">
      <c r="A107" s="203"/>
      <c r="B107" s="224" t="s">
        <v>306</v>
      </c>
      <c r="C107" s="198" t="s">
        <v>3</v>
      </c>
      <c r="D107" s="199">
        <v>100</v>
      </c>
      <c r="E107" s="185">
        <f>ต.ค.56!F107+พ.ย.56!F107+ธ.ค.56!F107+ม.ค.57!F107+ก.พ.57!F107+มี.ค.57!F107+เม.ย.57!F107+พ.ค.57!F107+มิ.ย.57!F107+ก.ค.57!F107+ส.ค.57!F107</f>
        <v>109</v>
      </c>
      <c r="F107" s="312">
        <v>0</v>
      </c>
      <c r="G107" s="292">
        <f t="shared" si="1"/>
        <v>109</v>
      </c>
    </row>
    <row r="108" spans="1:7" ht="21" customHeight="1">
      <c r="A108" s="203"/>
      <c r="B108" s="224" t="s">
        <v>257</v>
      </c>
      <c r="C108" s="198" t="s">
        <v>3</v>
      </c>
      <c r="D108" s="184">
        <f>D109+D110+D111+D112+D113</f>
        <v>216</v>
      </c>
      <c r="E108" s="185">
        <f>ต.ค.56!F108+พ.ย.56!F108+ธ.ค.56!F108+ม.ค.57!F108+ก.พ.57!F108+มี.ค.57!F108+เม.ย.57!F108+พ.ค.57!F108+มิ.ย.57!F108+ก.ค.57!F108+ส.ค.57!F108</f>
        <v>232</v>
      </c>
      <c r="F108" s="254">
        <f>F109+F110+F111+F112+F113</f>
        <v>10</v>
      </c>
      <c r="G108" s="298">
        <f>E108*100/D108</f>
        <v>107.4074074074074</v>
      </c>
    </row>
    <row r="109" spans="1:7" ht="21" customHeight="1">
      <c r="A109" s="203"/>
      <c r="B109" s="222" t="s">
        <v>238</v>
      </c>
      <c r="C109" s="198" t="s">
        <v>3</v>
      </c>
      <c r="D109" s="199">
        <f>SUM('สรุปผลงานสำคัญ (รายเดือน)'!D104)</f>
        <v>30</v>
      </c>
      <c r="E109" s="185">
        <f>ต.ค.56!F109+พ.ย.56!F109+ธ.ค.56!F109+ม.ค.57!F109+ก.พ.57!F109+มี.ค.57!F109+เม.ย.57!F109+พ.ค.57!F109+มิ.ย.57!F109+ก.ค.57!F109+ส.ค.57!F109</f>
        <v>32</v>
      </c>
      <c r="F109" s="312">
        <v>1</v>
      </c>
      <c r="G109" s="292">
        <f>E109*100/D109</f>
        <v>106.66666666666667</v>
      </c>
    </row>
    <row r="110" spans="1:7" ht="21" customHeight="1">
      <c r="A110" s="203"/>
      <c r="B110" s="222" t="s">
        <v>239</v>
      </c>
      <c r="C110" s="198" t="s">
        <v>3</v>
      </c>
      <c r="D110" s="199">
        <f>SUM('สรุปผลงานสำคัญ (รายเดือน)'!D105)</f>
        <v>150</v>
      </c>
      <c r="E110" s="185">
        <f>ต.ค.56!F110+พ.ย.56!F110+ธ.ค.56!F110+ม.ค.57!F110+ก.พ.57!F110+มี.ค.57!F110+เม.ย.57!F110+พ.ค.57!F110+มิ.ย.57!F110+ก.ค.57!F110+ส.ค.57!F110</f>
        <v>163</v>
      </c>
      <c r="F110" s="312">
        <v>6</v>
      </c>
      <c r="G110" s="292">
        <f t="shared" ref="G110:G112" si="2">E110*100/D110</f>
        <v>108.66666666666667</v>
      </c>
    </row>
    <row r="111" spans="1:7" ht="21" customHeight="1">
      <c r="A111" s="203"/>
      <c r="B111" s="222" t="s">
        <v>240</v>
      </c>
      <c r="C111" s="198" t="s">
        <v>3</v>
      </c>
      <c r="D111" s="199">
        <f>SUM('สรุปผลงานสำคัญ (รายเดือน)'!D106)</f>
        <v>35</v>
      </c>
      <c r="E111" s="185">
        <f>ต.ค.56!F111+พ.ย.56!F111+ธ.ค.56!F111+ม.ค.57!F111+ก.พ.57!F111+มี.ค.57!F111+เม.ย.57!F111+พ.ค.57!F111+มิ.ย.57!F111+ก.ค.57!F111+ส.ค.57!F111</f>
        <v>36</v>
      </c>
      <c r="F111" s="317">
        <v>3</v>
      </c>
      <c r="G111" s="292">
        <f t="shared" si="2"/>
        <v>102.85714285714286</v>
      </c>
    </row>
    <row r="112" spans="1:7" ht="21" customHeight="1">
      <c r="A112" s="203"/>
      <c r="B112" s="224" t="s">
        <v>241</v>
      </c>
      <c r="C112" s="198" t="s">
        <v>3</v>
      </c>
      <c r="D112" s="199">
        <f>SUM('สรุปผลงานสำคัญ (รายเดือน)'!D107)</f>
        <v>1</v>
      </c>
      <c r="E112" s="185">
        <f>ต.ค.56!F112+พ.ย.56!F112+ธ.ค.56!F112+ม.ค.57!F112+ก.พ.57!F112+มี.ค.57!F112+เม.ย.57!F112+พ.ค.57!F112+มิ.ย.57!F112+ก.ค.57!F112+ส.ค.57!F112</f>
        <v>1</v>
      </c>
      <c r="F112" s="317">
        <v>0</v>
      </c>
      <c r="G112" s="292">
        <f t="shared" si="2"/>
        <v>100</v>
      </c>
    </row>
    <row r="113" spans="1:7" ht="21" customHeight="1">
      <c r="A113" s="203"/>
      <c r="B113" s="222" t="s">
        <v>242</v>
      </c>
      <c r="C113" s="198" t="s">
        <v>3</v>
      </c>
      <c r="D113" s="199">
        <f>SUM('สรุปผลงานสำคัญ (รายเดือน)'!D108)</f>
        <v>0</v>
      </c>
      <c r="E113" s="185">
        <f>ต.ค.56!F113+พ.ย.56!F113+ธ.ค.56!F113+ม.ค.57!F113+ก.พ.57!F113+มี.ค.57!F113+เม.ย.57!F113+พ.ค.57!F113+มิ.ย.57!F113+ก.ค.57!F113+ส.ค.57!F113</f>
        <v>0</v>
      </c>
      <c r="F113" s="312">
        <v>0</v>
      </c>
      <c r="G113" s="292"/>
    </row>
    <row r="114" spans="1:7" ht="21" customHeight="1">
      <c r="A114" s="203"/>
      <c r="B114" s="226" t="s">
        <v>270</v>
      </c>
      <c r="C114" s="198" t="s">
        <v>3</v>
      </c>
      <c r="D114" s="199"/>
      <c r="E114" s="185">
        <f>ต.ค.56!F114+พ.ย.56!F114+ธ.ค.56!F114+ม.ค.57!F114+ก.พ.57!F114+มี.ค.57!F114+เม.ย.57!F114+พ.ค.57!F114+มิ.ย.57!F114+ก.ค.57!F114+ส.ค.57!F114</f>
        <v>0</v>
      </c>
      <c r="F114" s="312">
        <v>0</v>
      </c>
      <c r="G114" s="292"/>
    </row>
    <row r="115" spans="1:7" ht="21" customHeight="1">
      <c r="A115" s="203"/>
      <c r="B115" s="226" t="s">
        <v>271</v>
      </c>
      <c r="C115" s="198" t="s">
        <v>3</v>
      </c>
      <c r="D115" s="199"/>
      <c r="E115" s="185">
        <f>ต.ค.56!F115+พ.ย.56!F115+ธ.ค.56!F115+ม.ค.57!F115+ก.พ.57!F115+มี.ค.57!F115+เม.ย.57!F115+พ.ค.57!F115+มิ.ย.57!F115+ก.ค.57!F115+ส.ค.57!F115</f>
        <v>0</v>
      </c>
      <c r="F115" s="312">
        <v>0</v>
      </c>
      <c r="G115" s="292"/>
    </row>
    <row r="116" spans="1:7" ht="21" customHeight="1">
      <c r="A116" s="203"/>
      <c r="B116" s="226" t="s">
        <v>272</v>
      </c>
      <c r="C116" s="198" t="s">
        <v>3</v>
      </c>
      <c r="D116" s="199"/>
      <c r="E116" s="185">
        <f>ต.ค.56!F116+พ.ย.56!F116+ธ.ค.56!F116+ม.ค.57!F116+ก.พ.57!F116+มี.ค.57!F116+เม.ย.57!F116+พ.ค.57!F116+มิ.ย.57!F116+ก.ค.57!F116+ส.ค.57!F116</f>
        <v>0</v>
      </c>
      <c r="F116" s="312">
        <v>0</v>
      </c>
      <c r="G116" s="292"/>
    </row>
    <row r="117" spans="1:7" ht="21" customHeight="1">
      <c r="A117" s="203"/>
      <c r="B117" s="226" t="s">
        <v>273</v>
      </c>
      <c r="C117" s="198" t="s">
        <v>3</v>
      </c>
      <c r="D117" s="199"/>
      <c r="E117" s="185">
        <f>ต.ค.56!F117+พ.ย.56!F117+ธ.ค.56!F117+ม.ค.57!F117+ก.พ.57!F117+มี.ค.57!F117+เม.ย.57!F117+พ.ค.57!F117+มิ.ย.57!F117+ก.ค.57!F117+ส.ค.57!F117</f>
        <v>0</v>
      </c>
      <c r="F117" s="312">
        <v>0</v>
      </c>
      <c r="G117" s="292"/>
    </row>
    <row r="118" spans="1:7" ht="21" customHeight="1">
      <c r="A118" s="203"/>
      <c r="B118" s="226" t="s">
        <v>274</v>
      </c>
      <c r="C118" s="198" t="s">
        <v>3</v>
      </c>
      <c r="D118" s="199"/>
      <c r="E118" s="185">
        <f>ต.ค.56!F118+พ.ย.56!F118+ธ.ค.56!F118+ม.ค.57!F118+ก.พ.57!F118+มี.ค.57!F118+เม.ย.57!F118+พ.ค.57!F118+มิ.ย.57!F118+ก.ค.57!F118+ส.ค.57!F118</f>
        <v>0</v>
      </c>
      <c r="F118" s="312">
        <v>0</v>
      </c>
      <c r="G118" s="292"/>
    </row>
    <row r="119" spans="1:7" ht="21" customHeight="1">
      <c r="A119" s="203"/>
      <c r="B119" s="226" t="s">
        <v>275</v>
      </c>
      <c r="C119" s="198" t="s">
        <v>3</v>
      </c>
      <c r="D119" s="199"/>
      <c r="E119" s="185">
        <f>ต.ค.56!F119+พ.ย.56!F119+ธ.ค.56!F119+ม.ค.57!F119+ก.พ.57!F119+มี.ค.57!F119+เม.ย.57!F119+พ.ค.57!F119+มิ.ย.57!F119+ก.ค.57!F119+ส.ค.57!F119</f>
        <v>0</v>
      </c>
      <c r="F119" s="312">
        <v>0</v>
      </c>
      <c r="G119" s="292"/>
    </row>
    <row r="120" spans="1:7" ht="21" customHeight="1">
      <c r="A120" s="203"/>
      <c r="B120" s="226" t="s">
        <v>276</v>
      </c>
      <c r="C120" s="198" t="s">
        <v>3</v>
      </c>
      <c r="D120" s="199"/>
      <c r="E120" s="185">
        <f>ต.ค.56!F120+พ.ย.56!F120+ธ.ค.56!F120+ม.ค.57!F120+ก.พ.57!F120+มี.ค.57!F120+เม.ย.57!F120+พ.ค.57!F120+มิ.ย.57!F120+ก.ค.57!F120+ส.ค.57!F120</f>
        <v>0</v>
      </c>
      <c r="F120" s="312">
        <v>0</v>
      </c>
      <c r="G120" s="292"/>
    </row>
    <row r="121" spans="1:7" ht="21" customHeight="1">
      <c r="A121" s="268"/>
      <c r="B121" s="269" t="s">
        <v>277</v>
      </c>
      <c r="C121" s="251" t="s">
        <v>3</v>
      </c>
      <c r="D121" s="252"/>
      <c r="E121" s="185">
        <f>ต.ค.56!F121+พ.ย.56!F121+ธ.ค.56!F121+ม.ค.57!F121+ก.พ.57!F121+มี.ค.57!F121+เม.ย.57!F121+พ.ค.57!F121+มิ.ย.57!F121+ก.ค.57!F121+ส.ค.57!F121</f>
        <v>0</v>
      </c>
      <c r="F121" s="318">
        <v>0</v>
      </c>
      <c r="G121" s="299"/>
    </row>
    <row r="122" spans="1:7" ht="19.5" customHeight="1">
      <c r="A122" s="271" t="s">
        <v>36</v>
      </c>
      <c r="B122" s="272" t="s">
        <v>187</v>
      </c>
      <c r="C122" s="273" t="s">
        <v>3</v>
      </c>
      <c r="D122" s="274"/>
      <c r="E122" s="275"/>
      <c r="F122" s="319"/>
      <c r="G122" s="300"/>
    </row>
    <row r="123" spans="1:7" ht="19.5" customHeight="1">
      <c r="A123" s="212"/>
      <c r="B123" s="194" t="s">
        <v>23</v>
      </c>
      <c r="C123" s="183"/>
      <c r="D123" s="184"/>
      <c r="E123" s="229"/>
      <c r="F123" s="320"/>
      <c r="G123" s="301"/>
    </row>
    <row r="124" spans="1:7" ht="19.5" customHeight="1">
      <c r="A124" s="203"/>
      <c r="B124" s="201" t="s">
        <v>38</v>
      </c>
      <c r="C124" s="198" t="s">
        <v>3</v>
      </c>
      <c r="D124" s="199">
        <f>SUM('สรุปผลงานสำคัญ (รายเดือน)'!D119)</f>
        <v>0</v>
      </c>
      <c r="E124" s="185">
        <f>ต.ค.56!F124+พ.ย.56!F124+ธ.ค.56!F124+ม.ค.57!F124+ก.พ.57!F124+มี.ค.57!F124+เม.ย.57!F124+พ.ค.57!F124+มิ.ย.57!F124+ก.ค.57!F124+ส.ค.57!F124</f>
        <v>0</v>
      </c>
      <c r="F124" s="310">
        <v>0</v>
      </c>
      <c r="G124" s="290"/>
    </row>
    <row r="125" spans="1:7" ht="19.5" customHeight="1">
      <c r="A125" s="203"/>
      <c r="B125" s="230" t="s">
        <v>39</v>
      </c>
      <c r="C125" s="198" t="s">
        <v>3</v>
      </c>
      <c r="D125" s="199"/>
      <c r="E125" s="185">
        <f>ต.ค.56!F125+พ.ย.56!F125+ธ.ค.56!F125+ม.ค.57!F125+ก.พ.57!F125+มี.ค.57!F125+เม.ย.57!F125+พ.ค.57!F125+มิ.ย.57!F125+ก.ค.57!F125+ส.ค.57!F125</f>
        <v>0</v>
      </c>
      <c r="F125" s="310">
        <v>0</v>
      </c>
      <c r="G125" s="290"/>
    </row>
    <row r="126" spans="1:7" ht="19.5" customHeight="1">
      <c r="A126" s="203"/>
      <c r="B126" s="230" t="s">
        <v>40</v>
      </c>
      <c r="C126" s="198" t="s">
        <v>3</v>
      </c>
      <c r="D126" s="199"/>
      <c r="E126" s="185">
        <f>ต.ค.56!F126+พ.ย.56!F126+ธ.ค.56!F126+ม.ค.57!F126+ก.พ.57!F126+มี.ค.57!F126+เม.ย.57!F126+พ.ค.57!F126+มิ.ย.57!F126+ก.ค.57!F126+ส.ค.57!F126</f>
        <v>0</v>
      </c>
      <c r="F126" s="310">
        <v>0</v>
      </c>
      <c r="G126" s="290"/>
    </row>
    <row r="127" spans="1:7" ht="19.5" customHeight="1">
      <c r="A127" s="203"/>
      <c r="B127" s="230" t="s">
        <v>41</v>
      </c>
      <c r="C127" s="198" t="s">
        <v>3</v>
      </c>
      <c r="D127" s="199"/>
      <c r="E127" s="185">
        <f>ต.ค.56!F127+พ.ย.56!F127+ธ.ค.56!F127+ม.ค.57!F127+ก.พ.57!F127+มี.ค.57!F127+เม.ย.57!F127+พ.ค.57!F127+มิ.ย.57!F127+ก.ค.57!F127+ส.ค.57!F127</f>
        <v>0</v>
      </c>
      <c r="F127" s="310">
        <v>0</v>
      </c>
      <c r="G127" s="290"/>
    </row>
    <row r="128" spans="1:7" ht="19.5" customHeight="1">
      <c r="A128" s="203"/>
      <c r="B128" s="197" t="s">
        <v>42</v>
      </c>
      <c r="C128" s="198" t="s">
        <v>3</v>
      </c>
      <c r="D128" s="199">
        <f>SUM('สรุปผลงานสำคัญ (รายเดือน)'!D123)</f>
        <v>0</v>
      </c>
      <c r="E128" s="185">
        <f>ต.ค.56!F128+พ.ย.56!F128+ธ.ค.56!F128+ม.ค.57!F128+ก.พ.57!F128+มี.ค.57!F128+เม.ย.57!F128+พ.ค.57!F128+มิ.ย.57!F128+ก.ค.57!F128+ส.ค.57!F128</f>
        <v>0</v>
      </c>
      <c r="F128" s="310">
        <v>0</v>
      </c>
      <c r="G128" s="290"/>
    </row>
    <row r="129" spans="1:7" ht="19.5" customHeight="1">
      <c r="A129" s="203"/>
      <c r="B129" s="197" t="s">
        <v>43</v>
      </c>
      <c r="C129" s="198" t="s">
        <v>3</v>
      </c>
      <c r="D129" s="199">
        <f>SUM('สรุปผลงานสำคัญ (รายเดือน)'!D124)</f>
        <v>0</v>
      </c>
      <c r="E129" s="185">
        <f>ต.ค.56!F129+พ.ย.56!F129+ธ.ค.56!F129+ม.ค.57!F129+ก.พ.57!F129+มี.ค.57!F129+เม.ย.57!F129+พ.ค.57!F129+มิ.ย.57!F129+ก.ค.57!F129+ส.ค.57!F129</f>
        <v>0</v>
      </c>
      <c r="F129" s="225">
        <v>0</v>
      </c>
      <c r="G129" s="298"/>
    </row>
    <row r="130" spans="1:7" ht="19.5" customHeight="1">
      <c r="A130" s="203"/>
      <c r="B130" s="202" t="s">
        <v>44</v>
      </c>
      <c r="C130" s="198" t="s">
        <v>3</v>
      </c>
      <c r="D130" s="199"/>
      <c r="E130" s="185">
        <f>ต.ค.56!F130+พ.ย.56!F130+ธ.ค.56!F130+ม.ค.57!F130+ก.พ.57!F130+มี.ค.57!F130+เม.ย.57!F130+พ.ค.57!F130+มิ.ย.57!F130+ก.ค.57!F130+ส.ค.57!F130</f>
        <v>5</v>
      </c>
      <c r="F130" s="310">
        <v>0</v>
      </c>
      <c r="G130" s="290"/>
    </row>
    <row r="131" spans="1:7" ht="19.5" customHeight="1">
      <c r="A131" s="203"/>
      <c r="B131" s="202" t="s">
        <v>45</v>
      </c>
      <c r="C131" s="198" t="s">
        <v>3</v>
      </c>
      <c r="D131" s="199"/>
      <c r="E131" s="185">
        <f>ต.ค.56!F131+พ.ย.56!F131+ธ.ค.56!F131+ม.ค.57!F131+ก.พ.57!F131+มี.ค.57!F131+เม.ย.57!F131+พ.ค.57!F131+มิ.ย.57!F131+ก.ค.57!F131+ส.ค.57!F131</f>
        <v>52</v>
      </c>
      <c r="F131" s="310">
        <v>8</v>
      </c>
      <c r="G131" s="290"/>
    </row>
    <row r="132" spans="1:7" ht="19.5" customHeight="1">
      <c r="A132" s="231"/>
      <c r="B132" s="232" t="s">
        <v>24</v>
      </c>
      <c r="C132" s="233"/>
      <c r="D132" s="234"/>
      <c r="E132" s="189"/>
      <c r="F132" s="310"/>
      <c r="G132" s="290"/>
    </row>
    <row r="133" spans="1:7" ht="19.5" customHeight="1">
      <c r="A133" s="231"/>
      <c r="B133" s="235" t="s">
        <v>46</v>
      </c>
      <c r="C133" s="233" t="s">
        <v>3</v>
      </c>
      <c r="D133" s="234">
        <v>0</v>
      </c>
      <c r="E133" s="185">
        <f>ต.ค.56!F133+พ.ย.56!F133+ธ.ค.56!F133+ม.ค.57!F133+ก.พ.57!F133+มี.ค.57!F133+เม.ย.57!F133+พ.ค.57!F133+มิ.ย.57!F133+ส.ค.57!F133</f>
        <v>0</v>
      </c>
      <c r="F133" s="310">
        <v>0</v>
      </c>
      <c r="G133" s="290"/>
    </row>
    <row r="134" spans="1:7" ht="19.5" customHeight="1">
      <c r="A134" s="231"/>
      <c r="B134" s="232" t="s">
        <v>25</v>
      </c>
      <c r="C134" s="233"/>
      <c r="D134" s="234"/>
      <c r="E134" s="189"/>
      <c r="F134" s="310"/>
      <c r="G134" s="290"/>
    </row>
    <row r="135" spans="1:7" ht="19.5" customHeight="1">
      <c r="A135" s="231"/>
      <c r="B135" s="235" t="s">
        <v>129</v>
      </c>
      <c r="C135" s="233" t="s">
        <v>3</v>
      </c>
      <c r="D135" s="234">
        <v>0</v>
      </c>
      <c r="E135" s="185">
        <f>ต.ค.56!F135+พ.ย.56!F135+ธ.ค.56!F135+ม.ค.57!F135+ก.พ.57!F135+มี.ค.57!F135+เม.ย.57!F135+พ.ค.57!F135+มิ.ย.57!F135+ส.ค.57!F135</f>
        <v>0</v>
      </c>
      <c r="F135" s="310">
        <v>0</v>
      </c>
      <c r="G135" s="290"/>
    </row>
    <row r="136" spans="1:7" ht="19.5" customHeight="1">
      <c r="A136" s="231"/>
      <c r="B136" s="235" t="s">
        <v>18</v>
      </c>
      <c r="C136" s="233" t="s">
        <v>8</v>
      </c>
      <c r="D136" s="234"/>
      <c r="E136" s="189"/>
      <c r="F136" s="310"/>
      <c r="G136" s="290"/>
    </row>
    <row r="137" spans="1:7" ht="19.5" customHeight="1">
      <c r="A137" s="231"/>
      <c r="B137" s="235" t="s">
        <v>130</v>
      </c>
      <c r="C137" s="233" t="s">
        <v>3</v>
      </c>
      <c r="D137" s="234">
        <v>0</v>
      </c>
      <c r="E137" s="185">
        <f>ต.ค.56!F137+พ.ย.56!F137+ธ.ค.56!F137+ม.ค.57!F137+ก.พ.57!F137+มี.ค.57!F137+เม.ย.57!F137+พ.ค.57!F137+มิ.ย.57!F137+ส.ค.57!F137</f>
        <v>0</v>
      </c>
      <c r="F137" s="310">
        <v>0</v>
      </c>
      <c r="G137" s="290"/>
    </row>
    <row r="138" spans="1:7" ht="19.5" customHeight="1">
      <c r="A138" s="231"/>
      <c r="B138" s="235" t="s">
        <v>21</v>
      </c>
      <c r="C138" s="233" t="s">
        <v>22</v>
      </c>
      <c r="D138" s="234">
        <v>0</v>
      </c>
      <c r="E138" s="185">
        <f>ต.ค.56!F138+พ.ย.56!F138+ธ.ค.56!F138+ม.ค.57!F138+ก.พ.57!F138+มี.ค.57!F138+เม.ย.57!F138+พ.ค.57!F138+มิ.ย.57!F138+ส.ค.57!F138</f>
        <v>0</v>
      </c>
      <c r="F138" s="310">
        <v>0</v>
      </c>
      <c r="G138" s="290"/>
    </row>
    <row r="139" spans="1:7" ht="19.5" customHeight="1">
      <c r="A139" s="231"/>
      <c r="B139" s="237" t="s">
        <v>68</v>
      </c>
      <c r="C139" s="233" t="s">
        <v>3</v>
      </c>
      <c r="D139" s="234">
        <v>0</v>
      </c>
      <c r="E139" s="185">
        <f>ต.ค.56!F139+พ.ย.56!F139+ธ.ค.56!F139+ม.ค.57!F139+ก.พ.57!F139+มี.ค.57!F139+เม.ย.57!F139+พ.ค.57!F139+มิ.ย.57!F139+ส.ค.57!F139</f>
        <v>0</v>
      </c>
      <c r="F139" s="310">
        <v>0</v>
      </c>
      <c r="G139" s="290"/>
    </row>
    <row r="140" spans="1:7" ht="19.5" customHeight="1">
      <c r="A140" s="231"/>
      <c r="B140" s="238" t="s">
        <v>58</v>
      </c>
      <c r="C140" s="233" t="s">
        <v>22</v>
      </c>
      <c r="D140" s="234">
        <v>0</v>
      </c>
      <c r="E140" s="185">
        <f>ต.ค.56!F140+พ.ย.56!F140+ธ.ค.56!F140+ม.ค.57!F140+ก.พ.57!F140+มี.ค.57!F140+เม.ย.57!F140+พ.ค.57!F140+มิ.ย.57!F140+ส.ค.57!F140</f>
        <v>0</v>
      </c>
      <c r="F140" s="310">
        <v>0</v>
      </c>
      <c r="G140" s="290"/>
    </row>
    <row r="141" spans="1:7" ht="19.5" customHeight="1">
      <c r="A141" s="231"/>
      <c r="B141" s="237" t="s">
        <v>69</v>
      </c>
      <c r="C141" s="233" t="s">
        <v>3</v>
      </c>
      <c r="D141" s="234">
        <v>0</v>
      </c>
      <c r="E141" s="185">
        <f>ต.ค.56!F141+พ.ย.56!F141+ธ.ค.56!F141+ม.ค.57!F141+ก.พ.57!F141+มี.ค.57!F141+เม.ย.57!F141+พ.ค.57!F141+มิ.ย.57!F141+ส.ค.57!F141</f>
        <v>0</v>
      </c>
      <c r="F141" s="310">
        <v>0</v>
      </c>
      <c r="G141" s="290"/>
    </row>
    <row r="142" spans="1:7" ht="19.5" customHeight="1">
      <c r="A142" s="231"/>
      <c r="B142" s="238" t="s">
        <v>59</v>
      </c>
      <c r="C142" s="233" t="s">
        <v>22</v>
      </c>
      <c r="D142" s="234">
        <v>0</v>
      </c>
      <c r="E142" s="185">
        <f>ต.ค.56!F142+พ.ย.56!F142+ธ.ค.56!F142+ม.ค.57!F142+ก.พ.57!F142+มี.ค.57!F142+เม.ย.57!F142+พ.ค.57!F142+มิ.ย.57!F142+ส.ค.57!F142</f>
        <v>0</v>
      </c>
      <c r="F142" s="310">
        <v>0</v>
      </c>
      <c r="G142" s="290"/>
    </row>
    <row r="143" spans="1:7" ht="19.5" customHeight="1">
      <c r="A143" s="231"/>
      <c r="B143" s="235" t="s">
        <v>131</v>
      </c>
      <c r="C143" s="233" t="s">
        <v>3</v>
      </c>
      <c r="D143" s="234">
        <v>0</v>
      </c>
      <c r="E143" s="185">
        <f>ต.ค.56!F143+พ.ย.56!F143+ธ.ค.56!F143+ม.ค.57!F143+ก.พ.57!F143+มี.ค.57!F143+เม.ย.57!F143+พ.ค.57!F143+มิ.ย.57!F143+ส.ค.57!F143</f>
        <v>0</v>
      </c>
      <c r="F143" s="310">
        <v>0</v>
      </c>
      <c r="G143" s="290"/>
    </row>
    <row r="144" spans="1:7" ht="19.5" customHeight="1">
      <c r="A144" s="231"/>
      <c r="B144" s="235" t="s">
        <v>28</v>
      </c>
      <c r="C144" s="233" t="s">
        <v>22</v>
      </c>
      <c r="D144" s="234">
        <v>0</v>
      </c>
      <c r="E144" s="185">
        <f>ต.ค.56!F144+พ.ย.56!F144+ธ.ค.56!F144+ม.ค.57!F144+ก.พ.57!F144+มี.ค.57!F144+เม.ย.57!F144+พ.ค.57!F144+มิ.ย.57!F144+ส.ค.57!F144</f>
        <v>0</v>
      </c>
      <c r="F144" s="310">
        <v>0</v>
      </c>
      <c r="G144" s="290"/>
    </row>
    <row r="145" spans="1:7" ht="19.5" customHeight="1">
      <c r="A145" s="231"/>
      <c r="B145" s="232" t="s">
        <v>208</v>
      </c>
      <c r="C145" s="233"/>
      <c r="D145" s="234"/>
      <c r="E145" s="189"/>
      <c r="F145" s="310"/>
      <c r="G145" s="290"/>
    </row>
    <row r="146" spans="1:7" ht="19.5" customHeight="1">
      <c r="A146" s="231"/>
      <c r="B146" s="239" t="s">
        <v>132</v>
      </c>
      <c r="C146" s="233" t="s">
        <v>3</v>
      </c>
      <c r="D146" s="234">
        <v>0</v>
      </c>
      <c r="E146" s="185">
        <f>ต.ค.56!F146+พ.ย.56!F146+ธ.ค.56!F146+ม.ค.57!F146+ก.พ.57!F146+มี.ค.57!F146+เม.ย.57!F146+พ.ค.57!F146+มิ.ย.57!F146+ส.ค.57!F146</f>
        <v>0</v>
      </c>
      <c r="F146" s="310">
        <v>0</v>
      </c>
      <c r="G146" s="290"/>
    </row>
    <row r="147" spans="1:7" ht="19.5" customHeight="1">
      <c r="A147" s="231"/>
      <c r="B147" s="239" t="s">
        <v>167</v>
      </c>
      <c r="C147" s="233" t="s">
        <v>3</v>
      </c>
      <c r="D147" s="234">
        <v>0</v>
      </c>
      <c r="E147" s="185">
        <f>ต.ค.56!F147+พ.ย.56!F147+ธ.ค.56!F147+ม.ค.57!F147+ก.พ.57!F147+มี.ค.57!F147+เม.ย.57!F147+พ.ค.57!F147+มิ.ย.57!F147+ส.ค.57!F147</f>
        <v>0</v>
      </c>
      <c r="F147" s="310">
        <v>0</v>
      </c>
      <c r="G147" s="290"/>
    </row>
    <row r="148" spans="1:7" ht="19.5" customHeight="1">
      <c r="A148" s="231"/>
      <c r="B148" s="240" t="s">
        <v>188</v>
      </c>
      <c r="C148" s="233" t="s">
        <v>3</v>
      </c>
      <c r="D148" s="234">
        <v>0</v>
      </c>
      <c r="E148" s="185">
        <f>ต.ค.56!F148+พ.ย.56!F148+ธ.ค.56!F148+ม.ค.57!F148+ก.พ.57!F148+มี.ค.57!F148+เม.ย.57!F148+พ.ค.57!F148+มิ.ย.57!F148+ส.ค.57!F148</f>
        <v>0</v>
      </c>
      <c r="F148" s="310">
        <v>0</v>
      </c>
      <c r="G148" s="290"/>
    </row>
    <row r="149" spans="1:7" ht="19.5" customHeight="1">
      <c r="A149" s="231"/>
      <c r="B149" s="241" t="s">
        <v>209</v>
      </c>
      <c r="C149" s="233" t="s">
        <v>3</v>
      </c>
      <c r="D149" s="234">
        <v>0</v>
      </c>
      <c r="E149" s="185">
        <f>ต.ค.56!F149+พ.ย.56!F149+ธ.ค.56!F149+ม.ค.57!F149+ก.พ.57!F149+มี.ค.57!F149+เม.ย.57!F149+พ.ค.57!F149+มิ.ย.57!F149+ส.ค.57!F149</f>
        <v>0</v>
      </c>
      <c r="F149" s="310">
        <v>0</v>
      </c>
      <c r="G149" s="290"/>
    </row>
    <row r="150" spans="1:7" ht="19.5" customHeight="1">
      <c r="A150" s="231"/>
      <c r="B150" s="235" t="s">
        <v>189</v>
      </c>
      <c r="C150" s="233"/>
      <c r="D150" s="234"/>
      <c r="E150" s="189"/>
      <c r="F150" s="310"/>
      <c r="G150" s="290"/>
    </row>
    <row r="151" spans="1:7" ht="19.5" customHeight="1">
      <c r="A151" s="231"/>
      <c r="B151" s="235" t="s">
        <v>133</v>
      </c>
      <c r="C151" s="233" t="s">
        <v>3</v>
      </c>
      <c r="D151" s="234">
        <v>0</v>
      </c>
      <c r="E151" s="185">
        <f>ต.ค.56!F151+พ.ย.56!F151+ธ.ค.56!F151+ม.ค.57!F151+ก.พ.57!F151+มี.ค.57!F151+เม.ย.57!F151+พ.ค.57!F151+มิ.ย.57!F151+ส.ค.57!F151</f>
        <v>0</v>
      </c>
      <c r="F151" s="310">
        <v>0</v>
      </c>
      <c r="G151" s="290"/>
    </row>
    <row r="152" spans="1:7" ht="19.5" customHeight="1">
      <c r="A152" s="231"/>
      <c r="B152" s="242" t="s">
        <v>33</v>
      </c>
      <c r="C152" s="233"/>
      <c r="D152" s="234"/>
      <c r="E152" s="185">
        <f>ต.ค.56!F152+พ.ย.56!F152+ธ.ค.56!F152+ม.ค.57!F152+ก.พ.57!F152+มี.ค.57!F152+เม.ย.57!F152+พ.ค.57!F152+มิ.ย.57!F152+ส.ค.57!F152</f>
        <v>0</v>
      </c>
      <c r="F152" s="310"/>
      <c r="G152" s="290"/>
    </row>
    <row r="153" spans="1:7" ht="19.5" customHeight="1">
      <c r="A153" s="231"/>
      <c r="B153" s="235" t="s">
        <v>134</v>
      </c>
      <c r="C153" s="233" t="s">
        <v>3</v>
      </c>
      <c r="D153" s="234">
        <v>0</v>
      </c>
      <c r="E153" s="185">
        <f>ต.ค.56!F153+พ.ย.56!F153+ธ.ค.56!F153+ม.ค.57!F153+ก.พ.57!F153+มี.ค.57!F153+เม.ย.57!F153+พ.ค.57!F153+มิ.ย.57!F153+ส.ค.57!F153</f>
        <v>0</v>
      </c>
      <c r="F153" s="310">
        <v>0</v>
      </c>
      <c r="G153" s="290"/>
    </row>
    <row r="154" spans="1:7" ht="19.5" customHeight="1">
      <c r="A154" s="231"/>
      <c r="B154" s="243" t="s">
        <v>30</v>
      </c>
      <c r="C154" s="233"/>
      <c r="D154" s="234"/>
      <c r="E154" s="189"/>
      <c r="F154" s="310"/>
      <c r="G154" s="290"/>
    </row>
    <row r="155" spans="1:7" ht="19.5" customHeight="1">
      <c r="A155" s="231"/>
      <c r="B155" s="232" t="s">
        <v>29</v>
      </c>
      <c r="C155" s="233"/>
      <c r="D155" s="234"/>
      <c r="E155" s="189"/>
      <c r="F155" s="310"/>
      <c r="G155" s="290"/>
    </row>
    <row r="156" spans="1:7" ht="19.5" customHeight="1">
      <c r="A156" s="231"/>
      <c r="B156" s="232" t="s">
        <v>190</v>
      </c>
      <c r="C156" s="233"/>
      <c r="D156" s="234"/>
      <c r="E156" s="189"/>
      <c r="F156" s="310"/>
      <c r="G156" s="290"/>
    </row>
    <row r="157" spans="1:7" ht="19.5" customHeight="1">
      <c r="A157" s="231"/>
      <c r="B157" s="235" t="s">
        <v>135</v>
      </c>
      <c r="C157" s="233" t="s">
        <v>126</v>
      </c>
      <c r="D157" s="234">
        <v>0</v>
      </c>
      <c r="E157" s="185">
        <f>ต.ค.56!F157+พ.ย.56!F157+ธ.ค.56!F157+ม.ค.57!F157+ก.พ.57!F157+มี.ค.57!F157+เม.ย.57!F157+พ.ค.57!F157+มิ.ย.57!F157+ส.ค.57!F157</f>
        <v>0</v>
      </c>
      <c r="F157" s="310">
        <v>0</v>
      </c>
      <c r="G157" s="290"/>
    </row>
    <row r="158" spans="1:7" ht="19.5" customHeight="1">
      <c r="A158" s="231"/>
      <c r="B158" s="244" t="s">
        <v>31</v>
      </c>
      <c r="C158" s="233"/>
      <c r="D158" s="234"/>
      <c r="E158" s="189"/>
      <c r="F158" s="310"/>
      <c r="G158" s="290"/>
    </row>
    <row r="159" spans="1:7" ht="19.5" customHeight="1">
      <c r="A159" s="231"/>
      <c r="B159" s="239" t="s">
        <v>47</v>
      </c>
      <c r="C159" s="233"/>
      <c r="D159" s="234"/>
      <c r="E159" s="189"/>
      <c r="F159" s="310"/>
      <c r="G159" s="290"/>
    </row>
    <row r="160" spans="1:7" ht="19.5" customHeight="1">
      <c r="A160" s="231"/>
      <c r="B160" s="239" t="s">
        <v>136</v>
      </c>
      <c r="C160" s="233" t="s">
        <v>12</v>
      </c>
      <c r="D160" s="234">
        <v>0</v>
      </c>
      <c r="E160" s="185">
        <f>ต.ค.56!F160+พ.ย.56!F160+ธ.ค.56!F160+ม.ค.57!F160+ก.พ.57!F160+มี.ค.57!F160+เม.ย.57!F160+พ.ค.57!F160+มิ.ย.57!F160+ส.ค.57!F160</f>
        <v>0</v>
      </c>
      <c r="F160" s="310">
        <v>0</v>
      </c>
      <c r="G160" s="290"/>
    </row>
    <row r="161" spans="1:7" ht="19.5" customHeight="1">
      <c r="A161" s="231"/>
      <c r="B161" s="245" t="s">
        <v>32</v>
      </c>
      <c r="C161" s="233"/>
      <c r="D161" s="234"/>
      <c r="E161" s="189"/>
      <c r="F161" s="310"/>
      <c r="G161" s="290"/>
    </row>
    <row r="162" spans="1:7" ht="19.5" customHeight="1">
      <c r="A162" s="231"/>
      <c r="B162" s="232" t="s">
        <v>26</v>
      </c>
      <c r="C162" s="233"/>
      <c r="D162" s="234"/>
      <c r="E162" s="189"/>
      <c r="F162" s="310"/>
      <c r="G162" s="290"/>
    </row>
    <row r="163" spans="1:7" ht="19.5" customHeight="1">
      <c r="A163" s="231"/>
      <c r="B163" s="235" t="s">
        <v>137</v>
      </c>
      <c r="C163" s="233" t="s">
        <v>3</v>
      </c>
      <c r="D163" s="234">
        <v>0</v>
      </c>
      <c r="E163" s="185">
        <f>ต.ค.56!F163+พ.ย.56!F163+ธ.ค.56!F163+ม.ค.57!F163+ก.พ.57!F163+มี.ค.57!F163+เม.ย.57!F163+พ.ค.57!F163+มิ.ย.57!F163+ส.ค.57!F163</f>
        <v>0</v>
      </c>
      <c r="F163" s="310">
        <v>0</v>
      </c>
      <c r="G163" s="290"/>
    </row>
    <row r="164" spans="1:7" ht="19.5" customHeight="1">
      <c r="A164" s="276"/>
      <c r="B164" s="277" t="s">
        <v>27</v>
      </c>
      <c r="C164" s="278"/>
      <c r="D164" s="279"/>
      <c r="E164" s="253"/>
      <c r="F164" s="313"/>
      <c r="G164" s="293"/>
    </row>
    <row r="165" spans="1:7" ht="21.75" customHeight="1">
      <c r="A165" s="271" t="s">
        <v>48</v>
      </c>
      <c r="B165" s="280" t="s">
        <v>243</v>
      </c>
      <c r="C165" s="273" t="s">
        <v>3</v>
      </c>
      <c r="D165" s="261">
        <f>SUM('สรุปผลงานสำคัญ (รายเดือน)'!D160)</f>
        <v>8800</v>
      </c>
      <c r="E165" s="185">
        <f>E166</f>
        <v>8939</v>
      </c>
      <c r="F165" s="324">
        <f>F166</f>
        <v>587</v>
      </c>
      <c r="G165" s="302">
        <f>E165*100/D165</f>
        <v>101.57954545454545</v>
      </c>
    </row>
    <row r="166" spans="1:7" ht="21.75" customHeight="1">
      <c r="A166" s="193"/>
      <c r="B166" s="194" t="s">
        <v>244</v>
      </c>
      <c r="C166" s="183" t="s">
        <v>3</v>
      </c>
      <c r="D166" s="184">
        <f>SUM('สรุปผลงานสำคัญ (รายเดือน)'!D161)</f>
        <v>8800</v>
      </c>
      <c r="E166" s="185">
        <f>E167+E170</f>
        <v>8939</v>
      </c>
      <c r="F166" s="321">
        <f>F167+F170</f>
        <v>587</v>
      </c>
      <c r="G166" s="303">
        <f t="shared" ref="G166:G174" si="3">E166*100/D166</f>
        <v>101.57954545454545</v>
      </c>
    </row>
    <row r="167" spans="1:7" ht="21.75" customHeight="1">
      <c r="A167" s="196"/>
      <c r="B167" s="197" t="s">
        <v>245</v>
      </c>
      <c r="C167" s="198" t="s">
        <v>3</v>
      </c>
      <c r="D167" s="199">
        <f>SUM('สรุปผลงานสำคัญ (รายเดือน)'!D162)</f>
        <v>2000</v>
      </c>
      <c r="E167" s="185">
        <f>E168+E169</f>
        <v>2169</v>
      </c>
      <c r="F167" s="321">
        <v>0</v>
      </c>
      <c r="G167" s="303">
        <f t="shared" si="3"/>
        <v>108.45</v>
      </c>
    </row>
    <row r="168" spans="1:7" ht="21.75" customHeight="1">
      <c r="A168" s="196"/>
      <c r="B168" s="197" t="s">
        <v>246</v>
      </c>
      <c r="C168" s="198" t="s">
        <v>3</v>
      </c>
      <c r="D168" s="199">
        <f>SUM('สรุปผลงานสำคัญ (รายเดือน)'!D163)</f>
        <v>1200</v>
      </c>
      <c r="E168" s="185">
        <f>ต.ค.56!F168+พ.ย.56!F168+ธ.ค.56!F168+ม.ค.57!F168+ก.พ.57!F168+มี.ค.57!F168+เม.ย.57!F168+พ.ค.57!F168+มิ.ย.57!F168+ก.ค.57!F168+ส.ค.57!F168</f>
        <v>1220</v>
      </c>
      <c r="F168" s="310">
        <v>0</v>
      </c>
      <c r="G168" s="303">
        <f t="shared" si="3"/>
        <v>101.66666666666667</v>
      </c>
    </row>
    <row r="169" spans="1:7" ht="21.75" customHeight="1">
      <c r="A169" s="196"/>
      <c r="B169" s="197" t="s">
        <v>247</v>
      </c>
      <c r="C169" s="198" t="s">
        <v>3</v>
      </c>
      <c r="D169" s="199">
        <f>SUM('สรุปผลงานสำคัญ (รายเดือน)'!D164)</f>
        <v>800</v>
      </c>
      <c r="E169" s="185">
        <f>ต.ค.56!F169+พ.ย.56!F169+ธ.ค.56!F169+ม.ค.57!F169+ก.พ.57!F169+มี.ค.57!F169+เม.ย.57!F169+พ.ค.57!F169+มิ.ย.57!F169+ก.ค.57!F169+ส.ค.57!F169</f>
        <v>949</v>
      </c>
      <c r="F169" s="310">
        <v>0</v>
      </c>
      <c r="G169" s="303">
        <f t="shared" si="3"/>
        <v>118.625</v>
      </c>
    </row>
    <row r="170" spans="1:7" ht="21.75" customHeight="1">
      <c r="A170" s="196"/>
      <c r="B170" s="197" t="s">
        <v>248</v>
      </c>
      <c r="C170" s="198" t="s">
        <v>3</v>
      </c>
      <c r="D170" s="199">
        <f>SUM('สรุปผลงานสำคัญ (รายเดือน)'!D165)</f>
        <v>6800</v>
      </c>
      <c r="E170" s="185">
        <f>E171+E172</f>
        <v>6770</v>
      </c>
      <c r="F170" s="321">
        <f>F171+F172</f>
        <v>587</v>
      </c>
      <c r="G170" s="303">
        <f t="shared" si="3"/>
        <v>99.558823529411768</v>
      </c>
    </row>
    <row r="171" spans="1:7" ht="21.75" customHeight="1">
      <c r="A171" s="196"/>
      <c r="B171" s="197" t="s">
        <v>255</v>
      </c>
      <c r="C171" s="198" t="s">
        <v>3</v>
      </c>
      <c r="D171" s="199">
        <f>SUM('สรุปผลงานสำคัญ (รายเดือน)'!D166)</f>
        <v>3000</v>
      </c>
      <c r="E171" s="185">
        <f>ต.ค.56!F171+พ.ย.56!F171+ธ.ค.56!F171+ม.ค.57!F171+ก.พ.57!F171+มี.ค.57!F171+เม.ย.57!F171+พ.ค.57!F171+มิ.ย.57!F171+ก.ค.57!F171+ส.ค.57!F171</f>
        <v>2713</v>
      </c>
      <c r="F171" s="310">
        <v>363</v>
      </c>
      <c r="G171" s="303">
        <f t="shared" si="3"/>
        <v>90.433333333333337</v>
      </c>
    </row>
    <row r="172" spans="1:7" ht="21.75" customHeight="1">
      <c r="A172" s="196"/>
      <c r="B172" s="197" t="s">
        <v>249</v>
      </c>
      <c r="C172" s="198" t="s">
        <v>3</v>
      </c>
      <c r="D172" s="199">
        <f>SUM('สรุปผลงานสำคัญ (รายเดือน)'!D167)</f>
        <v>3800</v>
      </c>
      <c r="E172" s="185">
        <f>ต.ค.56!F172+พ.ย.56!F172+ธ.ค.56!F172+ม.ค.57!F172+ก.พ.57!F172+มี.ค.57!F172+เม.ย.57!F172+พ.ค.57!F172+มิ.ย.57!F172+ก.ค.57!F172+ส.ค.57!F172</f>
        <v>4057</v>
      </c>
      <c r="F172" s="310">
        <v>224</v>
      </c>
      <c r="G172" s="303">
        <f t="shared" si="3"/>
        <v>106.76315789473684</v>
      </c>
    </row>
    <row r="173" spans="1:7" ht="21.75" customHeight="1">
      <c r="A173" s="193" t="s">
        <v>84</v>
      </c>
      <c r="B173" s="194" t="s">
        <v>194</v>
      </c>
      <c r="C173" s="183" t="s">
        <v>3</v>
      </c>
      <c r="D173" s="184">
        <f>SUM('สรุปผลงานสำคัญ (รายเดือน)'!D168)</f>
        <v>42700</v>
      </c>
      <c r="E173" s="185">
        <f>E174+E175+E176+E179+E184</f>
        <v>74650</v>
      </c>
      <c r="F173" s="321">
        <f>F174+F175+F176+F179+F184</f>
        <v>7625</v>
      </c>
      <c r="G173" s="303">
        <f t="shared" si="3"/>
        <v>174.82435597189695</v>
      </c>
    </row>
    <row r="174" spans="1:7" ht="21.75" customHeight="1">
      <c r="A174" s="193"/>
      <c r="B174" s="197" t="s">
        <v>195</v>
      </c>
      <c r="C174" s="183" t="s">
        <v>3</v>
      </c>
      <c r="D174" s="184">
        <f>SUM('สรุปผลงานสำคัญ (รายเดือน)'!D169)</f>
        <v>40000</v>
      </c>
      <c r="E174" s="185">
        <f>ต.ค.56!F174+พ.ย.56!F174+ธ.ค.56!F174+ม.ค.57!F174+ก.พ.57!F174+มี.ค.57!F174+เม.ย.57!F174+พ.ค.57!F174+มิ.ย.57!F174+ก.ค.57!F174+ส.ค.57!F174</f>
        <v>74169</v>
      </c>
      <c r="F174" s="310">
        <v>7438</v>
      </c>
      <c r="G174" s="303">
        <f t="shared" si="3"/>
        <v>185.42250000000001</v>
      </c>
    </row>
    <row r="175" spans="1:7" ht="21.75" customHeight="1">
      <c r="A175" s="187"/>
      <c r="B175" s="182" t="s">
        <v>250</v>
      </c>
      <c r="C175" s="198" t="s">
        <v>3</v>
      </c>
      <c r="D175" s="199">
        <v>0</v>
      </c>
      <c r="E175" s="185">
        <f>ต.ค.56!F175+พ.ย.56!F175+ธ.ค.56!F175+ม.ค.57!F175+ก.พ.57!F175+มี.ค.57!F175+เม.ย.57!F175+พ.ค.57!F175+มิ.ย.57!F175+ส.ค.57!F175</f>
        <v>0</v>
      </c>
      <c r="F175" s="310">
        <v>0</v>
      </c>
      <c r="G175" s="290"/>
    </row>
    <row r="176" spans="1:7" ht="21.75" customHeight="1">
      <c r="A176" s="248"/>
      <c r="B176" s="197" t="s">
        <v>196</v>
      </c>
      <c r="C176" s="198" t="s">
        <v>3</v>
      </c>
      <c r="D176" s="199">
        <f>SUM('สรุปผลงานสำคัญ (รายเดือน)'!D171)</f>
        <v>2700</v>
      </c>
      <c r="E176" s="185">
        <f>E177+E178</f>
        <v>481</v>
      </c>
      <c r="F176" s="310">
        <f>F177+F178</f>
        <v>187</v>
      </c>
      <c r="G176" s="290">
        <f>E176*100/D176</f>
        <v>17.814814814814813</v>
      </c>
    </row>
    <row r="177" spans="1:14" ht="21.75" customHeight="1">
      <c r="A177" s="248"/>
      <c r="B177" s="202" t="s">
        <v>88</v>
      </c>
      <c r="C177" s="198" t="s">
        <v>3</v>
      </c>
      <c r="D177" s="199">
        <f>SUM('สรุปผลงานสำคัญ (รายเดือน)'!D172)</f>
        <v>2500</v>
      </c>
      <c r="E177" s="185">
        <f>ต.ค.56!F177+พ.ย.56!F177+ธ.ค.56!F177+ม.ค.57!F177+ก.พ.57!F177+มี.ค.57!F177+เม.ย.57!F177+พ.ค.57!F177+มิ.ย.57!F177+ส.ค.57!F177</f>
        <v>187</v>
      </c>
      <c r="F177" s="310">
        <v>187</v>
      </c>
      <c r="G177" s="303">
        <f t="shared" ref="G177" si="4">E177*100/D177</f>
        <v>7.48</v>
      </c>
    </row>
    <row r="178" spans="1:14" ht="21.75" customHeight="1">
      <c r="A178" s="248"/>
      <c r="B178" s="202" t="s">
        <v>89</v>
      </c>
      <c r="C178" s="198" t="s">
        <v>3</v>
      </c>
      <c r="D178" s="199">
        <f>SUM('สรุปผลงานสำคัญ (รายเดือน)'!D173)</f>
        <v>200</v>
      </c>
      <c r="E178" s="185">
        <f>ต.ค.56!F178+พ.ย.56!F178+ธ.ค.56!F178+ม.ค.57!F178+ก.พ.57!F178+มี.ค.57!F178+เม.ย.57!F178+พ.ค.57!F178+มิ.ย.57!F178+ส.ค.57!F178</f>
        <v>294</v>
      </c>
      <c r="F178" s="310">
        <v>0</v>
      </c>
      <c r="G178" s="290">
        <f>E178*100/D178</f>
        <v>147</v>
      </c>
    </row>
    <row r="179" spans="1:14" ht="21.75" customHeight="1">
      <c r="A179" s="193"/>
      <c r="B179" s="197" t="s">
        <v>253</v>
      </c>
      <c r="C179" s="198"/>
      <c r="D179" s="199"/>
      <c r="E179" s="185">
        <f>ต.ค.56!F179+พ.ย.56!F179+ธ.ค.56!F179+ม.ค.57!F179+ก.พ.57!F179+มี.ค.57!F179+เม.ย.57!F179+พ.ค.57!F179+มิ.ย.57!F179+ส.ค.57!F179</f>
        <v>0</v>
      </c>
      <c r="F179" s="311">
        <f>F180</f>
        <v>0</v>
      </c>
      <c r="G179" s="291"/>
    </row>
    <row r="180" spans="1:14" ht="21.75" customHeight="1">
      <c r="A180" s="248"/>
      <c r="B180" s="207" t="s">
        <v>251</v>
      </c>
      <c r="C180" s="198" t="s">
        <v>8</v>
      </c>
      <c r="D180" s="199">
        <v>0</v>
      </c>
      <c r="E180" s="185">
        <f>ต.ค.56!F180+พ.ย.56!F180+ธ.ค.56!F180+ม.ค.57!F180+ก.พ.57!F180+มี.ค.57!F180+เม.ย.57!F180+พ.ค.57!F180+มิ.ย.57!F180+ส.ค.57!F180</f>
        <v>0</v>
      </c>
      <c r="F180" s="310">
        <v>0</v>
      </c>
      <c r="G180" s="290"/>
    </row>
    <row r="181" spans="1:14" ht="21.75" customHeight="1">
      <c r="A181" s="248"/>
      <c r="B181" s="202" t="s">
        <v>53</v>
      </c>
      <c r="C181" s="198"/>
      <c r="D181" s="199">
        <v>0</v>
      </c>
      <c r="E181" s="185">
        <f>ต.ค.56!F181+พ.ย.56!F181+ธ.ค.56!F181+ม.ค.57!F181+ก.พ.57!F181+มี.ค.57!F181+เม.ย.57!F181+พ.ค.57!F181+มิ.ย.57!F181+ส.ค.57!F181</f>
        <v>0</v>
      </c>
      <c r="F181" s="310">
        <v>0</v>
      </c>
      <c r="G181" s="290"/>
    </row>
    <row r="182" spans="1:14" ht="21.75" customHeight="1">
      <c r="A182" s="248"/>
      <c r="B182" s="202" t="s">
        <v>54</v>
      </c>
      <c r="C182" s="198"/>
      <c r="D182" s="199">
        <v>0</v>
      </c>
      <c r="E182" s="185">
        <f>ต.ค.56!F182+พ.ย.56!F182+ธ.ค.56!F182+ม.ค.57!F182+ก.พ.57!F182+มี.ค.57!F182+เม.ย.57!F182+พ.ค.57!F182+มิ.ย.57!F182+ส.ค.57!F182</f>
        <v>0</v>
      </c>
      <c r="F182" s="310">
        <v>0</v>
      </c>
      <c r="G182" s="290"/>
    </row>
    <row r="183" spans="1:14" ht="21.75" customHeight="1">
      <c r="A183" s="248"/>
      <c r="B183" s="202" t="s">
        <v>55</v>
      </c>
      <c r="C183" s="198"/>
      <c r="D183" s="199">
        <v>0</v>
      </c>
      <c r="E183" s="185">
        <f>ต.ค.56!F183+พ.ย.56!F183+ธ.ค.56!F183+ม.ค.57!F183+ก.พ.57!F183+มี.ค.57!F183+เม.ย.57!F183+พ.ค.57!F183+มิ.ย.57!F183+ส.ค.57!F183</f>
        <v>0</v>
      </c>
      <c r="F183" s="310">
        <v>0</v>
      </c>
      <c r="G183" s="290"/>
    </row>
    <row r="184" spans="1:14" ht="21.75" customHeight="1">
      <c r="A184" s="248"/>
      <c r="B184" s="197" t="s">
        <v>252</v>
      </c>
      <c r="C184" s="198" t="s">
        <v>9</v>
      </c>
      <c r="D184" s="199">
        <v>0</v>
      </c>
      <c r="E184" s="185">
        <f>ต.ค.56!F184+พ.ย.56!F184+ธ.ค.56!F184+ม.ค.57!F184+ก.พ.57!F184+มี.ค.57!F184+เม.ย.57!F184+พ.ค.57!F184+มิ.ย.57!F184+ส.ค.57!F184</f>
        <v>0</v>
      </c>
      <c r="F184" s="310">
        <v>0</v>
      </c>
      <c r="G184" s="290"/>
    </row>
    <row r="185" spans="1:14" ht="21.75" customHeight="1">
      <c r="A185" s="249"/>
      <c r="B185" s="250"/>
      <c r="C185" s="251"/>
      <c r="D185" s="252"/>
      <c r="E185" s="253"/>
      <c r="F185" s="313"/>
      <c r="G185" s="293"/>
      <c r="H185" s="4"/>
      <c r="I185" s="4"/>
      <c r="J185" s="4"/>
      <c r="K185" s="4"/>
      <c r="L185" s="4"/>
      <c r="M185" s="4"/>
      <c r="N185" s="4"/>
    </row>
    <row r="186" spans="1:14">
      <c r="A186" s="282"/>
      <c r="B186" s="282"/>
      <c r="C186" s="282"/>
      <c r="D186" s="283"/>
      <c r="E186" s="282"/>
      <c r="F186" s="282"/>
      <c r="G186" s="304"/>
    </row>
  </sheetData>
  <mergeCells count="10">
    <mergeCell ref="A17:B17"/>
    <mergeCell ref="A1:G1"/>
    <mergeCell ref="A2:G2"/>
    <mergeCell ref="A3:G3"/>
    <mergeCell ref="B5:B6"/>
    <mergeCell ref="C5:C6"/>
    <mergeCell ref="D5:D6"/>
    <mergeCell ref="E5:E6"/>
    <mergeCell ref="F5:F6"/>
    <mergeCell ref="G5:G6"/>
  </mergeCells>
  <printOptions horizontalCentered="1"/>
  <pageMargins left="0.55118110236220474" right="0.35433070866141736" top="0.69" bottom="0.46" header="0.51181102362204722" footer="0.26"/>
  <pageSetup paperSize="9" scale="90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>
  <sheetPr>
    <tabColor rgb="FF00B050"/>
  </sheetPr>
  <dimension ref="A1:N186"/>
  <sheetViews>
    <sheetView showGridLines="0" tabSelected="1" view="pageBreakPreview" topLeftCell="A163" zoomScaleSheetLayoutView="100" workbookViewId="0">
      <selection activeCell="B179" sqref="B179"/>
    </sheetView>
  </sheetViews>
  <sheetFormatPr defaultRowHeight="21"/>
  <cols>
    <col min="1" max="1" width="12.33203125" style="1" bestFit="1" customWidth="1"/>
    <col min="2" max="2" width="61" style="1" customWidth="1"/>
    <col min="3" max="3" width="10.5" style="1" customWidth="1"/>
    <col min="4" max="4" width="13.1640625" style="78" customWidth="1"/>
    <col min="5" max="5" width="9.33203125" style="1" bestFit="1" customWidth="1"/>
    <col min="6" max="6" width="7.83203125" style="327" bestFit="1" customWidth="1"/>
    <col min="7" max="7" width="7.33203125" style="305" bestFit="1" customWidth="1"/>
    <col min="8" max="17" width="9.33203125" style="1" customWidth="1"/>
    <col min="18" max="16384" width="9.33203125" style="1"/>
  </cols>
  <sheetData>
    <row r="1" spans="1:7">
      <c r="A1" s="353" t="s">
        <v>297</v>
      </c>
      <c r="B1" s="353"/>
      <c r="C1" s="353"/>
      <c r="D1" s="353"/>
      <c r="E1" s="353"/>
      <c r="F1" s="353"/>
      <c r="G1" s="353"/>
    </row>
    <row r="2" spans="1:7">
      <c r="A2" s="353" t="s">
        <v>212</v>
      </c>
      <c r="B2" s="353"/>
      <c r="C2" s="353"/>
      <c r="D2" s="353"/>
      <c r="E2" s="353"/>
      <c r="F2" s="353"/>
      <c r="G2" s="353"/>
    </row>
    <row r="3" spans="1:7">
      <c r="A3" s="353" t="s">
        <v>312</v>
      </c>
      <c r="B3" s="353"/>
      <c r="C3" s="353"/>
      <c r="D3" s="353"/>
      <c r="E3" s="353"/>
      <c r="F3" s="353"/>
      <c r="G3" s="353"/>
    </row>
    <row r="4" spans="1:7" ht="18" customHeight="1">
      <c r="D4" s="161"/>
      <c r="E4" s="6"/>
      <c r="F4" s="325"/>
      <c r="G4" s="287"/>
    </row>
    <row r="5" spans="1:7">
      <c r="A5" s="2"/>
      <c r="B5" s="344" t="s">
        <v>11</v>
      </c>
      <c r="C5" s="346" t="s">
        <v>1</v>
      </c>
      <c r="D5" s="354" t="s">
        <v>16</v>
      </c>
      <c r="E5" s="338" t="s">
        <v>296</v>
      </c>
      <c r="F5" s="341">
        <v>21064</v>
      </c>
      <c r="G5" s="356" t="s">
        <v>127</v>
      </c>
    </row>
    <row r="6" spans="1:7">
      <c r="A6" s="3"/>
      <c r="B6" s="345"/>
      <c r="C6" s="347"/>
      <c r="D6" s="355"/>
      <c r="E6" s="339"/>
      <c r="F6" s="339"/>
      <c r="G6" s="357"/>
    </row>
    <row r="7" spans="1:7" ht="21.75" customHeight="1">
      <c r="A7" s="176" t="s">
        <v>17</v>
      </c>
      <c r="B7" s="177"/>
      <c r="C7" s="178"/>
      <c r="D7" s="179"/>
      <c r="E7" s="180"/>
      <c r="F7" s="308"/>
      <c r="G7" s="288"/>
    </row>
    <row r="8" spans="1:7" ht="21.75" customHeight="1">
      <c r="A8" s="181" t="s">
        <v>2</v>
      </c>
      <c r="B8" s="182"/>
      <c r="C8" s="183" t="s">
        <v>3</v>
      </c>
      <c r="D8" s="184"/>
      <c r="E8" s="185">
        <f>ต.ค.56!F8+พ.ย.56!F8+ธ.ค.56!F8+ม.ค.57!F8+ก.พ.57!F8+มี.ค.57!F8+เม.ย.57!F8+พ.ค.57!F8+มิ.ย.57!F8+ก.ค.57!F8+ส.ค.57!F8+ก.ย.57!F8</f>
        <v>1778</v>
      </c>
      <c r="F8" s="309">
        <v>115</v>
      </c>
      <c r="G8" s="289"/>
    </row>
    <row r="9" spans="1:7" ht="21.75" customHeight="1">
      <c r="A9" s="181" t="s">
        <v>4</v>
      </c>
      <c r="B9" s="182"/>
      <c r="C9" s="183" t="s">
        <v>3</v>
      </c>
      <c r="D9" s="184"/>
      <c r="E9" s="185">
        <f>ต.ค.56!F9+พ.ย.56!F9+ธ.ค.56!F9+ม.ค.57!F9+ก.พ.57!F9+มี.ค.57!F9+เม.ย.57!F9+พ.ค.57!F9+มิ.ย.57!F9+ก.ค.57!F9+ส.ค.57!F9+ก.ย.57!F9</f>
        <v>9040</v>
      </c>
      <c r="F9" s="309">
        <v>906</v>
      </c>
      <c r="G9" s="289"/>
    </row>
    <row r="10" spans="1:7" ht="21.75" customHeight="1">
      <c r="A10" s="181"/>
      <c r="B10" s="182"/>
      <c r="C10" s="183" t="s">
        <v>19</v>
      </c>
      <c r="D10" s="184"/>
      <c r="E10" s="185">
        <f>ต.ค.56!F10+พ.ย.56!F10+ธ.ค.56!F10+ม.ค.57!F10+ก.พ.57!F10+มี.ค.57!F10+เม.ย.57!F10+พ.ค.57!F10+มิ.ย.57!F10+ก.ค.57!F10+ส.ค.57!F10+ก.ย.57!F10</f>
        <v>13518</v>
      </c>
      <c r="F10" s="309">
        <v>1295</v>
      </c>
      <c r="G10" s="289"/>
    </row>
    <row r="11" spans="1:7" ht="21.75" customHeight="1">
      <c r="A11" s="181" t="s">
        <v>5</v>
      </c>
      <c r="B11" s="182"/>
      <c r="C11" s="183" t="s">
        <v>6</v>
      </c>
      <c r="D11" s="184"/>
      <c r="E11" s="185">
        <f>ต.ค.56!F11+พ.ย.56!F11+ธ.ค.56!F11+ม.ค.57!F11+ก.พ.57!F11+มี.ค.57!F11+เม.ย.57!F11+พ.ค.57!F11+มิ.ย.57!F11+ก.ค.57!F11+ส.ค.57!F11+ก.ย.57!F11</f>
        <v>2621</v>
      </c>
      <c r="F11" s="309">
        <v>225</v>
      </c>
      <c r="G11" s="289"/>
    </row>
    <row r="12" spans="1:7" ht="21.75" customHeight="1">
      <c r="A12" s="181" t="s">
        <v>15</v>
      </c>
      <c r="B12" s="182"/>
      <c r="C12" s="183" t="s">
        <v>3</v>
      </c>
      <c r="D12" s="184"/>
      <c r="E12" s="185">
        <f>ต.ค.56!F12+พ.ย.56!F12+ธ.ค.56!F12+ม.ค.57!F12+ก.พ.57!F12+มี.ค.57!F12+เม.ย.57!F12+พ.ค.57!F12+มิ.ย.57!F12+ก.ค.57!F12+ส.ค.57!F12+ก.ย.57!F12</f>
        <v>2264</v>
      </c>
      <c r="F12" s="309">
        <v>191</v>
      </c>
      <c r="G12" s="289"/>
    </row>
    <row r="13" spans="1:7" ht="21.75" customHeight="1">
      <c r="A13" s="181" t="s">
        <v>7</v>
      </c>
      <c r="B13" s="186"/>
      <c r="C13" s="183" t="s">
        <v>3</v>
      </c>
      <c r="D13" s="184"/>
      <c r="E13" s="185">
        <f>ต.ค.56!F13+พ.ย.56!F13+ธ.ค.56!F13+ม.ค.57!F13+ก.พ.57!F13+มี.ค.57!F13+เม.ย.57!F13+พ.ค.57!F13+มิ.ย.57!F13+ก.ค.57!F13+ส.ค.57!F13+ก.ย.57!F13</f>
        <v>2065</v>
      </c>
      <c r="F13" s="309">
        <v>189</v>
      </c>
      <c r="G13" s="289"/>
    </row>
    <row r="14" spans="1:7" ht="21.75" customHeight="1">
      <c r="A14" s="187"/>
      <c r="B14" s="188"/>
      <c r="C14" s="183"/>
      <c r="D14" s="184"/>
      <c r="E14" s="189"/>
      <c r="F14" s="310"/>
      <c r="G14" s="290"/>
    </row>
    <row r="15" spans="1:7" ht="21.75" customHeight="1">
      <c r="A15" s="190" t="s">
        <v>213</v>
      </c>
      <c r="B15" s="188"/>
      <c r="C15" s="183"/>
      <c r="D15" s="184"/>
      <c r="E15" s="189"/>
      <c r="F15" s="310"/>
      <c r="G15" s="290"/>
    </row>
    <row r="16" spans="1:7" ht="21.75" customHeight="1">
      <c r="A16" s="191" t="s">
        <v>214</v>
      </c>
      <c r="B16" s="188"/>
      <c r="C16" s="183"/>
      <c r="D16" s="184"/>
      <c r="E16" s="189"/>
      <c r="F16" s="310"/>
      <c r="G16" s="290"/>
    </row>
    <row r="17" spans="1:7" ht="21.75" customHeight="1">
      <c r="A17" s="351" t="s">
        <v>215</v>
      </c>
      <c r="B17" s="352"/>
      <c r="C17" s="183" t="s">
        <v>3</v>
      </c>
      <c r="D17" s="184">
        <f>SUM('สรุปผลงานสำคัญ (รายเดือน)'!D17)</f>
        <v>250</v>
      </c>
      <c r="E17" s="189"/>
      <c r="F17" s="310"/>
      <c r="G17" s="290"/>
    </row>
    <row r="18" spans="1:7" ht="21.75" customHeight="1">
      <c r="A18" s="187" t="s">
        <v>216</v>
      </c>
      <c r="B18" s="192" t="s">
        <v>265</v>
      </c>
      <c r="C18" s="183" t="s">
        <v>3</v>
      </c>
      <c r="D18" s="184">
        <f>SUM('สรุปผลงานสำคัญ (รายเดือน)'!D18)</f>
        <v>250</v>
      </c>
      <c r="E18" s="189"/>
      <c r="F18" s="310"/>
      <c r="G18" s="290"/>
    </row>
    <row r="19" spans="1:7" ht="21.75" customHeight="1">
      <c r="A19" s="187"/>
      <c r="B19" s="192" t="s">
        <v>266</v>
      </c>
      <c r="C19" s="183" t="s">
        <v>3</v>
      </c>
      <c r="D19" s="184">
        <f>SUM('สรุปผลงานสำคัญ (รายเดือน)'!D19)</f>
        <v>250</v>
      </c>
      <c r="E19" s="189"/>
      <c r="F19" s="310"/>
      <c r="G19" s="290"/>
    </row>
    <row r="20" spans="1:7" ht="21.75" customHeight="1">
      <c r="A20" s="187"/>
      <c r="B20" s="188"/>
      <c r="C20" s="183"/>
      <c r="D20" s="184"/>
      <c r="E20" s="189"/>
      <c r="F20" s="310"/>
      <c r="G20" s="290"/>
    </row>
    <row r="21" spans="1:7" ht="21.75" customHeight="1">
      <c r="A21" s="190" t="s">
        <v>217</v>
      </c>
      <c r="B21" s="188"/>
      <c r="C21" s="183"/>
      <c r="D21" s="184"/>
      <c r="E21" s="189"/>
      <c r="F21" s="310"/>
      <c r="G21" s="290"/>
    </row>
    <row r="22" spans="1:7" ht="21.75" customHeight="1">
      <c r="A22" s="191" t="s">
        <v>218</v>
      </c>
      <c r="B22" s="188"/>
      <c r="C22" s="183"/>
      <c r="D22" s="184"/>
      <c r="E22" s="189"/>
      <c r="F22" s="310"/>
      <c r="G22" s="290"/>
    </row>
    <row r="23" spans="1:7" ht="21.75" customHeight="1">
      <c r="A23" s="193" t="s">
        <v>34</v>
      </c>
      <c r="B23" s="194" t="s">
        <v>219</v>
      </c>
      <c r="C23" s="183" t="s">
        <v>3</v>
      </c>
      <c r="D23" s="184">
        <f>SUM('สรุปผลงานสำคัญ (รายเดือน)'!D23)</f>
        <v>4300</v>
      </c>
      <c r="E23" s="185">
        <f>ต.ค.56!F23+พ.ย.56!F23+ธ.ค.56!F23+ม.ค.57!F23+ก.พ.57!F23+มี.ค.57!F23+เม.ย.57!F23+พ.ค.57!F23+มิ.ย.57!F23+ก.ค.57!F23+ก.ย.57!F23</f>
        <v>4812</v>
      </c>
      <c r="F23" s="311">
        <f>F25+F27</f>
        <v>120</v>
      </c>
      <c r="G23" s="291">
        <f>E23*100/D23</f>
        <v>111.90697674418605</v>
      </c>
    </row>
    <row r="24" spans="1:7" ht="21.75" customHeight="1">
      <c r="A24" s="193"/>
      <c r="B24" s="194" t="s">
        <v>220</v>
      </c>
      <c r="C24" s="183"/>
      <c r="D24" s="184"/>
      <c r="E24" s="189"/>
      <c r="F24" s="310"/>
      <c r="G24" s="290"/>
    </row>
    <row r="25" spans="1:7" ht="21.75" customHeight="1">
      <c r="A25" s="196"/>
      <c r="B25" s="197" t="s">
        <v>258</v>
      </c>
      <c r="C25" s="198" t="s">
        <v>3</v>
      </c>
      <c r="D25" s="199">
        <f>SUM('สรุปผลงานสำคัญ (รายเดือน)'!D25)</f>
        <v>4000</v>
      </c>
      <c r="E25" s="185">
        <f>ต.ค.56!F25+พ.ย.56!F25+ธ.ค.56!F25+ม.ค.57!F25+ก.พ.57!F25+มี.ค.57!F25+เม.ย.57!F25+พ.ค.57!F25+มิ.ย.57!F25+ก.ค.57!F25+ส.ค.57!F25+ก.ย.57!F25</f>
        <v>4978</v>
      </c>
      <c r="F25" s="312">
        <v>120</v>
      </c>
      <c r="G25" s="292">
        <f>E25*100/D25</f>
        <v>124.45</v>
      </c>
    </row>
    <row r="26" spans="1:7" ht="21.75" customHeight="1">
      <c r="A26" s="196"/>
      <c r="B26" s="201" t="s">
        <v>259</v>
      </c>
      <c r="C26" s="198" t="s">
        <v>3</v>
      </c>
      <c r="D26" s="199">
        <v>0</v>
      </c>
      <c r="E26" s="185">
        <f>ต.ค.56!F26+พ.ย.56!F26+ธ.ค.56!F26+ม.ค.57!F26+ก.พ.57!F26+มี.ค.57!F26+เม.ย.57!F26+พ.ค.57!F26+มิ.ย.57!F26+ก.ค.57!F26+ส.ค.57!F26+ก.ย.57!F26</f>
        <v>0</v>
      </c>
      <c r="F26" s="312">
        <v>0</v>
      </c>
      <c r="G26" s="292"/>
    </row>
    <row r="27" spans="1:7" ht="21.75" customHeight="1">
      <c r="A27" s="196"/>
      <c r="B27" s="197" t="s">
        <v>191</v>
      </c>
      <c r="C27" s="198" t="s">
        <v>3</v>
      </c>
      <c r="D27" s="199">
        <f>SUM('สรุปผลงานสำคัญ (รายเดือน)'!D27)</f>
        <v>300</v>
      </c>
      <c r="E27" s="185">
        <f>ต.ค.56!F27+พ.ย.56!F27+ธ.ค.56!F27+ม.ค.57!F27+ก.พ.57!F27+มี.ค.57!F27+เม.ย.57!F27+พ.ค.57!F27+มิ.ย.57!F27+ก.ค.57!F27+ส.ค.57!F27+ก.ย.57!F27</f>
        <v>326</v>
      </c>
      <c r="F27" s="312">
        <v>0</v>
      </c>
      <c r="G27" s="292">
        <f t="shared" ref="G27" si="0">E27*100/D27</f>
        <v>108.66666666666667</v>
      </c>
    </row>
    <row r="28" spans="1:7" ht="21.75" customHeight="1">
      <c r="A28" s="196"/>
      <c r="B28" s="197" t="s">
        <v>192</v>
      </c>
      <c r="C28" s="198" t="s">
        <v>3</v>
      </c>
      <c r="D28" s="199">
        <f>D29+D30+D31</f>
        <v>0</v>
      </c>
      <c r="E28" s="185">
        <f>ต.ค.56!F28+พ.ย.56!F28+ธ.ค.56!F28+ม.ค.57!F28+ก.พ.57!F28+มี.ค.57!F28+เม.ย.57!F28+พ.ค.57!F28+มิ.ย.57!F28+ก.ค.57!F28+ส.ค.57!F28+ก.ย.57!F28</f>
        <v>0</v>
      </c>
      <c r="F28" s="312">
        <v>0</v>
      </c>
      <c r="G28" s="292"/>
    </row>
    <row r="29" spans="1:7" ht="21.75" customHeight="1">
      <c r="A29" s="196"/>
      <c r="B29" s="202" t="s">
        <v>211</v>
      </c>
      <c r="C29" s="198" t="s">
        <v>52</v>
      </c>
      <c r="D29" s="199"/>
      <c r="E29" s="185">
        <f>ต.ค.56!F29+พ.ย.56!F29+ธ.ค.56!F29+ม.ค.57!F29+ก.พ.57!F29+มี.ค.57!F29+เม.ย.57!F29+พ.ค.57!F29+มิ.ย.57!F29+ก.ค.57!F29+ส.ค.57!F29+ก.ย.57!F29</f>
        <v>0</v>
      </c>
      <c r="F29" s="312">
        <v>0</v>
      </c>
      <c r="G29" s="292"/>
    </row>
    <row r="30" spans="1:7" ht="21.75" customHeight="1">
      <c r="A30" s="196"/>
      <c r="B30" s="202" t="s">
        <v>51</v>
      </c>
      <c r="C30" s="198" t="s">
        <v>3</v>
      </c>
      <c r="D30" s="199"/>
      <c r="E30" s="185">
        <f>ต.ค.56!F30+พ.ย.56!F30+ธ.ค.56!F30+ม.ค.57!F30+ก.พ.57!F30+มี.ค.57!F30+เม.ย.57!F30+พ.ค.57!F30+มิ.ย.57!F30+ก.ค.57!F30+ส.ค.57!F30+ก.ย.57!F30</f>
        <v>0</v>
      </c>
      <c r="F30" s="312">
        <v>0</v>
      </c>
      <c r="G30" s="292"/>
    </row>
    <row r="31" spans="1:7" ht="21.75" customHeight="1">
      <c r="A31" s="196"/>
      <c r="B31" s="202" t="s">
        <v>116</v>
      </c>
      <c r="C31" s="198" t="s">
        <v>52</v>
      </c>
      <c r="D31" s="199"/>
      <c r="E31" s="185">
        <f>ต.ค.56!F31+พ.ย.56!F31+ธ.ค.56!F31+ม.ค.57!F31+ก.พ.57!F31+มี.ค.57!F31+เม.ย.57!F31+พ.ค.57!F31+มิ.ย.57!F31+ก.ค.57!F31+ส.ค.57!F31+ก.ย.57!F31</f>
        <v>0</v>
      </c>
      <c r="F31" s="310">
        <v>0</v>
      </c>
      <c r="G31" s="292"/>
    </row>
    <row r="32" spans="1:7" ht="21.75" customHeight="1">
      <c r="A32" s="196"/>
      <c r="B32" s="197" t="s">
        <v>193</v>
      </c>
      <c r="C32" s="198" t="s">
        <v>3</v>
      </c>
      <c r="D32" s="199">
        <v>0</v>
      </c>
      <c r="E32" s="185">
        <f>ต.ค.56!F32+พ.ย.56!F32+ธ.ค.56!F32+ม.ค.57!F32+ก.พ.57!F32+มี.ค.57!F32+เม.ย.57!F32+พ.ค.57!F32+มิ.ย.57!F32+ก.ค.57!F32+ส.ค.57!F32+ก.ย.57!F32</f>
        <v>0</v>
      </c>
      <c r="F32" s="310">
        <v>0</v>
      </c>
      <c r="G32" s="292"/>
    </row>
    <row r="33" spans="1:7" ht="21.75" customHeight="1">
      <c r="A33" s="196"/>
      <c r="B33" s="197" t="s">
        <v>282</v>
      </c>
      <c r="C33" s="198" t="s">
        <v>283</v>
      </c>
      <c r="D33" s="199">
        <v>0</v>
      </c>
      <c r="E33" s="185">
        <f>ต.ค.56!F33+พ.ย.56!F33+ธ.ค.56!F33+ม.ค.57!F33+ก.พ.57!F33+มี.ค.57!F33+เม.ย.57!F33+พ.ค.57!F33+มิ.ย.57!F33+ก.ค.57!F33+ส.ค.57!F33+ก.ย.57!F33</f>
        <v>0</v>
      </c>
      <c r="F33" s="310">
        <v>0</v>
      </c>
      <c r="G33" s="292"/>
    </row>
    <row r="34" spans="1:7" ht="21.75" customHeight="1">
      <c r="A34" s="196"/>
      <c r="B34" s="197" t="s">
        <v>284</v>
      </c>
      <c r="C34" s="198" t="s">
        <v>3</v>
      </c>
      <c r="D34" s="199">
        <v>0</v>
      </c>
      <c r="E34" s="185">
        <f>ต.ค.56!F34+พ.ย.56!F34+ธ.ค.56!F34+ม.ค.57!F34+ก.พ.57!F34+มี.ค.57!F34+เม.ย.57!F34+พ.ค.57!F34+มิ.ย.57!F34+ก.ค.57!F34+ส.ค.57!F34+ก.ย.57!F34</f>
        <v>0</v>
      </c>
      <c r="F34" s="310">
        <v>0</v>
      </c>
      <c r="G34" s="292"/>
    </row>
    <row r="35" spans="1:7" ht="21.75" customHeight="1">
      <c r="A35" s="203"/>
      <c r="B35" s="197" t="s">
        <v>285</v>
      </c>
      <c r="C35" s="198" t="s">
        <v>12</v>
      </c>
      <c r="D35" s="199">
        <v>0</v>
      </c>
      <c r="E35" s="185">
        <f>ต.ค.56!F35+พ.ย.56!F35+ธ.ค.56!F35+ม.ค.57!F35+ก.พ.57!F35+มี.ค.57!F35+เม.ย.57!F35+พ.ค.57!F35+มิ.ย.57!F35+ก.ค.57!F35+ส.ค.57!F35+ก.ย.57!F35</f>
        <v>0</v>
      </c>
      <c r="F35" s="310">
        <v>0</v>
      </c>
      <c r="G35" s="292"/>
    </row>
    <row r="36" spans="1:7" ht="21.75" customHeight="1">
      <c r="A36" s="203"/>
      <c r="B36" s="197" t="s">
        <v>286</v>
      </c>
      <c r="C36" s="198" t="s">
        <v>12</v>
      </c>
      <c r="D36" s="199">
        <v>0</v>
      </c>
      <c r="E36" s="185">
        <f>ต.ค.56!F36+พ.ย.56!F36+ธ.ค.56!F36+ม.ค.57!F36+ก.พ.57!F36+มี.ค.57!F36+เม.ย.57!F36+พ.ค.57!F36+มิ.ย.57!F36+ก.ค.57!F36+ส.ค.57!F36+ก.ย.57!F36</f>
        <v>0</v>
      </c>
      <c r="F36" s="310">
        <v>0</v>
      </c>
      <c r="G36" s="292"/>
    </row>
    <row r="37" spans="1:7" ht="21.75" customHeight="1">
      <c r="A37" s="191" t="s">
        <v>261</v>
      </c>
      <c r="B37" s="188"/>
      <c r="C37" s="183" t="s">
        <v>3</v>
      </c>
      <c r="D37" s="184">
        <f>D38</f>
        <v>200</v>
      </c>
      <c r="E37" s="185">
        <f>ต.ค.56!F37+พ.ย.56!F37+ธ.ค.56!F37+ม.ค.57!F37+ก.พ.57!F37+มี.ค.57!F37+เม.ย.57!F37+พ.ค.57!F37+มิ.ย.57!F37+ก.ค.57!F37+ส.ค.57!F37+ก.ย.57!F37</f>
        <v>206</v>
      </c>
      <c r="F37" s="310"/>
      <c r="G37" s="306">
        <f>E38*100/D37</f>
        <v>103</v>
      </c>
    </row>
    <row r="38" spans="1:7" ht="21.75" customHeight="1">
      <c r="A38" s="187"/>
      <c r="B38" s="182" t="s">
        <v>267</v>
      </c>
      <c r="C38" s="198" t="s">
        <v>3</v>
      </c>
      <c r="D38" s="199">
        <f>D39+D40</f>
        <v>200</v>
      </c>
      <c r="E38" s="185">
        <f>ต.ค.56!F38+พ.ย.56!F38+ธ.ค.56!F38+ม.ค.57!F38+ก.พ.57!F38+มี.ค.57!F38+เม.ย.57!F38+พ.ค.57!F38+มิ.ย.57!F38+ก.ค.57!F38+ส.ค.57!F38+ก.ย.57!F38</f>
        <v>206</v>
      </c>
      <c r="F38" s="310">
        <v>0</v>
      </c>
      <c r="G38" s="306">
        <f>E38*100/D38</f>
        <v>103</v>
      </c>
    </row>
    <row r="39" spans="1:7" ht="21.75" customHeight="1">
      <c r="A39" s="187"/>
      <c r="B39" s="182" t="s">
        <v>268</v>
      </c>
      <c r="C39" s="198" t="s">
        <v>3</v>
      </c>
      <c r="D39" s="199">
        <f>SUM('สรุปผลงานสำคัญ (รายเดือน)'!D39)</f>
        <v>40</v>
      </c>
      <c r="E39" s="185">
        <f>ต.ค.56!F39+พ.ย.56!F39+ธ.ค.56!F39+ม.ค.57!F39+ก.พ.57!F39+มี.ค.57!F39+เม.ย.57!F39+พ.ค.57!F39+มิ.ย.57!F39+ก.ค.57!F39+ส.ค.57!F39+ก.ย.57!F39</f>
        <v>42</v>
      </c>
      <c r="F39" s="310">
        <v>0</v>
      </c>
      <c r="G39" s="290">
        <f>E39*100/D39</f>
        <v>105</v>
      </c>
    </row>
    <row r="40" spans="1:7" ht="21.75" customHeight="1">
      <c r="A40" s="187"/>
      <c r="B40" s="182" t="s">
        <v>269</v>
      </c>
      <c r="C40" s="198" t="s">
        <v>3</v>
      </c>
      <c r="D40" s="199">
        <f>SUM('สรุปผลงานสำคัญ (รายเดือน)'!D40)</f>
        <v>160</v>
      </c>
      <c r="E40" s="185">
        <f>ต.ค.56!F40+พ.ย.56!F40+ธ.ค.56!F40+ม.ค.57!F40+ก.พ.57!F40+มี.ค.57!F40+เม.ย.57!F40+พ.ค.57!F40+มิ.ย.57!F40+ก.ค.57!F40+ส.ค.57!F40+ก.ย.57!F40</f>
        <v>164</v>
      </c>
      <c r="F40" s="310">
        <v>0</v>
      </c>
      <c r="G40" s="290">
        <f>E40*100/D40</f>
        <v>102.5</v>
      </c>
    </row>
    <row r="41" spans="1:7" ht="21.75" customHeight="1">
      <c r="A41" s="255"/>
      <c r="B41" s="256"/>
      <c r="C41" s="251"/>
      <c r="D41" s="257"/>
      <c r="E41" s="253"/>
      <c r="F41" s="313"/>
      <c r="G41" s="293"/>
    </row>
    <row r="42" spans="1:7" ht="21" customHeight="1">
      <c r="A42" s="258" t="s">
        <v>260</v>
      </c>
      <c r="B42" s="259"/>
      <c r="C42" s="260"/>
      <c r="D42" s="261"/>
      <c r="E42" s="262"/>
      <c r="F42" s="314"/>
      <c r="G42" s="294"/>
    </row>
    <row r="43" spans="1:7" ht="21" customHeight="1">
      <c r="A43" s="203" t="s">
        <v>34</v>
      </c>
      <c r="B43" s="194" t="s">
        <v>20</v>
      </c>
      <c r="C43" s="183" t="s">
        <v>3</v>
      </c>
      <c r="D43" s="184">
        <f>SUM('สรุปผลงานสำคัญ (รายเดือน)'!D43)</f>
        <v>3500</v>
      </c>
      <c r="E43" s="185">
        <f>ต.ค.56!F43+พ.ย.56!F43+ธ.ค.56!F43+ม.ค.57!F43+ก.พ.57!F43+มี.ค.57!F43+เม.ย.57!F43+พ.ค.57!F43+มิ.ย.57!F43+ก.ค.57!F43+ส.ค.57!F43+ก.ย.57!F43</f>
        <v>4537</v>
      </c>
      <c r="F43" s="315">
        <f>F46</f>
        <v>515</v>
      </c>
      <c r="G43" s="295">
        <f>E43*100/D43</f>
        <v>129.62857142857143</v>
      </c>
    </row>
    <row r="44" spans="1:7" ht="21" customHeight="1">
      <c r="A44" s="203"/>
      <c r="B44" s="194"/>
      <c r="C44" s="183" t="s">
        <v>9</v>
      </c>
      <c r="D44" s="184">
        <f>SUM('สรุปผลงานสำคัญ (รายเดือน)'!D44)</f>
        <v>500</v>
      </c>
      <c r="E44" s="185">
        <f>ต.ค.56!F44+พ.ย.56!F44+ธ.ค.56!F44+ม.ค.57!F44+ก.พ.57!F44+มี.ค.57!F44+เม.ย.57!F44+พ.ค.57!F44+มิ.ย.57!F44+ก.ค.57!F44+ส.ค.57!F44+ก.ย.57!F44</f>
        <v>508</v>
      </c>
      <c r="F44" s="311">
        <f>F49</f>
        <v>62</v>
      </c>
      <c r="G44" s="295">
        <f>E44*100/D44</f>
        <v>101.6</v>
      </c>
    </row>
    <row r="45" spans="1:7" ht="21" customHeight="1">
      <c r="A45" s="203"/>
      <c r="B45" s="194" t="s">
        <v>201</v>
      </c>
      <c r="C45" s="183"/>
      <c r="D45" s="184"/>
      <c r="E45" s="195"/>
      <c r="F45" s="311"/>
      <c r="G45" s="291"/>
    </row>
    <row r="46" spans="1:7" ht="21" customHeight="1">
      <c r="A46" s="206"/>
      <c r="B46" s="197" t="s">
        <v>202</v>
      </c>
      <c r="C46" s="183" t="s">
        <v>3</v>
      </c>
      <c r="D46" s="184">
        <f>SUM('สรุปผลงานสำคัญ (รายเดือน)'!D46)</f>
        <v>3500</v>
      </c>
      <c r="E46" s="185">
        <f>ต.ค.56!F46+พ.ย.56!F46+ธ.ค.56!F46+ม.ค.57!F46+ก.พ.57!F46+มี.ค.57!F46+เม.ย.57!F46+พ.ค.57!F46+มิ.ย.57!F46+ก.ค.57!F46+ส.ค.57!F46+ก.ย.57!F46</f>
        <v>4537</v>
      </c>
      <c r="F46" s="311">
        <f>F47+F48</f>
        <v>515</v>
      </c>
      <c r="G46" s="291"/>
    </row>
    <row r="47" spans="1:7" ht="21" customHeight="1">
      <c r="A47" s="206"/>
      <c r="B47" s="207" t="s">
        <v>203</v>
      </c>
      <c r="C47" s="198" t="s">
        <v>3</v>
      </c>
      <c r="D47" s="199"/>
      <c r="E47" s="185">
        <f>ต.ค.56!F47+พ.ย.56!F47+ธ.ค.56!F47+ม.ค.57!F47+ก.พ.57!F47+มี.ค.57!F47+เม.ย.57!F47+พ.ค.57!F47+มิ.ย.57!F47+ก.ค.57!F47+ส.ค.57!F47+ก.ย.57!F47</f>
        <v>4537</v>
      </c>
      <c r="F47" s="310">
        <v>515</v>
      </c>
      <c r="G47" s="290"/>
    </row>
    <row r="48" spans="1:7" ht="21" customHeight="1">
      <c r="A48" s="206"/>
      <c r="B48" s="207" t="s">
        <v>204</v>
      </c>
      <c r="C48" s="198" t="s">
        <v>3</v>
      </c>
      <c r="D48" s="199"/>
      <c r="E48" s="185">
        <f>ต.ค.56!F48+พ.ย.56!F48+ธ.ค.56!F48+ม.ค.57!F48+ก.พ.57!F48+มี.ค.57!F48+เม.ย.57!F48+พ.ค.57!F48+มิ.ย.57!F48+ก.ค.57!F48+ส.ค.57!F48+ก.ย.57!F48</f>
        <v>0</v>
      </c>
      <c r="F48" s="310">
        <v>0</v>
      </c>
      <c r="G48" s="290"/>
    </row>
    <row r="49" spans="1:7" ht="21" customHeight="1">
      <c r="A49" s="206"/>
      <c r="B49" s="208" t="s">
        <v>205</v>
      </c>
      <c r="C49" s="183" t="s">
        <v>9</v>
      </c>
      <c r="D49" s="184">
        <f>SUM('สรุปผลงานสำคัญ (รายเดือน)'!D49)</f>
        <v>500</v>
      </c>
      <c r="E49" s="185">
        <f>ต.ค.56!F49+พ.ย.56!F49+ธ.ค.56!F49+ม.ค.57!F49+ก.พ.57!F49+มี.ค.57!F49+เม.ย.57!F49+พ.ค.57!F49+มิ.ย.57!F49+ก.ค.57!F49+ส.ค.57!F49+ก.ย.57!F49</f>
        <v>508</v>
      </c>
      <c r="F49" s="311">
        <f>F50+F51</f>
        <v>62</v>
      </c>
      <c r="G49" s="291"/>
    </row>
    <row r="50" spans="1:7" ht="21" customHeight="1">
      <c r="A50" s="206"/>
      <c r="B50" s="207" t="s">
        <v>206</v>
      </c>
      <c r="C50" s="198" t="s">
        <v>9</v>
      </c>
      <c r="D50" s="199"/>
      <c r="E50" s="185">
        <f>ต.ค.56!F50+พ.ย.56!F50+ธ.ค.56!F50+ม.ค.57!F50+ก.พ.57!F50+มี.ค.57!F50+เม.ย.57!F50+พ.ค.57!F50+มิ.ย.57!F50+ก.ค.57!F50+ส.ค.57!F50+ก.ย.57!F50</f>
        <v>508</v>
      </c>
      <c r="F50" s="310">
        <v>62</v>
      </c>
      <c r="G50" s="290"/>
    </row>
    <row r="51" spans="1:7" ht="21" customHeight="1">
      <c r="A51" s="209"/>
      <c r="B51" s="210" t="s">
        <v>207</v>
      </c>
      <c r="C51" s="198" t="s">
        <v>9</v>
      </c>
      <c r="D51" s="211"/>
      <c r="E51" s="185">
        <f>ต.ค.56!F51+พ.ย.56!F51+ธ.ค.56!F51+ม.ค.57!F51+ก.พ.57!F51+มี.ค.57!F51+เม.ย.57!F51+พ.ค.57!F51+มิ.ย.57!F51+ก.ค.57!F51+ส.ค.57!F51+ก.ย.57!F51</f>
        <v>0</v>
      </c>
      <c r="F51" s="310">
        <v>0</v>
      </c>
      <c r="G51" s="290"/>
    </row>
    <row r="52" spans="1:7" ht="21" customHeight="1">
      <c r="A52" s="203" t="s">
        <v>36</v>
      </c>
      <c r="B52" s="194" t="s">
        <v>262</v>
      </c>
      <c r="C52" s="183" t="s">
        <v>3</v>
      </c>
      <c r="D52" s="184">
        <f>SUM('สรุปผลงานสำคัญ (รายเดือน)'!D52)</f>
        <v>6400</v>
      </c>
      <c r="E52" s="185">
        <f>ต.ค.56!F52+พ.ย.56!F52+ธ.ค.56!F52+ม.ค.57!F52+ก.พ.57!F52+มี.ค.57!F52+เม.ย.57!F52+พ.ค.57!F52+มิ.ย.57!F52+ก.ค.57!F52+ส.ค.57!F52+ก.ย.57!F52</f>
        <v>16232</v>
      </c>
      <c r="F52" s="311">
        <f>F54</f>
        <v>2138</v>
      </c>
      <c r="G52" s="291">
        <f>E52*100/D52</f>
        <v>253.625</v>
      </c>
    </row>
    <row r="53" spans="1:7" ht="21" customHeight="1">
      <c r="A53" s="203"/>
      <c r="B53" s="194"/>
      <c r="C53" s="183" t="s">
        <v>19</v>
      </c>
      <c r="D53" s="184">
        <f>SUM('สรุปผลงานสำคัญ (รายเดือน)'!D53)</f>
        <v>6400</v>
      </c>
      <c r="E53" s="185">
        <f>ต.ค.56!F53+พ.ย.56!F53+ธ.ค.56!F53+ม.ค.57!F53+ก.พ.57!F53+มี.ค.57!F53+เม.ย.57!F53+พ.ค.57!F53+มิ.ย.57!F53+ก.ค.57!F53+ส.ค.57!F53+ก.ย.57!F53</f>
        <v>17944</v>
      </c>
      <c r="F53" s="311">
        <f>F62</f>
        <v>2392</v>
      </c>
      <c r="G53" s="291">
        <f>E53*100/D53</f>
        <v>280.375</v>
      </c>
    </row>
    <row r="54" spans="1:7" ht="21" customHeight="1">
      <c r="A54" s="212"/>
      <c r="B54" s="213" t="s">
        <v>197</v>
      </c>
      <c r="C54" s="183" t="s">
        <v>3</v>
      </c>
      <c r="D54" s="184">
        <f>SUM(D55,D60)</f>
        <v>0</v>
      </c>
      <c r="E54" s="185">
        <f>ต.ค.56!F54+พ.ย.56!F54+ธ.ค.56!F54+ม.ค.57!F54+ก.พ.57!F54+มี.ค.57!F54+เม.ย.57!F54+พ.ค.57!F54+มิ.ย.57!F54+ก.ค.57!F54+ส.ค.57!F54+ก.ย.57!F54</f>
        <v>16232</v>
      </c>
      <c r="F54" s="311">
        <f>F55+F60+F61</f>
        <v>2138</v>
      </c>
      <c r="G54" s="291"/>
    </row>
    <row r="55" spans="1:7" ht="21" customHeight="1">
      <c r="A55" s="212"/>
      <c r="B55" s="214" t="s">
        <v>198</v>
      </c>
      <c r="C55" s="183" t="s">
        <v>3</v>
      </c>
      <c r="D55" s="184">
        <f>SUM(D56:D58)</f>
        <v>0</v>
      </c>
      <c r="E55" s="185">
        <f>ต.ค.56!F55+พ.ย.56!F55+ธ.ค.56!F55+ม.ค.57!F55+ก.พ.57!F55+มี.ค.57!F55+เม.ย.57!F55+พ.ค.57!F55+มิ.ย.57!F55+ก.ค.57!F55+ส.ค.57!F55+ก.ย.57!F55</f>
        <v>14744</v>
      </c>
      <c r="F55" s="311">
        <f>F56+F57+F58+F59</f>
        <v>2134</v>
      </c>
      <c r="G55" s="291"/>
    </row>
    <row r="56" spans="1:7" ht="21" customHeight="1">
      <c r="A56" s="206"/>
      <c r="B56" s="215" t="s">
        <v>210</v>
      </c>
      <c r="C56" s="198" t="s">
        <v>3</v>
      </c>
      <c r="D56" s="199">
        <f>SUM('สรุปผลงานสำคัญ (รายเดือน)'!D56)</f>
        <v>0</v>
      </c>
      <c r="E56" s="185">
        <f>ต.ค.56!F56+พ.ย.56!F56+ธ.ค.56!F56+ม.ค.57!F56+ก.พ.57!F56+มี.ค.57!F56+เม.ย.57!F56+พ.ค.57!F56+มิ.ย.57!F56+ก.ค.57!F56+ส.ค.57!F56+ก.ย.57!F56</f>
        <v>190</v>
      </c>
      <c r="F56" s="310">
        <v>25</v>
      </c>
      <c r="G56" s="290"/>
    </row>
    <row r="57" spans="1:7" ht="21" customHeight="1">
      <c r="A57" s="206"/>
      <c r="B57" s="215" t="s">
        <v>95</v>
      </c>
      <c r="C57" s="198" t="s">
        <v>3</v>
      </c>
      <c r="D57" s="199">
        <f>SUM('สรุปผลงานสำคัญ (รายเดือน)'!D57)</f>
        <v>0</v>
      </c>
      <c r="E57" s="185">
        <f>ต.ค.56!F57+พ.ย.56!F57+ธ.ค.56!F57+ม.ค.57!F57+ก.พ.57!F57+มี.ค.57!F57+เม.ย.57!F57+พ.ค.57!F57+มิ.ย.57!F57+ก.ค.57!F57+ส.ค.57!F57+ก.ย.57!F57</f>
        <v>5275</v>
      </c>
      <c r="F57" s="310">
        <v>969</v>
      </c>
      <c r="G57" s="290"/>
    </row>
    <row r="58" spans="1:7" ht="21" customHeight="1">
      <c r="A58" s="206"/>
      <c r="B58" s="215" t="s">
        <v>96</v>
      </c>
      <c r="C58" s="198" t="s">
        <v>3</v>
      </c>
      <c r="D58" s="199">
        <f>SUM('สรุปผลงานสำคัญ (รายเดือน)'!D58)</f>
        <v>0</v>
      </c>
      <c r="E58" s="185">
        <f>ต.ค.56!F58+พ.ย.56!F58+ธ.ค.56!F58+ม.ค.57!F58+ก.พ.57!F58+มี.ค.57!F58+เม.ย.57!F58+พ.ค.57!F58+มิ.ย.57!F58+ก.ค.57!F58+ส.ค.57!F58+ก.ย.57!F58</f>
        <v>9274</v>
      </c>
      <c r="F58" s="310">
        <v>1140</v>
      </c>
      <c r="G58" s="290"/>
    </row>
    <row r="59" spans="1:7" ht="21" customHeight="1">
      <c r="A59" s="206"/>
      <c r="B59" s="215" t="s">
        <v>288</v>
      </c>
      <c r="C59" s="198" t="s">
        <v>3</v>
      </c>
      <c r="D59" s="199">
        <f>SUM('สรุปผลงานสำคัญ (รายเดือน)'!D59)</f>
        <v>0</v>
      </c>
      <c r="E59" s="185">
        <f>ต.ค.56!F59+พ.ย.56!F59+ธ.ค.56!F59+ม.ค.57!F59+ก.พ.57!F59+มี.ค.57!F59+เม.ย.57!F59+พ.ค.57!F59+มิ.ย.57!F59+ก.ค.57!F59+ส.ค.57!F59+ก.ย.57!F59</f>
        <v>5</v>
      </c>
      <c r="F59" s="310">
        <v>0</v>
      </c>
      <c r="G59" s="290"/>
    </row>
    <row r="60" spans="1:7" ht="21" customHeight="1">
      <c r="A60" s="206"/>
      <c r="B60" s="214" t="s">
        <v>263</v>
      </c>
      <c r="C60" s="183" t="s">
        <v>3</v>
      </c>
      <c r="D60" s="184">
        <f>SUM('สรุปผลงานสำคัญ (รายเดือน)'!D60)</f>
        <v>0</v>
      </c>
      <c r="E60" s="185">
        <f>ต.ค.56!F60+พ.ย.56!F60+ธ.ค.56!F60+ม.ค.57!F60+ก.พ.57!F60+มี.ค.57!F60+เม.ย.57!F60+พ.ค.57!F60+มิ.ย.57!F60+ก.ค.57!F60+ส.ค.57!F60+ก.ย.57!F60</f>
        <v>40</v>
      </c>
      <c r="F60" s="311">
        <v>4</v>
      </c>
      <c r="G60" s="291"/>
    </row>
    <row r="61" spans="1:7" ht="21" customHeight="1">
      <c r="A61" s="206"/>
      <c r="B61" s="214" t="s">
        <v>300</v>
      </c>
      <c r="C61" s="183" t="s">
        <v>3</v>
      </c>
      <c r="D61" s="184">
        <f>SUM('สรุปผลงานสำคัญ (รายเดือน)'!D61)</f>
        <v>0</v>
      </c>
      <c r="E61" s="185">
        <f>ต.ค.56!F61+พ.ย.56!F61+ธ.ค.56!F61+ม.ค.57!F61+ก.พ.57!F61+มี.ค.57!F61+เม.ย.57!F61+พ.ค.57!F61+มิ.ย.57!F61+ก.ค.57!F61+ส.ค.57!F61+ก.ย.57!F61</f>
        <v>1448</v>
      </c>
      <c r="F61" s="311">
        <v>0</v>
      </c>
      <c r="G61" s="291"/>
    </row>
    <row r="62" spans="1:7" ht="21" customHeight="1">
      <c r="A62" s="206"/>
      <c r="B62" s="213" t="s">
        <v>199</v>
      </c>
      <c r="C62" s="183" t="s">
        <v>19</v>
      </c>
      <c r="D62" s="184">
        <f>SUM(D63,D68)</f>
        <v>0</v>
      </c>
      <c r="E62" s="185">
        <f>ต.ค.56!F62+พ.ย.56!F62+ธ.ค.56!F62+ม.ค.57!F62+ก.พ.57!F62+มี.ค.57!F62+เม.ย.57!F62+พ.ค.57!F62+มิ.ย.57!F62+ก.ค.57!F62+ส.ค.57!F62+ก.ย.57!F62</f>
        <v>17944</v>
      </c>
      <c r="F62" s="311">
        <f>F63+F68+F69</f>
        <v>2392</v>
      </c>
      <c r="G62" s="291"/>
    </row>
    <row r="63" spans="1:7" ht="21" customHeight="1">
      <c r="A63" s="206"/>
      <c r="B63" s="214" t="s">
        <v>200</v>
      </c>
      <c r="C63" s="183" t="s">
        <v>19</v>
      </c>
      <c r="D63" s="184">
        <f>SUM('สรุปผลงานสำคัญ (รายเดือน)'!D62)</f>
        <v>0</v>
      </c>
      <c r="E63" s="185">
        <f>ต.ค.56!F63+พ.ย.56!F63+ธ.ค.56!F63+ม.ค.57!F63+ก.พ.57!F63+มี.ค.57!F63+เม.ย.57!F63+พ.ค.57!F63+มิ.ย.57!F63+ก.ค.57!F63+ส.ค.57!F63+ก.ย.57!F63</f>
        <v>16435</v>
      </c>
      <c r="F63" s="311">
        <f>F64+F65+F66+F67</f>
        <v>2387</v>
      </c>
      <c r="G63" s="291"/>
    </row>
    <row r="64" spans="1:7" ht="21" customHeight="1">
      <c r="A64" s="206"/>
      <c r="B64" s="215" t="s">
        <v>210</v>
      </c>
      <c r="C64" s="198" t="s">
        <v>19</v>
      </c>
      <c r="D64" s="199">
        <f>SUM('สรุปผลงานสำคัญ (รายเดือน)'!D63)</f>
        <v>0</v>
      </c>
      <c r="E64" s="185">
        <f>ต.ค.56!F64+พ.ย.56!F64+ธ.ค.56!F64+ม.ค.57!F64+ก.พ.57!F64+มี.ค.57!F64+เม.ย.57!F64+พ.ค.57!F64+มิ.ย.57!F64+ก.ค.57!F64+ส.ค.57!F64+ก.ย.57!F64</f>
        <v>208</v>
      </c>
      <c r="F64" s="310">
        <v>32</v>
      </c>
      <c r="G64" s="290"/>
    </row>
    <row r="65" spans="1:7" ht="21" customHeight="1">
      <c r="A65" s="206"/>
      <c r="B65" s="215" t="s">
        <v>95</v>
      </c>
      <c r="C65" s="198" t="s">
        <v>19</v>
      </c>
      <c r="D65" s="199">
        <f>SUM('สรุปผลงานสำคัญ (รายเดือน)'!D64)</f>
        <v>0</v>
      </c>
      <c r="E65" s="185">
        <f>ต.ค.56!F65+พ.ย.56!F65+ธ.ค.56!F65+ม.ค.57!F65+ก.พ.57!F65+มี.ค.57!F65+เม.ย.57!F65+พ.ค.57!F65+มิ.ย.57!F65+ก.ค.57!F65+ส.ค.57!F65+ก.ย.57!F65</f>
        <v>5740</v>
      </c>
      <c r="F65" s="310">
        <v>1021</v>
      </c>
      <c r="G65" s="290"/>
    </row>
    <row r="66" spans="1:7" ht="21" customHeight="1">
      <c r="A66" s="206"/>
      <c r="B66" s="215" t="s">
        <v>96</v>
      </c>
      <c r="C66" s="198" t="s">
        <v>19</v>
      </c>
      <c r="D66" s="199">
        <f>SUM('สรุปผลงานสำคัญ (รายเดือน)'!D65)</f>
        <v>0</v>
      </c>
      <c r="E66" s="185">
        <f>ต.ค.56!F66+พ.ย.56!F66+ธ.ค.56!F66+ม.ค.57!F66+ก.พ.57!F66+มี.ค.57!F66+เม.ย.57!F66+พ.ค.57!F66+มิ.ย.57!F66+ก.ค.57!F66+ส.ค.57!F66+ก.ย.57!F66</f>
        <v>10482</v>
      </c>
      <c r="F66" s="310">
        <v>1334</v>
      </c>
      <c r="G66" s="290"/>
    </row>
    <row r="67" spans="1:7" ht="21" customHeight="1">
      <c r="A67" s="206"/>
      <c r="B67" s="215" t="s">
        <v>288</v>
      </c>
      <c r="C67" s="198" t="s">
        <v>19</v>
      </c>
      <c r="D67" s="199">
        <f>SUM('สรุปผลงานสำคัญ (รายเดือน)'!D66)</f>
        <v>0</v>
      </c>
      <c r="E67" s="185">
        <f>ต.ค.56!F67+พ.ย.56!F67+ธ.ค.56!F67+ม.ค.57!F67+ก.พ.57!F67+มี.ค.57!F67+เม.ย.57!F67+พ.ค.57!F67+มิ.ย.57!F67+ก.ค.57!F67+ส.ค.57!F67+ก.ย.57!F67</f>
        <v>5</v>
      </c>
      <c r="F67" s="310">
        <v>0</v>
      </c>
      <c r="G67" s="290"/>
    </row>
    <row r="68" spans="1:7" ht="21" customHeight="1">
      <c r="A68" s="206"/>
      <c r="B68" s="214" t="s">
        <v>264</v>
      </c>
      <c r="C68" s="183" t="s">
        <v>19</v>
      </c>
      <c r="D68" s="184">
        <f>SUM('สรุปผลงานสำคัญ (รายเดือน)'!D67)</f>
        <v>0</v>
      </c>
      <c r="E68" s="185">
        <f>ต.ค.56!F68+พ.ย.56!F68+ธ.ค.56!F68+ม.ค.57!F68+ก.พ.57!F68+มี.ค.57!F68+เม.ย.57!F68+พ.ค.57!F68+มิ.ย.57!F68+ก.ค.57!F68+ส.ค.57!F68+ก.ย.57!F68</f>
        <v>47</v>
      </c>
      <c r="F68" s="311">
        <v>4</v>
      </c>
      <c r="G68" s="291"/>
    </row>
    <row r="69" spans="1:7" ht="21" customHeight="1">
      <c r="A69" s="206"/>
      <c r="B69" s="214" t="s">
        <v>301</v>
      </c>
      <c r="C69" s="183" t="s">
        <v>19</v>
      </c>
      <c r="D69" s="184">
        <f>SUM('สรุปผลงานสำคัญ (รายเดือน)'!D69)</f>
        <v>0</v>
      </c>
      <c r="E69" s="185">
        <f>ต.ค.56!F69+พ.ย.56!F69+ธ.ค.56!F69+ม.ค.57!F69+ก.พ.57!F69+มี.ค.57!F69+เม.ย.57!F69+พ.ค.57!F69+มิ.ย.57!F69+ก.ค.57!F69+ส.ค.57!F69+ก.ย.57!F69</f>
        <v>1462</v>
      </c>
      <c r="F69" s="311">
        <v>1</v>
      </c>
      <c r="G69" s="291"/>
    </row>
    <row r="70" spans="1:7" ht="21" customHeight="1">
      <c r="A70" s="206"/>
      <c r="B70" s="214"/>
      <c r="C70" s="183"/>
      <c r="D70" s="184"/>
      <c r="E70" s="189"/>
      <c r="F70" s="310"/>
      <c r="G70" s="290"/>
    </row>
    <row r="71" spans="1:7" ht="21" customHeight="1">
      <c r="A71" s="204" t="s">
        <v>221</v>
      </c>
      <c r="B71" s="216"/>
      <c r="C71" s="198"/>
      <c r="D71" s="184"/>
      <c r="E71" s="189"/>
      <c r="F71" s="310"/>
      <c r="G71" s="290"/>
    </row>
    <row r="72" spans="1:7" ht="21" customHeight="1">
      <c r="A72" s="196" t="s">
        <v>184</v>
      </c>
      <c r="B72" s="216"/>
      <c r="C72" s="183"/>
      <c r="D72" s="184"/>
      <c r="E72" s="195"/>
      <c r="F72" s="311"/>
      <c r="G72" s="291"/>
    </row>
    <row r="73" spans="1:7" ht="21" customHeight="1">
      <c r="A73" s="193" t="s">
        <v>34</v>
      </c>
      <c r="B73" s="217" t="s">
        <v>222</v>
      </c>
      <c r="C73" s="183"/>
      <c r="D73" s="184"/>
      <c r="E73" s="185"/>
      <c r="F73" s="184"/>
      <c r="G73" s="296"/>
    </row>
    <row r="74" spans="1:7" ht="21" customHeight="1">
      <c r="A74" s="187"/>
      <c r="B74" s="182" t="s">
        <v>223</v>
      </c>
      <c r="C74" s="198" t="s">
        <v>3</v>
      </c>
      <c r="D74" s="199">
        <f>SUM('สรุปผลงานสำคัญ (รายเดือน)'!D72)</f>
        <v>0</v>
      </c>
      <c r="E74" s="185">
        <f>ต.ค.56!F74+พ.ย.56!F74+ธ.ค.56!F74+ม.ค.57!F74+ก.พ.57!F74+มี.ค.57!F74+เม.ย.57!F74+พ.ค.57!F74+มิ.ย.57!F74+ก.ค.57!F74+ส.ค.57!F74+ก.ย.57!F74</f>
        <v>0</v>
      </c>
      <c r="F74" s="310">
        <v>0</v>
      </c>
      <c r="G74" s="290"/>
    </row>
    <row r="75" spans="1:7" ht="21" customHeight="1">
      <c r="A75" s="187"/>
      <c r="B75" s="182" t="s">
        <v>174</v>
      </c>
      <c r="C75" s="198" t="s">
        <v>3</v>
      </c>
      <c r="D75" s="199">
        <v>500</v>
      </c>
      <c r="E75" s="185">
        <f>ต.ค.56!F75+พ.ย.56!F75+ธ.ค.56!F75+ม.ค.57!F75+ก.พ.57!F75+มี.ค.57!F75+เม.ย.57!F75+พ.ค.57!F75+มิ.ย.57!F75+ก.ค.57!F75+ส.ค.57!F75+ก.ย.57!F75</f>
        <v>517</v>
      </c>
      <c r="F75" s="310">
        <v>256</v>
      </c>
      <c r="G75" s="290">
        <f>E75*100/D75</f>
        <v>103.4</v>
      </c>
    </row>
    <row r="76" spans="1:7" ht="21" customHeight="1">
      <c r="A76" s="187"/>
      <c r="B76" s="182" t="s">
        <v>175</v>
      </c>
      <c r="C76" s="198" t="s">
        <v>49</v>
      </c>
      <c r="D76" s="199">
        <v>2</v>
      </c>
      <c r="E76" s="185">
        <f>ต.ค.56!F76+พ.ย.56!F76+ธ.ค.56!F76+ม.ค.57!F76+ก.พ.57!F76+มี.ค.57!F76+เม.ย.57!F76+พ.ค.57!F76+มิ.ย.57!F76+ก.ค.57!F76+ส.ค.57!F76+ก.ย.57!F76</f>
        <v>2</v>
      </c>
      <c r="F76" s="310">
        <v>1</v>
      </c>
      <c r="G76" s="290">
        <f>E76*100/D76</f>
        <v>100</v>
      </c>
    </row>
    <row r="77" spans="1:7" ht="21" customHeight="1">
      <c r="A77" s="187"/>
      <c r="B77" s="182"/>
      <c r="C77" s="198" t="s">
        <v>3</v>
      </c>
      <c r="D77" s="199">
        <f>SUM('สรุปผลงานสำคัญ (รายเดือน)'!D75)</f>
        <v>20</v>
      </c>
      <c r="E77" s="185">
        <f>ต.ค.56!F77+พ.ย.56!F77+ธ.ค.56!F77+ม.ค.57!F77+ก.พ.57!F77+มี.ค.57!F77+เม.ย.57!F77+พ.ค.57!F77+มิ.ย.57!F77+ก.ค.57!F77+ส.ค.57!F77+ก.ย.57!F77</f>
        <v>20</v>
      </c>
      <c r="F77" s="310">
        <v>0</v>
      </c>
      <c r="G77" s="290">
        <f>E77*100/D77</f>
        <v>100</v>
      </c>
    </row>
    <row r="78" spans="1:7" ht="21" customHeight="1">
      <c r="A78" s="187"/>
      <c r="B78" s="182" t="s">
        <v>176</v>
      </c>
      <c r="C78" s="198" t="s">
        <v>3</v>
      </c>
      <c r="D78" s="199">
        <f>SUM('สรุปผลงานสำคัญ (รายเดือน)'!D76)</f>
        <v>0</v>
      </c>
      <c r="E78" s="185">
        <f>ต.ค.56!F78+พ.ย.56!F78+ธ.ค.56!F78+ม.ค.57!F78+ก.พ.57!F78+มี.ค.57!F78+เม.ย.57!F78+พ.ค.57!F78+มิ.ย.57!F78+ก.ค.57!F78+ส.ค.57!F78+ก.ย.57!F78</f>
        <v>0</v>
      </c>
      <c r="F78" s="310">
        <v>0</v>
      </c>
      <c r="G78" s="290"/>
    </row>
    <row r="79" spans="1:7" ht="21" customHeight="1">
      <c r="A79" s="187"/>
      <c r="B79" s="182" t="s">
        <v>224</v>
      </c>
      <c r="C79" s="198" t="s">
        <v>3</v>
      </c>
      <c r="D79" s="199">
        <f>SUM('สรุปผลงานสำคัญ (รายเดือน)'!D77)</f>
        <v>0</v>
      </c>
      <c r="E79" s="185">
        <f>ต.ค.56!F79+พ.ย.56!F79+ธ.ค.56!F79+ม.ค.57!F79+ก.พ.57!F79+มี.ค.57!F79+เม.ย.57!F79+พ.ค.57!F79+มิ.ย.57!F79+ก.ค.57!F79+ส.ค.57!F79+ก.ย.57!F79</f>
        <v>0</v>
      </c>
      <c r="F79" s="310">
        <v>0</v>
      </c>
      <c r="G79" s="290"/>
    </row>
    <row r="80" spans="1:7" ht="21" customHeight="1">
      <c r="A80" s="187"/>
      <c r="B80" s="182" t="s">
        <v>225</v>
      </c>
      <c r="C80" s="198" t="s">
        <v>49</v>
      </c>
      <c r="D80" s="199">
        <f>SUM('สรุปผลงานสำคัญ (รายเดือน)'!D78)</f>
        <v>1</v>
      </c>
      <c r="E80" s="185">
        <f>ต.ค.56!F80+พ.ย.56!F80+ธ.ค.56!F80+ม.ค.57!F80+ก.พ.57!F80+มี.ค.57!F80+เม.ย.57!F80+พ.ค.57!F80+มิ.ย.57!F80+ก.ค.57!F80+ส.ค.57!F80+ก.ย.57!F80</f>
        <v>1</v>
      </c>
      <c r="F80" s="310">
        <v>0</v>
      </c>
      <c r="G80" s="290">
        <f>E80*100/D80</f>
        <v>100</v>
      </c>
    </row>
    <row r="81" spans="1:7" ht="21" customHeight="1">
      <c r="A81" s="255"/>
      <c r="B81" s="256"/>
      <c r="C81" s="251" t="s">
        <v>3</v>
      </c>
      <c r="D81" s="252">
        <f>SUM('สรุปผลงานสำคัญ (รายเดือน)'!D79)</f>
        <v>12</v>
      </c>
      <c r="E81" s="185">
        <f>ต.ค.56!F81+พ.ย.56!F81+ธ.ค.56!F81+ม.ค.57!F81+ก.พ.57!F81+มี.ค.57!F81+เม.ย.57!F81+พ.ค.57!F81+มิ.ย.57!F81+ก.ค.57!F81+ส.ค.57!F81+ก.ย.57!F81</f>
        <v>12</v>
      </c>
      <c r="F81" s="313">
        <v>0</v>
      </c>
      <c r="G81" s="293">
        <f>E81*100/D81</f>
        <v>100</v>
      </c>
    </row>
    <row r="82" spans="1:7" ht="21" customHeight="1">
      <c r="A82" s="264"/>
      <c r="B82" s="265" t="s">
        <v>227</v>
      </c>
      <c r="C82" s="260" t="s">
        <v>3</v>
      </c>
      <c r="D82" s="266">
        <f>SUM('สรุปผลงานสำคัญ (รายเดือน)'!D80)</f>
        <v>0</v>
      </c>
      <c r="E82" s="185">
        <f>ต.ค.56!F82+พ.ย.56!F82+ธ.ค.56!F82+ม.ค.57!F82+ก.พ.57!F82+มี.ค.57!F82+เม.ย.57!F82+พ.ค.57!F82+มิ.ย.57!F82+ก.ค.57!F82+ส.ค.57!F82+ก.ย.57!F82</f>
        <v>0</v>
      </c>
      <c r="F82" s="314">
        <v>0</v>
      </c>
      <c r="G82" s="294"/>
    </row>
    <row r="83" spans="1:7" ht="21" customHeight="1">
      <c r="A83" s="196"/>
      <c r="B83" s="208" t="s">
        <v>228</v>
      </c>
      <c r="C83" s="198" t="s">
        <v>3</v>
      </c>
      <c r="D83" s="199">
        <f>SUM('สรุปผลงานสำคัญ (รายเดือน)'!D81)</f>
        <v>65</v>
      </c>
      <c r="E83" s="185">
        <f>ต.ค.56!F83+พ.ย.56!F83+ธ.ค.56!F83+ม.ค.57!F83+ก.พ.57!F83+มี.ค.57!F83+เม.ย.57!F83+พ.ค.57!F83+มิ.ย.57!F83+ก.ค.57!F83+ส.ค.57!F83+ก.ย.57!F83</f>
        <v>100</v>
      </c>
      <c r="F83" s="316">
        <v>100</v>
      </c>
      <c r="G83" s="297"/>
    </row>
    <row r="84" spans="1:7" ht="21" customHeight="1">
      <c r="A84" s="196"/>
      <c r="B84" s="197" t="s">
        <v>226</v>
      </c>
      <c r="C84" s="198" t="s">
        <v>3</v>
      </c>
      <c r="D84" s="199">
        <f>SUM('สรุปผลงานสำคัญ (รายเดือน)'!D82)</f>
        <v>0</v>
      </c>
      <c r="E84" s="185">
        <f>ต.ค.56!F84+พ.ย.56!F84+ธ.ค.56!F84+ม.ค.57!F84+ก.พ.57!F84+มี.ค.57!F84+เม.ย.57!F84+พ.ค.57!F84+มิ.ย.57!F84+ก.ค.57!F84+ส.ค.57!F84+ก.ย.57!F84</f>
        <v>0</v>
      </c>
      <c r="F84" s="316">
        <v>0</v>
      </c>
      <c r="G84" s="297"/>
    </row>
    <row r="85" spans="1:7" ht="21" customHeight="1">
      <c r="A85" s="196"/>
      <c r="B85" s="197" t="s">
        <v>229</v>
      </c>
      <c r="C85" s="198" t="s">
        <v>3</v>
      </c>
      <c r="D85" s="199">
        <f>SUM('สรุปผลงานสำคัญ (รายเดือน)'!D83)</f>
        <v>0</v>
      </c>
      <c r="E85" s="185">
        <f>ต.ค.56!F85+พ.ย.56!F85+ธ.ค.56!F85+ม.ค.57!F85+ก.พ.57!F85+มี.ค.57!F85+เม.ย.57!F85+พ.ค.57!F85+มิ.ย.57!F85+ก.ค.57!F85+ส.ค.57!F85+ก.ย.57!F85</f>
        <v>0</v>
      </c>
      <c r="F85" s="316">
        <v>0</v>
      </c>
      <c r="G85" s="297"/>
    </row>
    <row r="86" spans="1:7" ht="21" customHeight="1">
      <c r="A86" s="196"/>
      <c r="B86" s="197" t="s">
        <v>230</v>
      </c>
      <c r="C86" s="198" t="s">
        <v>3</v>
      </c>
      <c r="D86" s="199">
        <f>SUM('สรุปผลงานสำคัญ (รายเดือน)'!D84)</f>
        <v>0</v>
      </c>
      <c r="E86" s="185">
        <f>ต.ค.56!F86+พ.ย.56!F86+ธ.ค.56!F86+ม.ค.57!F86+ก.พ.57!F86+มี.ค.57!F86+เม.ย.57!F86+พ.ค.57!F86+มิ.ย.57!F86+ก.ค.57!F86+ส.ค.57!F86+ก.ย.57!F86</f>
        <v>0</v>
      </c>
      <c r="F86" s="310">
        <v>0</v>
      </c>
      <c r="G86" s="290"/>
    </row>
    <row r="87" spans="1:7" ht="21" customHeight="1">
      <c r="A87" s="196"/>
      <c r="B87" s="197" t="s">
        <v>231</v>
      </c>
      <c r="C87" s="198" t="s">
        <v>3</v>
      </c>
      <c r="D87" s="199">
        <f>SUM('สรุปผลงานสำคัญ (รายเดือน)'!D85)</f>
        <v>0</v>
      </c>
      <c r="E87" s="185">
        <f>ต.ค.56!F87+พ.ย.56!F87+ธ.ค.56!F87+ม.ค.57!F87+ก.พ.57!F87+มี.ค.57!F87+เม.ย.57!F87+พ.ค.57!F87+มิ.ย.57!F87+ก.ค.57!F87+ส.ค.57!F87+ก.ย.57!F87</f>
        <v>0</v>
      </c>
      <c r="F87" s="310">
        <v>0</v>
      </c>
      <c r="G87" s="290"/>
    </row>
    <row r="88" spans="1:7" ht="21" customHeight="1">
      <c r="A88" s="196"/>
      <c r="B88" s="197" t="s">
        <v>232</v>
      </c>
      <c r="C88" s="198" t="s">
        <v>49</v>
      </c>
      <c r="D88" s="199">
        <f>SUM('สรุปผลงานสำคัญ (รายเดือน)'!D86)</f>
        <v>2</v>
      </c>
      <c r="E88" s="185">
        <f>ต.ค.56!F88+พ.ย.56!F88+ธ.ค.56!F88+ม.ค.57!F88+ก.พ.57!F88+มี.ค.57!F88+เม.ย.57!F88+พ.ค.57!F88+มิ.ย.57!F88+ก.ค.57!F88+ส.ค.57!F88+ก.ย.57!F88</f>
        <v>2</v>
      </c>
      <c r="F88" s="310">
        <v>0</v>
      </c>
      <c r="G88" s="290">
        <f>E88*100/D88</f>
        <v>100</v>
      </c>
    </row>
    <row r="89" spans="1:7" ht="21" customHeight="1">
      <c r="A89" s="196"/>
      <c r="B89" s="197"/>
      <c r="C89" s="198" t="s">
        <v>3</v>
      </c>
      <c r="D89" s="199">
        <f>SUM('สรุปผลงานสำคัญ (รายเดือน)'!D87)</f>
        <v>20</v>
      </c>
      <c r="E89" s="185">
        <f>ต.ค.56!F89+พ.ย.56!F89+ธ.ค.56!F89+ม.ค.57!F89+ก.พ.57!F89+มี.ค.57!F89+เม.ย.57!F89+พ.ค.57!F89+มิ.ย.57!F89+ก.ค.57!F89+ส.ค.57!F89+ก.ย.57!F89</f>
        <v>21</v>
      </c>
      <c r="F89" s="310">
        <v>0</v>
      </c>
      <c r="G89" s="290">
        <f>E89*100/D89</f>
        <v>105</v>
      </c>
    </row>
    <row r="90" spans="1:7" ht="21" customHeight="1">
      <c r="A90" s="196"/>
      <c r="B90" s="208" t="s">
        <v>233</v>
      </c>
      <c r="C90" s="198" t="s">
        <v>49</v>
      </c>
      <c r="D90" s="199">
        <v>0</v>
      </c>
      <c r="E90" s="185">
        <f>ต.ค.56!F90+พ.ย.56!F90+ธ.ค.56!F90+ม.ค.57!F90+ก.พ.57!F90+มี.ค.57!F90+เม.ย.57!F90+พ.ค.57!F90+มิ.ย.57!F90+ก.ค.57!F90+ส.ค.57!F90+ก.ย.57!F90</f>
        <v>0</v>
      </c>
      <c r="F90" s="316">
        <v>0</v>
      </c>
      <c r="G90" s="297"/>
    </row>
    <row r="91" spans="1:7" ht="21" customHeight="1">
      <c r="A91" s="196"/>
      <c r="B91" s="197"/>
      <c r="C91" s="198" t="s">
        <v>3</v>
      </c>
      <c r="D91" s="199">
        <v>0</v>
      </c>
      <c r="E91" s="185">
        <f>ต.ค.56!F91+พ.ย.56!F91+ธ.ค.56!F91+ม.ค.57!F91+ก.พ.57!F91+มี.ค.57!F91+เม.ย.57!F91+พ.ค.57!F91+มิ.ย.57!F91+ก.ค.57!F91+ส.ค.57!F91+ก.ย.57!F91</f>
        <v>0</v>
      </c>
      <c r="F91" s="316">
        <v>0</v>
      </c>
      <c r="G91" s="297"/>
    </row>
    <row r="92" spans="1:7" ht="21" customHeight="1">
      <c r="A92" s="187"/>
      <c r="B92" s="188"/>
      <c r="C92" s="183"/>
      <c r="D92" s="184"/>
      <c r="E92" s="189"/>
      <c r="F92" s="310"/>
      <c r="G92" s="290"/>
    </row>
    <row r="93" spans="1:7" ht="21" customHeight="1">
      <c r="A93" s="204" t="s">
        <v>234</v>
      </c>
      <c r="B93" s="216"/>
      <c r="C93" s="198"/>
      <c r="D93" s="199"/>
      <c r="E93" s="189"/>
      <c r="F93" s="310"/>
      <c r="G93" s="290"/>
    </row>
    <row r="94" spans="1:7" ht="21" customHeight="1">
      <c r="A94" s="204" t="s">
        <v>71</v>
      </c>
      <c r="B94" s="216"/>
      <c r="C94" s="183"/>
      <c r="D94" s="219"/>
      <c r="E94" s="195"/>
      <c r="F94" s="311"/>
      <c r="G94" s="291"/>
    </row>
    <row r="95" spans="1:7" ht="21" customHeight="1">
      <c r="A95" s="204"/>
      <c r="B95" s="216" t="s">
        <v>235</v>
      </c>
      <c r="C95" s="183"/>
      <c r="D95" s="219"/>
      <c r="E95" s="195"/>
      <c r="F95" s="311"/>
      <c r="G95" s="291"/>
    </row>
    <row r="96" spans="1:7" ht="21" customHeight="1">
      <c r="A96" s="193" t="s">
        <v>34</v>
      </c>
      <c r="B96" s="217" t="s">
        <v>236</v>
      </c>
      <c r="C96" s="183" t="s">
        <v>3</v>
      </c>
      <c r="D96" s="286">
        <f>D97+D108</f>
        <v>3067</v>
      </c>
      <c r="E96" s="185">
        <f>E97+E108</f>
        <v>4442</v>
      </c>
      <c r="F96" s="220">
        <f>F97+F108</f>
        <v>267</v>
      </c>
      <c r="G96" s="296">
        <f>E96*100/D96</f>
        <v>144.83208346918812</v>
      </c>
    </row>
    <row r="97" spans="1:7" ht="21" customHeight="1">
      <c r="A97" s="193"/>
      <c r="B97" s="221" t="s">
        <v>237</v>
      </c>
      <c r="C97" s="198" t="s">
        <v>3</v>
      </c>
      <c r="D97" s="286">
        <f>D98+D99+D100+D101+D102+D103+D104+D105+D106+D107</f>
        <v>2851</v>
      </c>
      <c r="E97" s="185">
        <f>E98+E99+E100+E101+E102+E103+E104+E105+E106+E107</f>
        <v>4210</v>
      </c>
      <c r="F97" s="220">
        <f>F98+F99+F100+F101+F102+F103+F104+F105+F106+F107</f>
        <v>267</v>
      </c>
      <c r="G97" s="296">
        <f>E97*100/D97</f>
        <v>147.66748509294985</v>
      </c>
    </row>
    <row r="98" spans="1:7" ht="21" customHeight="1">
      <c r="A98" s="203"/>
      <c r="B98" s="222" t="s">
        <v>185</v>
      </c>
      <c r="C98" s="198" t="s">
        <v>3</v>
      </c>
      <c r="D98" s="199">
        <f>SUM('สรุปผลงานสำคัญ (รายเดือน)'!D96)</f>
        <v>900</v>
      </c>
      <c r="E98" s="185">
        <f>ต.ค.56!F98+พ.ย.56!F98+ธ.ค.56!F98+ม.ค.57!F98+ก.พ.57!F98+มี.ค.57!F98+เม.ย.57!F98+พ.ค.57!F98+มิ.ย.57!F98+ก.ค.57!F98+ส.ค.57!F98+ก.ย.57!F98</f>
        <v>929</v>
      </c>
      <c r="F98" s="312">
        <v>42</v>
      </c>
      <c r="G98" s="292">
        <f>E98*100/D98</f>
        <v>103.22222222222223</v>
      </c>
    </row>
    <row r="99" spans="1:7" ht="21" customHeight="1">
      <c r="A99" s="203"/>
      <c r="B99" s="222" t="s">
        <v>186</v>
      </c>
      <c r="C99" s="198" t="s">
        <v>3</v>
      </c>
      <c r="D99" s="199">
        <f>SUM('สรุปผลงานสำคัญ (รายเดือน)'!D97)</f>
        <v>800</v>
      </c>
      <c r="E99" s="185">
        <f>ต.ค.56!F99+พ.ย.56!F99+ธ.ค.56!F99+ม.ค.57!F99+ก.พ.57!F99+มี.ค.57!F99+เม.ย.57!F99+พ.ค.57!F99+มิ.ย.57!F99+ก.ค.57!F99+ส.ค.57!F99+ก.ย.57!F99</f>
        <v>2087</v>
      </c>
      <c r="F99" s="317">
        <v>184</v>
      </c>
      <c r="G99" s="292">
        <f t="shared" ref="G99:G107" si="1">E99*100/D99</f>
        <v>260.875</v>
      </c>
    </row>
    <row r="100" spans="1:7" ht="21" customHeight="1">
      <c r="A100" s="203"/>
      <c r="B100" s="224" t="s">
        <v>278</v>
      </c>
      <c r="C100" s="198" t="s">
        <v>3</v>
      </c>
      <c r="D100" s="199">
        <f>SUM('สรุปผลงานสำคัญ (รายเดือน)'!D98)</f>
        <v>450</v>
      </c>
      <c r="E100" s="185">
        <f>ต.ค.56!F100+พ.ย.56!F100+ธ.ค.56!F100+ม.ค.57!F100+ก.พ.57!F100+มี.ค.57!F100+เม.ย.57!F100+พ.ค.57!F100+มิ.ย.57!F100+ก.ค.57!F100+ส.ค.57!F100+ก.ย.57!F100</f>
        <v>461</v>
      </c>
      <c r="F100" s="312">
        <v>40</v>
      </c>
      <c r="G100" s="292">
        <f t="shared" si="1"/>
        <v>102.44444444444444</v>
      </c>
    </row>
    <row r="101" spans="1:7" ht="21" customHeight="1">
      <c r="A101" s="203"/>
      <c r="B101" s="222" t="s">
        <v>279</v>
      </c>
      <c r="C101" s="198" t="s">
        <v>3</v>
      </c>
      <c r="D101" s="199">
        <f>SUM('สรุปผลงานสำคัญ (รายเดือน)'!D99)</f>
        <v>0</v>
      </c>
      <c r="E101" s="185">
        <f>ต.ค.56!F101+พ.ย.56!F101+ธ.ค.56!F101+ม.ค.57!F101+ก.พ.57!F101+มี.ค.57!F101+เม.ย.57!F101+พ.ค.57!F101+มิ.ย.57!F101+ก.ค.57!F101+ส.ค.57!F101+ก.ย.57!F101</f>
        <v>0</v>
      </c>
      <c r="F101" s="312">
        <v>0</v>
      </c>
      <c r="G101" s="292"/>
    </row>
    <row r="102" spans="1:7" ht="21" customHeight="1">
      <c r="A102" s="203"/>
      <c r="B102" s="222" t="s">
        <v>280</v>
      </c>
      <c r="C102" s="198" t="s">
        <v>3</v>
      </c>
      <c r="D102" s="199">
        <f>SUM('สรุปผลงานสำคัญ (รายเดือน)'!D100)</f>
        <v>0</v>
      </c>
      <c r="E102" s="185">
        <f>ต.ค.56!F102+พ.ย.56!F102+ธ.ค.56!F102+ม.ค.57!F102+ก.พ.57!F102+มี.ค.57!F102+เม.ย.57!F102+พ.ค.57!F102+มิ.ย.57!F102+ก.ค.57!F102+ส.ค.57!F102+ก.ย.57!F102</f>
        <v>0</v>
      </c>
      <c r="F102" s="317">
        <v>0</v>
      </c>
      <c r="G102" s="292"/>
    </row>
    <row r="103" spans="1:7" ht="21" customHeight="1">
      <c r="A103" s="203"/>
      <c r="B103" s="222" t="s">
        <v>281</v>
      </c>
      <c r="C103" s="198" t="s">
        <v>3</v>
      </c>
      <c r="D103" s="199">
        <f>SUM('สรุปผลงานสำคัญ (รายเดือน)'!D101)</f>
        <v>600</v>
      </c>
      <c r="E103" s="185">
        <f>ต.ค.56!F103+พ.ย.56!F103+ธ.ค.56!F103+ม.ค.57!F103+ก.พ.57!F103+มี.ค.57!F103+เม.ย.57!F103+พ.ค.57!F103+มิ.ย.57!F103+ก.ค.57!F103+ส.ค.57!F103+ก.ย.57!F103</f>
        <v>623</v>
      </c>
      <c r="F103" s="312">
        <v>1</v>
      </c>
      <c r="G103" s="292">
        <f t="shared" si="1"/>
        <v>103.83333333333333</v>
      </c>
    </row>
    <row r="104" spans="1:7" ht="21" customHeight="1">
      <c r="A104" s="203"/>
      <c r="B104" s="224" t="s">
        <v>256</v>
      </c>
      <c r="C104" s="198" t="s">
        <v>3</v>
      </c>
      <c r="D104" s="199">
        <f>SUM('สรุปผลงานสำคัญ (รายเดือน)'!D102)</f>
        <v>0</v>
      </c>
      <c r="E104" s="185">
        <f>ต.ค.56!F104+พ.ย.56!F104+ธ.ค.56!F104+ม.ค.57!F104+ก.พ.57!F104+มี.ค.57!F104+เม.ย.57!F104+พ.ค.57!F104+มิ.ย.57!F104+ก.ค.57!F104+ส.ค.57!F104+ก.ย.57!F104</f>
        <v>0</v>
      </c>
      <c r="F104" s="312">
        <v>0</v>
      </c>
      <c r="G104" s="292"/>
    </row>
    <row r="105" spans="1:7" ht="21" customHeight="1">
      <c r="A105" s="203"/>
      <c r="B105" s="224" t="s">
        <v>304</v>
      </c>
      <c r="C105" s="198" t="s">
        <v>9</v>
      </c>
      <c r="D105" s="199">
        <v>0</v>
      </c>
      <c r="E105" s="185">
        <f>ต.ค.56!F105+พ.ย.56!F105+ธ.ค.56!F105+ม.ค.57!F105+ก.พ.57!F105+มี.ค.57!F105+เม.ย.57!F105+พ.ค.57!F105+มิ.ย.57!F105+ก.ค.57!F105+ส.ค.57!F105+ก.ย.57!F105</f>
        <v>0</v>
      </c>
      <c r="F105" s="312">
        <v>0</v>
      </c>
      <c r="G105" s="292"/>
    </row>
    <row r="106" spans="1:7" ht="21" customHeight="1">
      <c r="A106" s="203"/>
      <c r="B106" s="224" t="s">
        <v>305</v>
      </c>
      <c r="C106" s="198" t="s">
        <v>3</v>
      </c>
      <c r="D106" s="199">
        <v>1</v>
      </c>
      <c r="E106" s="185">
        <f>ต.ค.56!F106+พ.ย.56!F106+ธ.ค.56!F106+ม.ค.57!F106+ก.พ.57!F106+มี.ค.57!F106+เม.ย.57!F106+พ.ค.57!F106+มิ.ย.57!F106+ก.ค.57!F106+ส.ค.57!F106+ก.ย.57!F106</f>
        <v>1</v>
      </c>
      <c r="F106" s="312">
        <v>0</v>
      </c>
      <c r="G106" s="292">
        <f t="shared" si="1"/>
        <v>100</v>
      </c>
    </row>
    <row r="107" spans="1:7" ht="21" customHeight="1">
      <c r="A107" s="203"/>
      <c r="B107" s="224" t="s">
        <v>306</v>
      </c>
      <c r="C107" s="198" t="s">
        <v>3</v>
      </c>
      <c r="D107" s="199">
        <v>100</v>
      </c>
      <c r="E107" s="185">
        <f>ต.ค.56!F107+พ.ย.56!F107+ธ.ค.56!F107+ม.ค.57!F107+ก.พ.57!F107+มี.ค.57!F107+เม.ย.57!F107+พ.ค.57!F107+มิ.ย.57!F107+ก.ค.57!F107+ส.ค.57!F107+ก.ย.57!F107</f>
        <v>109</v>
      </c>
      <c r="F107" s="312">
        <v>0</v>
      </c>
      <c r="G107" s="292">
        <f t="shared" si="1"/>
        <v>109</v>
      </c>
    </row>
    <row r="108" spans="1:7" ht="21" customHeight="1">
      <c r="A108" s="203"/>
      <c r="B108" s="224" t="s">
        <v>257</v>
      </c>
      <c r="C108" s="198" t="s">
        <v>3</v>
      </c>
      <c r="D108" s="184">
        <f>D109+D110+D111+D112+D113</f>
        <v>216</v>
      </c>
      <c r="E108" s="185">
        <f>ต.ค.56!F108+พ.ย.56!F108+ธ.ค.56!F108+ม.ค.57!F108+ก.พ.57!F108+มี.ค.57!F108+เม.ย.57!F108+พ.ค.57!F108+มิ.ย.57!F108+ก.ค.57!F108+ส.ค.57!F108+ก.ย.57!F108</f>
        <v>232</v>
      </c>
      <c r="F108" s="254">
        <f>F109+F110+F111+F112+F113</f>
        <v>0</v>
      </c>
      <c r="G108" s="298">
        <f>E108*100/D108</f>
        <v>107.4074074074074</v>
      </c>
    </row>
    <row r="109" spans="1:7" ht="21" customHeight="1">
      <c r="A109" s="203"/>
      <c r="B109" s="222" t="s">
        <v>238</v>
      </c>
      <c r="C109" s="198" t="s">
        <v>3</v>
      </c>
      <c r="D109" s="199">
        <f>SUM('สรุปผลงานสำคัญ (รายเดือน)'!D104)</f>
        <v>30</v>
      </c>
      <c r="E109" s="185">
        <f>ต.ค.56!F109+พ.ย.56!F109+ธ.ค.56!F109+ม.ค.57!F109+ก.พ.57!F109+มี.ค.57!F109+เม.ย.57!F109+พ.ค.57!F109+มิ.ย.57!F109+ก.ค.57!F109+ส.ค.57!F109+ก.ย.57!F109</f>
        <v>32</v>
      </c>
      <c r="F109" s="312">
        <v>0</v>
      </c>
      <c r="G109" s="292">
        <f>E109*100/D109</f>
        <v>106.66666666666667</v>
      </c>
    </row>
    <row r="110" spans="1:7" ht="21" customHeight="1">
      <c r="A110" s="203"/>
      <c r="B110" s="222" t="s">
        <v>239</v>
      </c>
      <c r="C110" s="198" t="s">
        <v>3</v>
      </c>
      <c r="D110" s="199">
        <f>SUM('สรุปผลงานสำคัญ (รายเดือน)'!D105)</f>
        <v>150</v>
      </c>
      <c r="E110" s="185">
        <f>ต.ค.56!F110+พ.ย.56!F110+ธ.ค.56!F110+ม.ค.57!F110+ก.พ.57!F110+มี.ค.57!F110+เม.ย.57!F110+พ.ค.57!F110+มิ.ย.57!F110+ก.ค.57!F110+ส.ค.57!F110+ก.ย.57!F110</f>
        <v>163</v>
      </c>
      <c r="F110" s="312">
        <v>0</v>
      </c>
      <c r="G110" s="292">
        <f t="shared" ref="G110:G112" si="2">E110*100/D110</f>
        <v>108.66666666666667</v>
      </c>
    </row>
    <row r="111" spans="1:7" ht="21" customHeight="1">
      <c r="A111" s="203"/>
      <c r="B111" s="222" t="s">
        <v>240</v>
      </c>
      <c r="C111" s="198" t="s">
        <v>3</v>
      </c>
      <c r="D111" s="199">
        <f>SUM('สรุปผลงานสำคัญ (รายเดือน)'!D106)</f>
        <v>35</v>
      </c>
      <c r="E111" s="185">
        <f>ต.ค.56!F111+พ.ย.56!F111+ธ.ค.56!F111+ม.ค.57!F111+ก.พ.57!F111+มี.ค.57!F111+เม.ย.57!F111+พ.ค.57!F111+มิ.ย.57!F111+ก.ค.57!F111+ส.ค.57!F111+ก.ย.57!F111</f>
        <v>36</v>
      </c>
      <c r="F111" s="317">
        <v>0</v>
      </c>
      <c r="G111" s="292">
        <f t="shared" si="2"/>
        <v>102.85714285714286</v>
      </c>
    </row>
    <row r="112" spans="1:7" ht="21" customHeight="1">
      <c r="A112" s="203"/>
      <c r="B112" s="224" t="s">
        <v>241</v>
      </c>
      <c r="C112" s="198" t="s">
        <v>3</v>
      </c>
      <c r="D112" s="199">
        <f>SUM('สรุปผลงานสำคัญ (รายเดือน)'!D107)</f>
        <v>1</v>
      </c>
      <c r="E112" s="185">
        <f>ต.ค.56!F112+พ.ย.56!F112+ธ.ค.56!F112+ม.ค.57!F112+ก.พ.57!F112+มี.ค.57!F112+เม.ย.57!F112+พ.ค.57!F112+มิ.ย.57!F112+ก.ค.57!F112+ส.ค.57!F112+ก.ย.57!F112</f>
        <v>1</v>
      </c>
      <c r="F112" s="317">
        <v>0</v>
      </c>
      <c r="G112" s="292">
        <f t="shared" si="2"/>
        <v>100</v>
      </c>
    </row>
    <row r="113" spans="1:7" ht="21" customHeight="1">
      <c r="A113" s="203"/>
      <c r="B113" s="222" t="s">
        <v>242</v>
      </c>
      <c r="C113" s="198" t="s">
        <v>3</v>
      </c>
      <c r="D113" s="199">
        <f>SUM('สรุปผลงานสำคัญ (รายเดือน)'!D108)</f>
        <v>0</v>
      </c>
      <c r="E113" s="185">
        <f>ต.ค.56!F113+พ.ย.56!F113+ธ.ค.56!F113+ม.ค.57!F113+ก.พ.57!F113+มี.ค.57!F113+เม.ย.57!F113+พ.ค.57!F113+มิ.ย.57!F113+ก.ค.57!F113+ส.ค.57!F113+ก.ย.57!F113</f>
        <v>0</v>
      </c>
      <c r="F113" s="312">
        <v>0</v>
      </c>
      <c r="G113" s="292"/>
    </row>
    <row r="114" spans="1:7" ht="21" customHeight="1">
      <c r="A114" s="203"/>
      <c r="B114" s="226" t="s">
        <v>270</v>
      </c>
      <c r="C114" s="198" t="s">
        <v>3</v>
      </c>
      <c r="D114" s="199"/>
      <c r="E114" s="185">
        <f>ต.ค.56!F114+พ.ย.56!F114+ธ.ค.56!F114+ม.ค.57!F114+ก.พ.57!F114+มี.ค.57!F114+เม.ย.57!F114+พ.ค.57!F114+มิ.ย.57!F114+ก.ค.57!F114+ส.ค.57!F114+ก.ย.57!F114</f>
        <v>0</v>
      </c>
      <c r="F114" s="312">
        <v>0</v>
      </c>
      <c r="G114" s="292"/>
    </row>
    <row r="115" spans="1:7" ht="21" customHeight="1">
      <c r="A115" s="203"/>
      <c r="B115" s="226" t="s">
        <v>271</v>
      </c>
      <c r="C115" s="198" t="s">
        <v>3</v>
      </c>
      <c r="D115" s="199"/>
      <c r="E115" s="185">
        <f>ต.ค.56!F115+พ.ย.56!F115+ธ.ค.56!F115+ม.ค.57!F115+ก.พ.57!F115+มี.ค.57!F115+เม.ย.57!F115+พ.ค.57!F115+มิ.ย.57!F115+ก.ค.57!F115+ส.ค.57!F115+ก.ย.57!F115</f>
        <v>0</v>
      </c>
      <c r="F115" s="312">
        <v>0</v>
      </c>
      <c r="G115" s="292"/>
    </row>
    <row r="116" spans="1:7" ht="21" customHeight="1">
      <c r="A116" s="203"/>
      <c r="B116" s="226" t="s">
        <v>272</v>
      </c>
      <c r="C116" s="198" t="s">
        <v>3</v>
      </c>
      <c r="D116" s="199"/>
      <c r="E116" s="185">
        <f>ต.ค.56!F116+พ.ย.56!F116+ธ.ค.56!F116+ม.ค.57!F116+ก.พ.57!F116+มี.ค.57!F116+เม.ย.57!F116+พ.ค.57!F116+มิ.ย.57!F116+ก.ค.57!F116+ส.ค.57!F116+ก.ย.57!F116</f>
        <v>0</v>
      </c>
      <c r="F116" s="312">
        <v>0</v>
      </c>
      <c r="G116" s="292"/>
    </row>
    <row r="117" spans="1:7" ht="21" customHeight="1">
      <c r="A117" s="203"/>
      <c r="B117" s="226" t="s">
        <v>273</v>
      </c>
      <c r="C117" s="198" t="s">
        <v>3</v>
      </c>
      <c r="D117" s="199"/>
      <c r="E117" s="185">
        <f>ต.ค.56!F117+พ.ย.56!F117+ธ.ค.56!F117+ม.ค.57!F117+ก.พ.57!F117+มี.ค.57!F117+เม.ย.57!F117+พ.ค.57!F117+มิ.ย.57!F117+ก.ค.57!F117+ส.ค.57!F117+ก.ย.57!F117</f>
        <v>0</v>
      </c>
      <c r="F117" s="312">
        <v>0</v>
      </c>
      <c r="G117" s="292"/>
    </row>
    <row r="118" spans="1:7" ht="21" customHeight="1">
      <c r="A118" s="203"/>
      <c r="B118" s="226" t="s">
        <v>274</v>
      </c>
      <c r="C118" s="198" t="s">
        <v>3</v>
      </c>
      <c r="D118" s="199"/>
      <c r="E118" s="185">
        <f>ต.ค.56!F118+พ.ย.56!F118+ธ.ค.56!F118+ม.ค.57!F118+ก.พ.57!F118+มี.ค.57!F118+เม.ย.57!F118+พ.ค.57!F118+มิ.ย.57!F118+ก.ค.57!F118+ส.ค.57!F118+ก.ย.57!F118</f>
        <v>0</v>
      </c>
      <c r="F118" s="312">
        <v>0</v>
      </c>
      <c r="G118" s="292"/>
    </row>
    <row r="119" spans="1:7" ht="21" customHeight="1">
      <c r="A119" s="203"/>
      <c r="B119" s="226" t="s">
        <v>275</v>
      </c>
      <c r="C119" s="198" t="s">
        <v>3</v>
      </c>
      <c r="D119" s="199"/>
      <c r="E119" s="185">
        <f>ต.ค.56!F119+พ.ย.56!F119+ธ.ค.56!F119+ม.ค.57!F119+ก.พ.57!F119+มี.ค.57!F119+เม.ย.57!F119+พ.ค.57!F119+มิ.ย.57!F119+ก.ค.57!F119+ส.ค.57!F119+ก.ย.57!F119</f>
        <v>0</v>
      </c>
      <c r="F119" s="312">
        <v>0</v>
      </c>
      <c r="G119" s="292"/>
    </row>
    <row r="120" spans="1:7" ht="21" customHeight="1">
      <c r="A120" s="203"/>
      <c r="B120" s="226" t="s">
        <v>276</v>
      </c>
      <c r="C120" s="198" t="s">
        <v>3</v>
      </c>
      <c r="D120" s="199"/>
      <c r="E120" s="185">
        <f>ต.ค.56!F120+พ.ย.56!F120+ธ.ค.56!F120+ม.ค.57!F120+ก.พ.57!F120+มี.ค.57!F120+เม.ย.57!F120+พ.ค.57!F120+มิ.ย.57!F120+ก.ค.57!F120+ส.ค.57!F120+ก.ย.57!F120</f>
        <v>0</v>
      </c>
      <c r="F120" s="312">
        <v>0</v>
      </c>
      <c r="G120" s="292"/>
    </row>
    <row r="121" spans="1:7" ht="21" customHeight="1">
      <c r="A121" s="268"/>
      <c r="B121" s="269" t="s">
        <v>277</v>
      </c>
      <c r="C121" s="251" t="s">
        <v>3</v>
      </c>
      <c r="D121" s="252"/>
      <c r="E121" s="185">
        <f>ต.ค.56!F121+พ.ย.56!F121+ธ.ค.56!F121+ม.ค.57!F121+ก.พ.57!F121+มี.ค.57!F121+เม.ย.57!F121+พ.ค.57!F121+มิ.ย.57!F121+ก.ค.57!F121+ส.ค.57!F121+ก.ย.57!F121</f>
        <v>0</v>
      </c>
      <c r="F121" s="318">
        <v>0</v>
      </c>
      <c r="G121" s="299"/>
    </row>
    <row r="122" spans="1:7" ht="19.5" customHeight="1">
      <c r="A122" s="271" t="s">
        <v>36</v>
      </c>
      <c r="B122" s="272" t="s">
        <v>187</v>
      </c>
      <c r="C122" s="273" t="s">
        <v>3</v>
      </c>
      <c r="D122" s="274"/>
      <c r="E122" s="275"/>
      <c r="F122" s="319"/>
      <c r="G122" s="300"/>
    </row>
    <row r="123" spans="1:7" ht="19.5" customHeight="1">
      <c r="A123" s="212"/>
      <c r="B123" s="194" t="s">
        <v>23</v>
      </c>
      <c r="C123" s="183"/>
      <c r="D123" s="184"/>
      <c r="E123" s="229"/>
      <c r="F123" s="320"/>
      <c r="G123" s="301"/>
    </row>
    <row r="124" spans="1:7" ht="19.5" customHeight="1">
      <c r="A124" s="203"/>
      <c r="B124" s="201" t="s">
        <v>38</v>
      </c>
      <c r="C124" s="198" t="s">
        <v>3</v>
      </c>
      <c r="D124" s="199">
        <f>SUM('สรุปผลงานสำคัญ (รายเดือน)'!D119)</f>
        <v>0</v>
      </c>
      <c r="E124" s="185">
        <f>ต.ค.56!F124+พ.ย.56!F124+ธ.ค.56!F124+ม.ค.57!F124+ก.พ.57!F124+มี.ค.57!F124+เม.ย.57!F124+พ.ค.57!F124+มิ.ย.57!F124+ก.ค.57!F124+ส.ค.57!F124+ก.ย.57!F124</f>
        <v>0</v>
      </c>
      <c r="F124" s="310">
        <v>0</v>
      </c>
      <c r="G124" s="290"/>
    </row>
    <row r="125" spans="1:7" ht="19.5" customHeight="1">
      <c r="A125" s="203"/>
      <c r="B125" s="230" t="s">
        <v>39</v>
      </c>
      <c r="C125" s="198" t="s">
        <v>3</v>
      </c>
      <c r="D125" s="199"/>
      <c r="E125" s="185">
        <f>ต.ค.56!F125+พ.ย.56!F125+ธ.ค.56!F125+ม.ค.57!F125+ก.พ.57!F125+มี.ค.57!F125+เม.ย.57!F125+พ.ค.57!F125+มิ.ย.57!F125+ก.ค.57!F125+ส.ค.57!F125+ก.ย.57!F125</f>
        <v>0</v>
      </c>
      <c r="F125" s="310">
        <v>0</v>
      </c>
      <c r="G125" s="290"/>
    </row>
    <row r="126" spans="1:7" ht="19.5" customHeight="1">
      <c r="A126" s="203"/>
      <c r="B126" s="230" t="s">
        <v>40</v>
      </c>
      <c r="C126" s="198" t="s">
        <v>3</v>
      </c>
      <c r="D126" s="199"/>
      <c r="E126" s="185">
        <f>ต.ค.56!F126+พ.ย.56!F126+ธ.ค.56!F126+ม.ค.57!F126+ก.พ.57!F126+มี.ค.57!F126+เม.ย.57!F126+พ.ค.57!F126+มิ.ย.57!F126+ก.ค.57!F126+ส.ค.57!F126+ก.ย.57!F126</f>
        <v>0</v>
      </c>
      <c r="F126" s="310">
        <v>0</v>
      </c>
      <c r="G126" s="290"/>
    </row>
    <row r="127" spans="1:7" ht="19.5" customHeight="1">
      <c r="A127" s="203"/>
      <c r="B127" s="230" t="s">
        <v>41</v>
      </c>
      <c r="C127" s="198" t="s">
        <v>3</v>
      </c>
      <c r="D127" s="199"/>
      <c r="E127" s="185">
        <f>ต.ค.56!F127+พ.ย.56!F127+ธ.ค.56!F127+ม.ค.57!F127+ก.พ.57!F127+มี.ค.57!F127+เม.ย.57!F127+พ.ค.57!F127+มิ.ย.57!F127+ก.ค.57!F127+ส.ค.57!F127+ก.ย.57!F127</f>
        <v>0</v>
      </c>
      <c r="F127" s="310">
        <v>0</v>
      </c>
      <c r="G127" s="290"/>
    </row>
    <row r="128" spans="1:7" ht="19.5" customHeight="1">
      <c r="A128" s="203"/>
      <c r="B128" s="197" t="s">
        <v>42</v>
      </c>
      <c r="C128" s="198" t="s">
        <v>3</v>
      </c>
      <c r="D128" s="199">
        <f>SUM('สรุปผลงานสำคัญ (รายเดือน)'!D123)</f>
        <v>0</v>
      </c>
      <c r="E128" s="185">
        <f>ต.ค.56!F128+พ.ย.56!F128+ธ.ค.56!F128+ม.ค.57!F128+ก.พ.57!F128+มี.ค.57!F128+เม.ย.57!F128+พ.ค.57!F128+มิ.ย.57!F128+ก.ค.57!F128+ส.ค.57!F128+ก.ย.57!F128</f>
        <v>0</v>
      </c>
      <c r="F128" s="310">
        <v>0</v>
      </c>
      <c r="G128" s="290"/>
    </row>
    <row r="129" spans="1:7" ht="19.5" customHeight="1">
      <c r="A129" s="203"/>
      <c r="B129" s="197" t="s">
        <v>43</v>
      </c>
      <c r="C129" s="198" t="s">
        <v>3</v>
      </c>
      <c r="D129" s="199">
        <f>SUM('สรุปผลงานสำคัญ (รายเดือน)'!D124)</f>
        <v>0</v>
      </c>
      <c r="E129" s="185">
        <f>ต.ค.56!F129+พ.ย.56!F129+ธ.ค.56!F129+ม.ค.57!F129+ก.พ.57!F129+มี.ค.57!F129+เม.ย.57!F129+พ.ค.57!F129+มิ.ย.57!F129+ก.ค.57!F129+ส.ค.57!F129+ก.ย.57!F129</f>
        <v>0</v>
      </c>
      <c r="F129" s="225">
        <v>0</v>
      </c>
      <c r="G129" s="298"/>
    </row>
    <row r="130" spans="1:7" ht="19.5" customHeight="1">
      <c r="A130" s="203"/>
      <c r="B130" s="202" t="s">
        <v>44</v>
      </c>
      <c r="C130" s="198" t="s">
        <v>3</v>
      </c>
      <c r="D130" s="199"/>
      <c r="E130" s="185">
        <f>ต.ค.56!F130+พ.ย.56!F130+ธ.ค.56!F130+ม.ค.57!F130+ก.พ.57!F130+มี.ค.57!F130+เม.ย.57!F130+พ.ค.57!F130+มิ.ย.57!F130+ก.ค.57!F130+ส.ค.57!F130+ก.ย.57!F130</f>
        <v>5</v>
      </c>
      <c r="F130" s="310">
        <v>0</v>
      </c>
      <c r="G130" s="290"/>
    </row>
    <row r="131" spans="1:7" ht="19.5" customHeight="1">
      <c r="A131" s="203"/>
      <c r="B131" s="202" t="s">
        <v>45</v>
      </c>
      <c r="C131" s="198" t="s">
        <v>3</v>
      </c>
      <c r="D131" s="199"/>
      <c r="E131" s="185">
        <f>ต.ค.56!F131+พ.ย.56!F131+ธ.ค.56!F131+ม.ค.57!F131+ก.พ.57!F131+มี.ค.57!F131+เม.ย.57!F131+พ.ค.57!F131+มิ.ย.57!F131+ก.ค.57!F131+ส.ค.57!F131+ก.ย.57!F131</f>
        <v>57</v>
      </c>
      <c r="F131" s="310">
        <v>5</v>
      </c>
      <c r="G131" s="290"/>
    </row>
    <row r="132" spans="1:7" ht="19.5" customHeight="1">
      <c r="A132" s="231"/>
      <c r="B132" s="232" t="s">
        <v>24</v>
      </c>
      <c r="C132" s="233"/>
      <c r="D132" s="234"/>
      <c r="E132" s="189"/>
      <c r="F132" s="310"/>
      <c r="G132" s="290"/>
    </row>
    <row r="133" spans="1:7" ht="19.5" customHeight="1">
      <c r="A133" s="231"/>
      <c r="B133" s="235" t="s">
        <v>46</v>
      </c>
      <c r="C133" s="233" t="s">
        <v>3</v>
      </c>
      <c r="D133" s="234">
        <v>0</v>
      </c>
      <c r="E133" s="185">
        <f>ต.ค.56!F133+พ.ย.56!F133+ธ.ค.56!F133+ม.ค.57!F133+ก.พ.57!F133+มี.ค.57!F133+เม.ย.57!F133+พ.ค.57!F133+มิ.ย.57!F133+ก.ค.57!F133+ส.ค.57!F133+ก.ย.57!F133</f>
        <v>0</v>
      </c>
      <c r="F133" s="310">
        <v>0</v>
      </c>
      <c r="G133" s="290"/>
    </row>
    <row r="134" spans="1:7" ht="19.5" customHeight="1">
      <c r="A134" s="231"/>
      <c r="B134" s="232" t="s">
        <v>25</v>
      </c>
      <c r="C134" s="233"/>
      <c r="D134" s="234"/>
      <c r="E134" s="189"/>
      <c r="F134" s="310"/>
      <c r="G134" s="290"/>
    </row>
    <row r="135" spans="1:7" ht="19.5" customHeight="1">
      <c r="A135" s="231"/>
      <c r="B135" s="235" t="s">
        <v>129</v>
      </c>
      <c r="C135" s="233" t="s">
        <v>3</v>
      </c>
      <c r="D135" s="234">
        <v>0</v>
      </c>
      <c r="E135" s="185">
        <f>ต.ค.56!F135+พ.ย.56!F135+ธ.ค.56!F135+ม.ค.57!F135+ก.พ.57!F135+มี.ค.57!F135+เม.ย.57!F135+พ.ค.57!F135+มิ.ย.57!F135+ก.ค.57!F135+ส.ค.57!F135+ก.ย.57!F135</f>
        <v>0</v>
      </c>
      <c r="F135" s="310">
        <v>0</v>
      </c>
      <c r="G135" s="290"/>
    </row>
    <row r="136" spans="1:7" ht="19.5" customHeight="1">
      <c r="A136" s="231"/>
      <c r="B136" s="235" t="s">
        <v>18</v>
      </c>
      <c r="C136" s="233" t="s">
        <v>8</v>
      </c>
      <c r="D136" s="234"/>
      <c r="E136" s="189"/>
      <c r="F136" s="310"/>
      <c r="G136" s="290"/>
    </row>
    <row r="137" spans="1:7" ht="19.5" customHeight="1">
      <c r="A137" s="231"/>
      <c r="B137" s="235" t="s">
        <v>130</v>
      </c>
      <c r="C137" s="233" t="s">
        <v>3</v>
      </c>
      <c r="D137" s="234">
        <v>0</v>
      </c>
      <c r="E137" s="185">
        <f>ต.ค.56!F137+พ.ย.56!F137+ธ.ค.56!F137+ม.ค.57!F137+ก.พ.57!F137+มี.ค.57!F137+เม.ย.57!F137+พ.ค.57!F137+มิ.ย.57!F137+ก.ค.57!F137+ส.ค.57!F137+ก.ย.57!F137</f>
        <v>0</v>
      </c>
      <c r="F137" s="310">
        <v>0</v>
      </c>
      <c r="G137" s="290"/>
    </row>
    <row r="138" spans="1:7" ht="19.5" customHeight="1">
      <c r="A138" s="231"/>
      <c r="B138" s="235" t="s">
        <v>21</v>
      </c>
      <c r="C138" s="233" t="s">
        <v>22</v>
      </c>
      <c r="D138" s="234">
        <v>0</v>
      </c>
      <c r="E138" s="185">
        <f>ต.ค.56!F138+พ.ย.56!F138+ธ.ค.56!F138+ม.ค.57!F138+ก.พ.57!F138+มี.ค.57!F138+เม.ย.57!F138+พ.ค.57!F138+มิ.ย.57!F138+ก.ค.57!F138+ส.ค.57!F138+ก.ย.57!F138</f>
        <v>0</v>
      </c>
      <c r="F138" s="310">
        <v>0</v>
      </c>
      <c r="G138" s="290"/>
    </row>
    <row r="139" spans="1:7" ht="19.5" customHeight="1">
      <c r="A139" s="231"/>
      <c r="B139" s="237" t="s">
        <v>68</v>
      </c>
      <c r="C139" s="233" t="s">
        <v>3</v>
      </c>
      <c r="D139" s="234">
        <v>0</v>
      </c>
      <c r="E139" s="185">
        <f>ต.ค.56!F139+พ.ย.56!F139+ธ.ค.56!F139+ม.ค.57!F139+ก.พ.57!F139+มี.ค.57!F139+เม.ย.57!F139+พ.ค.57!F139+มิ.ย.57!F139+ก.ค.57!F139+ส.ค.57!F139+ก.ย.57!F139</f>
        <v>0</v>
      </c>
      <c r="F139" s="310">
        <v>0</v>
      </c>
      <c r="G139" s="290"/>
    </row>
    <row r="140" spans="1:7" ht="19.5" customHeight="1">
      <c r="A140" s="231"/>
      <c r="B140" s="238" t="s">
        <v>58</v>
      </c>
      <c r="C140" s="233" t="s">
        <v>22</v>
      </c>
      <c r="D140" s="234">
        <v>0</v>
      </c>
      <c r="E140" s="185">
        <f>ต.ค.56!F140+พ.ย.56!F140+ธ.ค.56!F140+ม.ค.57!F140+ก.พ.57!F140+มี.ค.57!F140+เม.ย.57!F140+พ.ค.57!F140+มิ.ย.57!F140+ก.ค.57!F140+ส.ค.57!F140+ก.ย.57!F140</f>
        <v>0</v>
      </c>
      <c r="F140" s="310">
        <v>0</v>
      </c>
      <c r="G140" s="290"/>
    </row>
    <row r="141" spans="1:7" ht="19.5" customHeight="1">
      <c r="A141" s="231"/>
      <c r="B141" s="237" t="s">
        <v>69</v>
      </c>
      <c r="C141" s="233" t="s">
        <v>3</v>
      </c>
      <c r="D141" s="234">
        <v>0</v>
      </c>
      <c r="E141" s="185">
        <f>ต.ค.56!F141+พ.ย.56!F141+ธ.ค.56!F141+ม.ค.57!F141+ก.พ.57!F141+มี.ค.57!F141+เม.ย.57!F141+พ.ค.57!F141+มิ.ย.57!F141+ก.ค.57!F141+ส.ค.57!F141+ก.ย.57!F141</f>
        <v>0</v>
      </c>
      <c r="F141" s="310">
        <v>0</v>
      </c>
      <c r="G141" s="290"/>
    </row>
    <row r="142" spans="1:7" ht="19.5" customHeight="1">
      <c r="A142" s="231"/>
      <c r="B142" s="238" t="s">
        <v>59</v>
      </c>
      <c r="C142" s="233" t="s">
        <v>22</v>
      </c>
      <c r="D142" s="234">
        <v>0</v>
      </c>
      <c r="E142" s="185">
        <f>ต.ค.56!F142+พ.ย.56!F142+ธ.ค.56!F142+ม.ค.57!F142+ก.พ.57!F142+มี.ค.57!F142+เม.ย.57!F142+พ.ค.57!F142+มิ.ย.57!F142+ก.ค.57!F142+ส.ค.57!F142+ก.ย.57!F142</f>
        <v>0</v>
      </c>
      <c r="F142" s="310">
        <v>0</v>
      </c>
      <c r="G142" s="290"/>
    </row>
    <row r="143" spans="1:7" ht="19.5" customHeight="1">
      <c r="A143" s="231"/>
      <c r="B143" s="235" t="s">
        <v>131</v>
      </c>
      <c r="C143" s="233" t="s">
        <v>3</v>
      </c>
      <c r="D143" s="234">
        <v>0</v>
      </c>
      <c r="E143" s="185">
        <f>ต.ค.56!F143+พ.ย.56!F143+ธ.ค.56!F143+ม.ค.57!F143+ก.พ.57!F143+มี.ค.57!F143+เม.ย.57!F143+พ.ค.57!F143+มิ.ย.57!F143+ก.ค.57!F143+ส.ค.57!F143+ก.ย.57!F143</f>
        <v>0</v>
      </c>
      <c r="F143" s="310">
        <v>0</v>
      </c>
      <c r="G143" s="290"/>
    </row>
    <row r="144" spans="1:7" ht="19.5" customHeight="1">
      <c r="A144" s="231"/>
      <c r="B144" s="235" t="s">
        <v>28</v>
      </c>
      <c r="C144" s="233" t="s">
        <v>22</v>
      </c>
      <c r="D144" s="234">
        <v>0</v>
      </c>
      <c r="E144" s="185">
        <f>ต.ค.56!F144+พ.ย.56!F144+ธ.ค.56!F144+ม.ค.57!F144+ก.พ.57!F144+มี.ค.57!F144+เม.ย.57!F144+พ.ค.57!F144+มิ.ย.57!F144+ก.ค.57!F144+ส.ค.57!F144+ก.ย.57!F144</f>
        <v>0</v>
      </c>
      <c r="F144" s="310">
        <v>0</v>
      </c>
      <c r="G144" s="290"/>
    </row>
    <row r="145" spans="1:7" ht="19.5" customHeight="1">
      <c r="A145" s="231"/>
      <c r="B145" s="232" t="s">
        <v>208</v>
      </c>
      <c r="C145" s="233"/>
      <c r="D145" s="234"/>
      <c r="E145" s="189"/>
      <c r="F145" s="310"/>
      <c r="G145" s="290"/>
    </row>
    <row r="146" spans="1:7" ht="19.5" customHeight="1">
      <c r="A146" s="231"/>
      <c r="B146" s="239" t="s">
        <v>132</v>
      </c>
      <c r="C146" s="233" t="s">
        <v>3</v>
      </c>
      <c r="D146" s="234">
        <v>0</v>
      </c>
      <c r="E146" s="185">
        <f>ต.ค.56!F146+พ.ย.56!F146+ธ.ค.56!F146+ม.ค.57!F146+ก.พ.57!F146+มี.ค.57!F146+เม.ย.57!F146+พ.ค.57!F146+มิ.ย.57!F146+ก.ค.57!F146+ส.ค.57!F146+ก.ย.57!F146</f>
        <v>0</v>
      </c>
      <c r="F146" s="310">
        <v>0</v>
      </c>
      <c r="G146" s="290"/>
    </row>
    <row r="147" spans="1:7" ht="19.5" customHeight="1">
      <c r="A147" s="231"/>
      <c r="B147" s="239" t="s">
        <v>167</v>
      </c>
      <c r="C147" s="233" t="s">
        <v>3</v>
      </c>
      <c r="D147" s="234">
        <v>0</v>
      </c>
      <c r="E147" s="185">
        <f>ต.ค.56!F147+พ.ย.56!F147+ธ.ค.56!F147+ม.ค.57!F147+ก.พ.57!F147+มี.ค.57!F147+เม.ย.57!F147+พ.ค.57!F147+มิ.ย.57!F147+ก.ค.57!F147+ส.ค.57!F147+ก.ย.57!F147</f>
        <v>0</v>
      </c>
      <c r="F147" s="310">
        <v>0</v>
      </c>
      <c r="G147" s="290"/>
    </row>
    <row r="148" spans="1:7" ht="19.5" customHeight="1">
      <c r="A148" s="231"/>
      <c r="B148" s="240" t="s">
        <v>188</v>
      </c>
      <c r="C148" s="233" t="s">
        <v>3</v>
      </c>
      <c r="D148" s="234">
        <v>0</v>
      </c>
      <c r="E148" s="185">
        <f>ต.ค.56!F148+พ.ย.56!F148+ธ.ค.56!F148+ม.ค.57!F148+ก.พ.57!F148+มี.ค.57!F148+เม.ย.57!F148+พ.ค.57!F148+มิ.ย.57!F148+ก.ค.57!F148+ส.ค.57!F148+ก.ย.57!F148</f>
        <v>0</v>
      </c>
      <c r="F148" s="310">
        <v>0</v>
      </c>
      <c r="G148" s="290"/>
    </row>
    <row r="149" spans="1:7" ht="19.5" customHeight="1">
      <c r="A149" s="231"/>
      <c r="B149" s="241" t="s">
        <v>209</v>
      </c>
      <c r="C149" s="233" t="s">
        <v>3</v>
      </c>
      <c r="D149" s="234">
        <v>0</v>
      </c>
      <c r="E149" s="185">
        <f>ต.ค.56!F149+พ.ย.56!F149+ธ.ค.56!F149+ม.ค.57!F149+ก.พ.57!F149+มี.ค.57!F149+เม.ย.57!F149+พ.ค.57!F149+มิ.ย.57!F149+ก.ค.57!F149+ส.ค.57!F149+ก.ย.57!F149</f>
        <v>0</v>
      </c>
      <c r="F149" s="310">
        <v>0</v>
      </c>
      <c r="G149" s="290"/>
    </row>
    <row r="150" spans="1:7" ht="19.5" customHeight="1">
      <c r="A150" s="231"/>
      <c r="B150" s="235" t="s">
        <v>189</v>
      </c>
      <c r="C150" s="233"/>
      <c r="D150" s="234"/>
      <c r="E150" s="189"/>
      <c r="F150" s="310"/>
      <c r="G150" s="290"/>
    </row>
    <row r="151" spans="1:7" ht="19.5" customHeight="1">
      <c r="A151" s="231"/>
      <c r="B151" s="235" t="s">
        <v>133</v>
      </c>
      <c r="C151" s="233" t="s">
        <v>3</v>
      </c>
      <c r="D151" s="234">
        <v>0</v>
      </c>
      <c r="E151" s="185">
        <f>ต.ค.56!F151+พ.ย.56!F151+ธ.ค.56!F151+ม.ค.57!F151+ก.พ.57!F151+มี.ค.57!F151+เม.ย.57!F151+พ.ค.57!F151+มิ.ย.57!F151+ก.ค.57!F151+ส.ค.57!F151+ก.ย.57!F151</f>
        <v>0</v>
      </c>
      <c r="F151" s="310">
        <v>0</v>
      </c>
      <c r="G151" s="290"/>
    </row>
    <row r="152" spans="1:7" ht="19.5" customHeight="1">
      <c r="A152" s="231"/>
      <c r="B152" s="242" t="s">
        <v>33</v>
      </c>
      <c r="C152" s="233"/>
      <c r="D152" s="234"/>
      <c r="E152" s="185">
        <f>ต.ค.56!F152+พ.ย.56!F152+ธ.ค.56!F152+ม.ค.57!F152+ก.พ.57!F152+มี.ค.57!F152+เม.ย.57!F152+พ.ค.57!F152+มิ.ย.57!F152+ก.ค.57!F152+ส.ค.57!F152+ก.ย.57!F152</f>
        <v>0</v>
      </c>
      <c r="F152" s="310"/>
      <c r="G152" s="290"/>
    </row>
    <row r="153" spans="1:7" ht="19.5" customHeight="1">
      <c r="A153" s="231"/>
      <c r="B153" s="235" t="s">
        <v>134</v>
      </c>
      <c r="C153" s="233" t="s">
        <v>3</v>
      </c>
      <c r="D153" s="234">
        <v>0</v>
      </c>
      <c r="E153" s="185">
        <f>ต.ค.56!F153+พ.ย.56!F153+ธ.ค.56!F153+ม.ค.57!F153+ก.พ.57!F153+มี.ค.57!F153+เม.ย.57!F153+พ.ค.57!F153+มิ.ย.57!F153+ก.ค.57!F153+ส.ค.57!F153+ก.ย.57!F153</f>
        <v>0</v>
      </c>
      <c r="F153" s="310">
        <v>0</v>
      </c>
      <c r="G153" s="290"/>
    </row>
    <row r="154" spans="1:7" ht="19.5" customHeight="1">
      <c r="A154" s="231"/>
      <c r="B154" s="243" t="s">
        <v>30</v>
      </c>
      <c r="C154" s="233"/>
      <c r="D154" s="234"/>
      <c r="E154" s="189"/>
      <c r="F154" s="310"/>
      <c r="G154" s="290"/>
    </row>
    <row r="155" spans="1:7" ht="19.5" customHeight="1">
      <c r="A155" s="231"/>
      <c r="B155" s="232" t="s">
        <v>29</v>
      </c>
      <c r="C155" s="233"/>
      <c r="D155" s="234"/>
      <c r="E155" s="189"/>
      <c r="F155" s="310"/>
      <c r="G155" s="290"/>
    </row>
    <row r="156" spans="1:7" ht="19.5" customHeight="1">
      <c r="A156" s="231"/>
      <c r="B156" s="232" t="s">
        <v>190</v>
      </c>
      <c r="C156" s="233"/>
      <c r="D156" s="234"/>
      <c r="E156" s="189"/>
      <c r="F156" s="310"/>
      <c r="G156" s="290"/>
    </row>
    <row r="157" spans="1:7" ht="19.5" customHeight="1">
      <c r="A157" s="231"/>
      <c r="B157" s="235" t="s">
        <v>135</v>
      </c>
      <c r="C157" s="233" t="s">
        <v>126</v>
      </c>
      <c r="D157" s="234">
        <v>0</v>
      </c>
      <c r="E157" s="185">
        <f>ต.ค.56!F157+พ.ย.56!F157+ธ.ค.56!F157+ม.ค.57!F157+ก.พ.57!F157+มี.ค.57!F157+เม.ย.57!F157+พ.ค.57!F157+มิ.ย.57!F157+ก.ค.57!F157+ส.ค.57!F157+ก.ย.57!F157</f>
        <v>0</v>
      </c>
      <c r="F157" s="310">
        <v>0</v>
      </c>
      <c r="G157" s="290"/>
    </row>
    <row r="158" spans="1:7" ht="19.5" customHeight="1">
      <c r="A158" s="231"/>
      <c r="B158" s="244" t="s">
        <v>31</v>
      </c>
      <c r="C158" s="233"/>
      <c r="D158" s="234"/>
      <c r="E158" s="189"/>
      <c r="F158" s="310"/>
      <c r="G158" s="290"/>
    </row>
    <row r="159" spans="1:7" ht="19.5" customHeight="1">
      <c r="A159" s="231"/>
      <c r="B159" s="239" t="s">
        <v>47</v>
      </c>
      <c r="C159" s="233"/>
      <c r="D159" s="234"/>
      <c r="E159" s="189"/>
      <c r="F159" s="310"/>
      <c r="G159" s="290"/>
    </row>
    <row r="160" spans="1:7" ht="19.5" customHeight="1">
      <c r="A160" s="231"/>
      <c r="B160" s="239" t="s">
        <v>136</v>
      </c>
      <c r="C160" s="233" t="s">
        <v>12</v>
      </c>
      <c r="D160" s="234">
        <v>0</v>
      </c>
      <c r="E160" s="185">
        <f>ต.ค.56!F160+พ.ย.56!F160+ธ.ค.56!F160+ม.ค.57!F160+ก.พ.57!F160+มี.ค.57!F160+เม.ย.57!F160+พ.ค.57!F160+มิ.ย.57!F160+ก.ค.57!F160+ส.ค.57!F160+ก.ย.57!F160</f>
        <v>0</v>
      </c>
      <c r="F160" s="310">
        <v>0</v>
      </c>
      <c r="G160" s="290"/>
    </row>
    <row r="161" spans="1:7" ht="19.5" customHeight="1">
      <c r="A161" s="231"/>
      <c r="B161" s="245" t="s">
        <v>32</v>
      </c>
      <c r="C161" s="233"/>
      <c r="D161" s="234"/>
      <c r="E161" s="189"/>
      <c r="F161" s="310"/>
      <c r="G161" s="290"/>
    </row>
    <row r="162" spans="1:7" ht="19.5" customHeight="1">
      <c r="A162" s="231"/>
      <c r="B162" s="232" t="s">
        <v>26</v>
      </c>
      <c r="C162" s="233"/>
      <c r="D162" s="234"/>
      <c r="E162" s="189"/>
      <c r="F162" s="310"/>
      <c r="G162" s="290"/>
    </row>
    <row r="163" spans="1:7" ht="19.5" customHeight="1">
      <c r="A163" s="231"/>
      <c r="B163" s="235" t="s">
        <v>137</v>
      </c>
      <c r="C163" s="233" t="s">
        <v>3</v>
      </c>
      <c r="D163" s="234">
        <v>0</v>
      </c>
      <c r="E163" s="185">
        <f>ต.ค.56!F163+พ.ย.56!F163+ธ.ค.56!F163+ม.ค.57!F163+ก.พ.57!F163+มี.ค.57!F163+เม.ย.57!F163+พ.ค.57!F163+มิ.ย.57!F163+ก.ค.57!F163+ส.ค.57!F163+ก.ย.57!F163</f>
        <v>0</v>
      </c>
      <c r="F163" s="310">
        <v>0</v>
      </c>
      <c r="G163" s="290"/>
    </row>
    <row r="164" spans="1:7" ht="19.5" customHeight="1">
      <c r="A164" s="276"/>
      <c r="B164" s="277" t="s">
        <v>27</v>
      </c>
      <c r="C164" s="278"/>
      <c r="D164" s="279"/>
      <c r="E164" s="253"/>
      <c r="F164" s="313"/>
      <c r="G164" s="293"/>
    </row>
    <row r="165" spans="1:7" ht="21.75" customHeight="1">
      <c r="A165" s="271" t="s">
        <v>48</v>
      </c>
      <c r="B165" s="280" t="s">
        <v>243</v>
      </c>
      <c r="C165" s="273" t="s">
        <v>3</v>
      </c>
      <c r="D165" s="261">
        <f>SUM('สรุปผลงานสำคัญ (รายเดือน)'!D160)</f>
        <v>8800</v>
      </c>
      <c r="E165" s="185">
        <f>ต.ค.56!F165+พ.ย.56!F165+ธ.ค.56!F165+ม.ค.57!F165+ก.พ.57!F165+มี.ค.57!F165+เม.ย.57!F165+พ.ค.57!F165+มิ.ย.57!F165+ก.ค.57!F165+ส.ค.57!F165+ก.ย.57!F165</f>
        <v>9250</v>
      </c>
      <c r="F165" s="324">
        <f>F166</f>
        <v>311</v>
      </c>
      <c r="G165" s="302">
        <f>E165*100/D165</f>
        <v>105.11363636363636</v>
      </c>
    </row>
    <row r="166" spans="1:7" ht="21.75" customHeight="1">
      <c r="A166" s="193"/>
      <c r="B166" s="194" t="s">
        <v>244</v>
      </c>
      <c r="C166" s="183" t="s">
        <v>3</v>
      </c>
      <c r="D166" s="184">
        <f>SUM('สรุปผลงานสำคัญ (รายเดือน)'!D161)</f>
        <v>8800</v>
      </c>
      <c r="E166" s="185">
        <f>ต.ค.56!F166+พ.ย.56!F166+ธ.ค.56!F166+ม.ค.57!F166+ก.พ.57!F166+มี.ค.57!F166+เม.ย.57!F166+พ.ค.57!F166+มิ.ย.57!F166+ก.ค.57!F166+ส.ค.57!F166+ก.ย.57!F166</f>
        <v>9250</v>
      </c>
      <c r="F166" s="321">
        <f>F167+F170</f>
        <v>311</v>
      </c>
      <c r="G166" s="303">
        <f t="shared" ref="G166:G174" si="3">E166*100/D166</f>
        <v>105.11363636363636</v>
      </c>
    </row>
    <row r="167" spans="1:7" ht="21.75" customHeight="1">
      <c r="A167" s="196"/>
      <c r="B167" s="197" t="s">
        <v>245</v>
      </c>
      <c r="C167" s="198" t="s">
        <v>3</v>
      </c>
      <c r="D167" s="199">
        <f>SUM('สรุปผลงานสำคัญ (รายเดือน)'!D162)</f>
        <v>2000</v>
      </c>
      <c r="E167" s="185">
        <f>ต.ค.56!F167+พ.ย.56!F167+ธ.ค.56!F167+ม.ค.57!F167+ก.พ.57!F167+มี.ค.57!F167+เม.ย.57!F167+พ.ค.57!F167+มิ.ย.57!F167+ก.ค.57!F167+ส.ค.57!F167+ก.ย.57!F167</f>
        <v>2169</v>
      </c>
      <c r="F167" s="321">
        <v>0</v>
      </c>
      <c r="G167" s="303">
        <f t="shared" si="3"/>
        <v>108.45</v>
      </c>
    </row>
    <row r="168" spans="1:7" ht="21.75" customHeight="1">
      <c r="A168" s="196"/>
      <c r="B168" s="197" t="s">
        <v>246</v>
      </c>
      <c r="C168" s="198" t="s">
        <v>3</v>
      </c>
      <c r="D168" s="199">
        <f>SUM('สรุปผลงานสำคัญ (รายเดือน)'!D163)</f>
        <v>1200</v>
      </c>
      <c r="E168" s="185">
        <f>ต.ค.56!F168+พ.ย.56!F168+ธ.ค.56!F168+ม.ค.57!F168+ก.พ.57!F168+มี.ค.57!F168+เม.ย.57!F168+พ.ค.57!F168+มิ.ย.57!F168+ก.ค.57!F168+ส.ค.57!F168+ก.ย.57!F168</f>
        <v>1220</v>
      </c>
      <c r="F168" s="310">
        <v>0</v>
      </c>
      <c r="G168" s="303">
        <f t="shared" si="3"/>
        <v>101.66666666666667</v>
      </c>
    </row>
    <row r="169" spans="1:7" ht="21.75" customHeight="1">
      <c r="A169" s="196"/>
      <c r="B169" s="197" t="s">
        <v>247</v>
      </c>
      <c r="C169" s="198" t="s">
        <v>3</v>
      </c>
      <c r="D169" s="199">
        <f>SUM('สรุปผลงานสำคัญ (รายเดือน)'!D164)</f>
        <v>800</v>
      </c>
      <c r="E169" s="185">
        <f>ต.ค.56!F169+พ.ย.56!F169+ธ.ค.56!F169+ม.ค.57!F169+ก.พ.57!F169+มี.ค.57!F169+เม.ย.57!F169+พ.ค.57!F169+มิ.ย.57!F169+ก.ค.57!F169+ส.ค.57!F169+ก.ย.57!F169</f>
        <v>949</v>
      </c>
      <c r="F169" s="310">
        <v>0</v>
      </c>
      <c r="G169" s="303">
        <f t="shared" si="3"/>
        <v>118.625</v>
      </c>
    </row>
    <row r="170" spans="1:7" ht="21.75" customHeight="1">
      <c r="A170" s="196"/>
      <c r="B170" s="197" t="s">
        <v>248</v>
      </c>
      <c r="C170" s="198" t="s">
        <v>3</v>
      </c>
      <c r="D170" s="199">
        <f>SUM('สรุปผลงานสำคัญ (รายเดือน)'!D165)</f>
        <v>6800</v>
      </c>
      <c r="E170" s="185">
        <f>ต.ค.56!F170+พ.ย.56!F170+ธ.ค.56!F170+ม.ค.57!F170+ก.พ.57!F170+มี.ค.57!F170+เม.ย.57!F170+พ.ค.57!F170+มิ.ย.57!F170+ก.ค.57!F170+ส.ค.57!F170+ก.ย.57!F170</f>
        <v>7081</v>
      </c>
      <c r="F170" s="321">
        <f>F171+F172</f>
        <v>311</v>
      </c>
      <c r="G170" s="303">
        <f t="shared" si="3"/>
        <v>104.13235294117646</v>
      </c>
    </row>
    <row r="171" spans="1:7" ht="21.75" customHeight="1">
      <c r="A171" s="196"/>
      <c r="B171" s="197" t="s">
        <v>255</v>
      </c>
      <c r="C171" s="198" t="s">
        <v>3</v>
      </c>
      <c r="D171" s="199">
        <f>SUM('สรุปผลงานสำคัญ (รายเดือน)'!D166)</f>
        <v>3000</v>
      </c>
      <c r="E171" s="185">
        <f>ต.ค.56!F171+พ.ย.56!F171+ธ.ค.56!F171+ม.ค.57!F171+ก.พ.57!F171+มี.ค.57!F171+เม.ย.57!F171+พ.ค.57!F171+มิ.ย.57!F171+ก.ค.57!F171+ส.ค.57!F171+ก.ย.57!F171</f>
        <v>3024</v>
      </c>
      <c r="F171" s="310">
        <v>311</v>
      </c>
      <c r="G171" s="303">
        <f t="shared" si="3"/>
        <v>100.8</v>
      </c>
    </row>
    <row r="172" spans="1:7" ht="21.75" customHeight="1">
      <c r="A172" s="196"/>
      <c r="B172" s="197" t="s">
        <v>249</v>
      </c>
      <c r="C172" s="198" t="s">
        <v>3</v>
      </c>
      <c r="D172" s="199">
        <f>SUM('สรุปผลงานสำคัญ (รายเดือน)'!D167)</f>
        <v>3800</v>
      </c>
      <c r="E172" s="185">
        <f>ต.ค.56!F172+พ.ย.56!F172+ธ.ค.56!F172+ม.ค.57!F172+ก.พ.57!F172+มี.ค.57!F172+เม.ย.57!F172+พ.ค.57!F172+มิ.ย.57!F172+ก.ค.57!F172+ส.ค.57!F172+ก.ย.57!F172</f>
        <v>4057</v>
      </c>
      <c r="F172" s="310">
        <v>0</v>
      </c>
      <c r="G172" s="303">
        <f t="shared" si="3"/>
        <v>106.76315789473684</v>
      </c>
    </row>
    <row r="173" spans="1:7" ht="21.75" customHeight="1">
      <c r="A173" s="193" t="s">
        <v>84</v>
      </c>
      <c r="B173" s="194" t="s">
        <v>194</v>
      </c>
      <c r="C173" s="183" t="s">
        <v>3</v>
      </c>
      <c r="D173" s="184">
        <f>SUM('สรุปผลงานสำคัญ (รายเดือน)'!D168)</f>
        <v>42700</v>
      </c>
      <c r="E173" s="185">
        <f>E174+E175+E176+E179+E184</f>
        <v>83797</v>
      </c>
      <c r="F173" s="321">
        <f>F174+F175+F176+F179+F184</f>
        <v>6210</v>
      </c>
      <c r="G173" s="303">
        <f t="shared" si="3"/>
        <v>196.24590163934425</v>
      </c>
    </row>
    <row r="174" spans="1:7" ht="21.75" customHeight="1">
      <c r="A174" s="193"/>
      <c r="B174" s="197" t="s">
        <v>195</v>
      </c>
      <c r="C174" s="183" t="s">
        <v>3</v>
      </c>
      <c r="D174" s="184">
        <f>SUM('สรุปผลงานสำคัญ (รายเดือน)'!D169)</f>
        <v>40000</v>
      </c>
      <c r="E174" s="185">
        <f>ต.ค.56!F174+พ.ย.56!F174+ธ.ค.56!F174+ม.ค.57!F174+ก.พ.57!F174+มี.ค.57!F174+เม.ย.57!F174+พ.ค.57!F174+มิ.ย.57!F174+ก.ค.57!F174+ส.ค.57!F174+ก.ย.57!F174</f>
        <v>80379</v>
      </c>
      <c r="F174" s="310">
        <v>6210</v>
      </c>
      <c r="G174" s="303">
        <f t="shared" si="3"/>
        <v>200.94749999999999</v>
      </c>
    </row>
    <row r="175" spans="1:7" ht="21.75" customHeight="1">
      <c r="A175" s="187"/>
      <c r="B175" s="182" t="s">
        <v>250</v>
      </c>
      <c r="C175" s="198" t="s">
        <v>3</v>
      </c>
      <c r="D175" s="199">
        <v>0</v>
      </c>
      <c r="E175" s="185">
        <f>ต.ค.56!F175+พ.ย.56!F175+ธ.ค.56!F175+ม.ค.57!F175+ก.พ.57!F175+มี.ค.57!F175+เม.ย.57!F175+พ.ค.57!F175+มิ.ย.57!F175+ก.ค.57!F175+ส.ค.57!F175+ก.ย.57!F175</f>
        <v>0</v>
      </c>
      <c r="F175" s="310">
        <v>0</v>
      </c>
      <c r="G175" s="290"/>
    </row>
    <row r="176" spans="1:7" ht="21.75" customHeight="1">
      <c r="A176" s="248"/>
      <c r="B176" s="197" t="s">
        <v>196</v>
      </c>
      <c r="C176" s="198" t="s">
        <v>3</v>
      </c>
      <c r="D176" s="199">
        <f>SUM('สรุปผลงานสำคัญ (รายเดือน)'!D171)</f>
        <v>2700</v>
      </c>
      <c r="E176" s="185">
        <f>E177+E178</f>
        <v>3418</v>
      </c>
      <c r="F176" s="310">
        <v>0</v>
      </c>
      <c r="G176" s="290">
        <f>E176*100/D176</f>
        <v>126.5925925925926</v>
      </c>
    </row>
    <row r="177" spans="1:14" ht="21.75" customHeight="1">
      <c r="A177" s="248"/>
      <c r="B177" s="202" t="s">
        <v>88</v>
      </c>
      <c r="C177" s="198" t="s">
        <v>3</v>
      </c>
      <c r="D177" s="199">
        <f>SUM('สรุปผลงานสำคัญ (รายเดือน)'!D172)</f>
        <v>2500</v>
      </c>
      <c r="E177" s="185">
        <f>ต.ค.56!F177+พ.ย.56!F177+ธ.ค.56!F177+ม.ค.57!F177+ก.พ.57!F177+มี.ค.57!F177+เม.ย.57!F177+พ.ค.57!F177+มิ.ย.57!F177+ก.ค.57!F177+ส.ค.57!F177+ก.ย.57!F177</f>
        <v>3124</v>
      </c>
      <c r="F177" s="310">
        <v>2937</v>
      </c>
      <c r="G177" s="303">
        <f t="shared" ref="G177" si="4">E177*100/D177</f>
        <v>124.96</v>
      </c>
    </row>
    <row r="178" spans="1:14" ht="21.75" customHeight="1">
      <c r="A178" s="248"/>
      <c r="B178" s="202" t="s">
        <v>89</v>
      </c>
      <c r="C178" s="198" t="s">
        <v>3</v>
      </c>
      <c r="D178" s="199">
        <f>SUM('สรุปผลงานสำคัญ (รายเดือน)'!D173)</f>
        <v>200</v>
      </c>
      <c r="E178" s="185">
        <f>ต.ค.56!F178+พ.ย.56!F178+ธ.ค.56!F178+ม.ค.57!F178+ก.พ.57!F178+มี.ค.57!F178+เม.ย.57!F178+พ.ค.57!F178+มิ.ย.57!F178+ก.ค.57!F178+ส.ค.57!F178+ก.ย.57!F178</f>
        <v>294</v>
      </c>
      <c r="F178" s="310">
        <v>0</v>
      </c>
      <c r="G178" s="290">
        <f>E178*100/D178</f>
        <v>147</v>
      </c>
    </row>
    <row r="179" spans="1:14" ht="21.75" customHeight="1">
      <c r="A179" s="193"/>
      <c r="B179" s="197" t="s">
        <v>253</v>
      </c>
      <c r="C179" s="198"/>
      <c r="D179" s="199"/>
      <c r="E179" s="185">
        <f>ต.ค.56!F179+พ.ย.56!F179+ธ.ค.56!F179+ม.ค.57!F179+ก.พ.57!F179+มี.ค.57!F179+เม.ย.57!F179+พ.ค.57!F179+มิ.ย.57!F179+ก.ค.57!F179+ส.ค.57!F179+ก.ย.57!F179</f>
        <v>0</v>
      </c>
      <c r="F179" s="311">
        <f>F180</f>
        <v>0</v>
      </c>
      <c r="G179" s="291"/>
    </row>
    <row r="180" spans="1:14" ht="21.75" customHeight="1">
      <c r="A180" s="248"/>
      <c r="B180" s="207" t="s">
        <v>251</v>
      </c>
      <c r="C180" s="198" t="s">
        <v>8</v>
      </c>
      <c r="D180" s="199">
        <v>0</v>
      </c>
      <c r="E180" s="185">
        <f>ต.ค.56!F180+พ.ย.56!F180+ธ.ค.56!F180+ม.ค.57!F180+ก.พ.57!F180+มี.ค.57!F180+เม.ย.57!F180+พ.ค.57!F180+มิ.ย.57!F180+ก.ค.57!F180+ส.ค.57!F180+ก.ย.57!F180</f>
        <v>0</v>
      </c>
      <c r="F180" s="310">
        <v>0</v>
      </c>
      <c r="G180" s="290"/>
    </row>
    <row r="181" spans="1:14" ht="21.75" customHeight="1">
      <c r="A181" s="248"/>
      <c r="B181" s="202" t="s">
        <v>53</v>
      </c>
      <c r="C181" s="198"/>
      <c r="D181" s="199">
        <v>0</v>
      </c>
      <c r="E181" s="185">
        <f>ต.ค.56!F181+พ.ย.56!F181+ธ.ค.56!F181+ม.ค.57!F181+ก.พ.57!F181+มี.ค.57!F181+เม.ย.57!F181+พ.ค.57!F181+มิ.ย.57!F181+ก.ค.57!F181+ส.ค.57!F181+ก.ย.57!F181</f>
        <v>0</v>
      </c>
      <c r="F181" s="310">
        <v>0</v>
      </c>
      <c r="G181" s="290"/>
    </row>
    <row r="182" spans="1:14" ht="21.75" customHeight="1">
      <c r="A182" s="248"/>
      <c r="B182" s="202" t="s">
        <v>54</v>
      </c>
      <c r="C182" s="198"/>
      <c r="D182" s="199">
        <v>0</v>
      </c>
      <c r="E182" s="185">
        <f>ต.ค.56!F182+พ.ย.56!F182+ธ.ค.56!F182+ม.ค.57!F182+ก.พ.57!F182+มี.ค.57!F182+เม.ย.57!F182+พ.ค.57!F182+มิ.ย.57!F182+ก.ค.57!F182+ส.ค.57!F182+ก.ย.57!F182</f>
        <v>0</v>
      </c>
      <c r="F182" s="310">
        <v>0</v>
      </c>
      <c r="G182" s="290"/>
    </row>
    <row r="183" spans="1:14" ht="21.75" customHeight="1">
      <c r="A183" s="248"/>
      <c r="B183" s="202" t="s">
        <v>55</v>
      </c>
      <c r="C183" s="198"/>
      <c r="D183" s="199">
        <v>0</v>
      </c>
      <c r="E183" s="185">
        <f>ต.ค.56!F183+พ.ย.56!F183+ธ.ค.56!F183+ม.ค.57!F183+ก.พ.57!F183+มี.ค.57!F183+เม.ย.57!F183+พ.ค.57!F183+มิ.ย.57!F183+ก.ค.57!F183+ส.ค.57!F183+ก.ย.57!F183</f>
        <v>0</v>
      </c>
      <c r="F183" s="310">
        <v>0</v>
      </c>
      <c r="G183" s="290"/>
    </row>
    <row r="184" spans="1:14" ht="21.75" customHeight="1">
      <c r="A184" s="248"/>
      <c r="B184" s="197" t="s">
        <v>252</v>
      </c>
      <c r="C184" s="198" t="s">
        <v>9</v>
      </c>
      <c r="D184" s="199">
        <v>0</v>
      </c>
      <c r="E184" s="185">
        <f>ต.ค.56!F184+พ.ย.56!F184+ธ.ค.56!F184+ม.ค.57!F184+ก.พ.57!F184+มี.ค.57!F184+เม.ย.57!F184+พ.ค.57!F184+มิ.ย.57!F184+ก.ค.57!F184+ส.ค.57!F184+ก.ย.57!F184</f>
        <v>0</v>
      </c>
      <c r="F184" s="310">
        <v>0</v>
      </c>
      <c r="G184" s="290"/>
    </row>
    <row r="185" spans="1:14" ht="21.75" customHeight="1">
      <c r="A185" s="249"/>
      <c r="B185" s="250"/>
      <c r="C185" s="251"/>
      <c r="D185" s="252"/>
      <c r="E185" s="253"/>
      <c r="F185" s="313"/>
      <c r="G185" s="293"/>
      <c r="H185" s="4"/>
      <c r="I185" s="4"/>
      <c r="J185" s="4"/>
      <c r="K185" s="4"/>
      <c r="L185" s="4"/>
      <c r="M185" s="4"/>
      <c r="N185" s="4"/>
    </row>
    <row r="186" spans="1:14">
      <c r="A186" s="282"/>
      <c r="B186" s="282"/>
      <c r="C186" s="282"/>
      <c r="D186" s="283"/>
      <c r="E186" s="282"/>
      <c r="F186" s="326"/>
      <c r="G186" s="304"/>
    </row>
  </sheetData>
  <mergeCells count="10">
    <mergeCell ref="A17:B17"/>
    <mergeCell ref="A1:G1"/>
    <mergeCell ref="A2:G2"/>
    <mergeCell ref="A3:G3"/>
    <mergeCell ref="B5:B6"/>
    <mergeCell ref="C5:C6"/>
    <mergeCell ref="D5:D6"/>
    <mergeCell ref="E5:E6"/>
    <mergeCell ref="F5:F6"/>
    <mergeCell ref="G5:G6"/>
  </mergeCells>
  <printOptions horizontalCentered="1"/>
  <pageMargins left="0.55118110236220474" right="0.35433070866141736" top="0.69" bottom="0.46" header="0.51181102362204722" footer="0.26"/>
  <pageSetup paperSize="9" scale="90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>
  <dimension ref="A1:A13"/>
  <sheetViews>
    <sheetView workbookViewId="0">
      <selection activeCell="B22" sqref="B22"/>
    </sheetView>
  </sheetViews>
  <sheetFormatPr defaultRowHeight="21"/>
  <sheetData>
    <row r="1" spans="1:1">
      <c r="A1">
        <v>111</v>
      </c>
    </row>
    <row r="2" spans="1:1">
      <c r="A2">
        <v>112</v>
      </c>
    </row>
    <row r="3" spans="1:1">
      <c r="A3">
        <v>151</v>
      </c>
    </row>
    <row r="4" spans="1:1">
      <c r="A4">
        <v>164</v>
      </c>
    </row>
    <row r="5" spans="1:1">
      <c r="A5">
        <v>145</v>
      </c>
    </row>
    <row r="6" spans="1:1">
      <c r="A6">
        <v>161</v>
      </c>
    </row>
    <row r="7" spans="1:1">
      <c r="A7">
        <v>185</v>
      </c>
    </row>
    <row r="8" spans="1:1">
      <c r="A8">
        <v>146</v>
      </c>
    </row>
    <row r="9" spans="1:1">
      <c r="A9">
        <v>138</v>
      </c>
    </row>
    <row r="10" spans="1:1">
      <c r="A10">
        <v>151</v>
      </c>
    </row>
    <row r="11" spans="1:1">
      <c r="A11">
        <v>133</v>
      </c>
    </row>
    <row r="12" spans="1:1">
      <c r="A12">
        <v>136</v>
      </c>
    </row>
    <row r="13" spans="1:1">
      <c r="A13">
        <f>SUM(A1:A12)</f>
        <v>1733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BL182"/>
  <sheetViews>
    <sheetView showGridLines="0" zoomScaleSheetLayoutView="75" workbookViewId="0">
      <pane xSplit="4" ySplit="6" topLeftCell="E180" activePane="bottomRight" state="frozen"/>
      <selection activeCell="B166" sqref="B166"/>
      <selection pane="topRight" activeCell="B166" sqref="B166"/>
      <selection pane="bottomLeft" activeCell="B166" sqref="B166"/>
      <selection pane="bottomRight" activeCell="B165" sqref="B165"/>
    </sheetView>
  </sheetViews>
  <sheetFormatPr defaultRowHeight="21"/>
  <cols>
    <col min="1" max="1" width="12.33203125" style="1" bestFit="1" customWidth="1"/>
    <col min="2" max="2" width="61" style="1" customWidth="1"/>
    <col min="3" max="3" width="10.5" style="1" customWidth="1"/>
    <col min="4" max="4" width="14.6640625" style="78" customWidth="1"/>
    <col min="5" max="5" width="14.6640625" style="1" customWidth="1"/>
    <col min="6" max="7" width="9" style="1" customWidth="1"/>
    <col min="8" max="12" width="9" style="1" hidden="1" customWidth="1"/>
    <col min="13" max="13" width="10.5" style="1" hidden="1" customWidth="1"/>
    <col min="14" max="14" width="9" style="1" hidden="1" customWidth="1"/>
    <col min="15" max="15" width="8.1640625" style="1" hidden="1" customWidth="1"/>
    <col min="16" max="16" width="9" style="1" hidden="1" customWidth="1"/>
    <col min="17" max="17" width="8.33203125" style="1" hidden="1" customWidth="1"/>
    <col min="18" max="18" width="8.83203125" style="101" customWidth="1"/>
    <col min="19" max="22" width="9.33203125" style="1"/>
    <col min="23" max="23" width="11.5" style="1" bestFit="1" customWidth="1"/>
    <col min="24" max="24" width="13.33203125" style="1" customWidth="1"/>
    <col min="25" max="16384" width="9.33203125" style="1"/>
  </cols>
  <sheetData>
    <row r="1" spans="1:64">
      <c r="A1" s="5" t="s">
        <v>0</v>
      </c>
      <c r="B1" s="5"/>
      <c r="C1" s="5"/>
      <c r="D1" s="160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99"/>
    </row>
    <row r="2" spans="1:64">
      <c r="A2" s="5" t="s">
        <v>212</v>
      </c>
      <c r="B2" s="5"/>
      <c r="C2" s="5"/>
      <c r="D2" s="160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99"/>
    </row>
    <row r="3" spans="1:64">
      <c r="A3" s="5" t="s">
        <v>291</v>
      </c>
      <c r="B3" s="5"/>
      <c r="C3" s="5"/>
      <c r="D3" s="160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99"/>
    </row>
    <row r="4" spans="1:64" ht="18.75" customHeight="1">
      <c r="D4" s="161"/>
      <c r="E4" s="6"/>
      <c r="F4" s="95"/>
      <c r="H4" s="6"/>
      <c r="J4" s="6"/>
      <c r="K4" s="6"/>
      <c r="L4" s="6"/>
      <c r="M4" s="6"/>
      <c r="N4" s="6"/>
      <c r="O4" s="6" t="s">
        <v>254</v>
      </c>
      <c r="P4" s="6"/>
      <c r="Q4" s="6"/>
      <c r="R4" s="100" t="s">
        <v>292</v>
      </c>
    </row>
    <row r="5" spans="1:64">
      <c r="A5" s="2"/>
      <c r="B5" s="344" t="s">
        <v>11</v>
      </c>
      <c r="C5" s="346" t="s">
        <v>1</v>
      </c>
      <c r="D5" s="342" t="s">
        <v>16</v>
      </c>
      <c r="E5" s="348" t="s">
        <v>290</v>
      </c>
      <c r="F5" s="341">
        <v>20729</v>
      </c>
      <c r="G5" s="341">
        <v>20760</v>
      </c>
      <c r="H5" s="341">
        <v>20790</v>
      </c>
      <c r="I5" s="341">
        <v>20821</v>
      </c>
      <c r="J5" s="341">
        <v>20852</v>
      </c>
      <c r="K5" s="341">
        <v>20880</v>
      </c>
      <c r="L5" s="341">
        <v>20911</v>
      </c>
      <c r="M5" s="341">
        <v>20941</v>
      </c>
      <c r="N5" s="341">
        <v>20972</v>
      </c>
      <c r="O5" s="341">
        <v>21002</v>
      </c>
      <c r="P5" s="341">
        <v>21033</v>
      </c>
      <c r="Q5" s="341">
        <v>21064</v>
      </c>
      <c r="R5" s="349" t="s">
        <v>127</v>
      </c>
    </row>
    <row r="6" spans="1:64">
      <c r="A6" s="3"/>
      <c r="B6" s="345"/>
      <c r="C6" s="347"/>
      <c r="D6" s="343"/>
      <c r="E6" s="330"/>
      <c r="F6" s="339"/>
      <c r="G6" s="339"/>
      <c r="H6" s="339"/>
      <c r="I6" s="339"/>
      <c r="J6" s="339"/>
      <c r="K6" s="339"/>
      <c r="L6" s="339"/>
      <c r="M6" s="339"/>
      <c r="N6" s="339"/>
      <c r="O6" s="339"/>
      <c r="P6" s="339"/>
      <c r="Q6" s="339"/>
      <c r="R6" s="350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</row>
    <row r="7" spans="1:64">
      <c r="A7" s="7" t="s">
        <v>17</v>
      </c>
      <c r="B7" s="8"/>
      <c r="C7" s="9"/>
      <c r="D7" s="162"/>
      <c r="E7" s="10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102"/>
    </row>
    <row r="8" spans="1:64" ht="27" customHeight="1">
      <c r="A8" s="23" t="s">
        <v>2</v>
      </c>
      <c r="B8" s="24"/>
      <c r="C8" s="25" t="s">
        <v>3</v>
      </c>
      <c r="D8" s="126"/>
      <c r="E8" s="26"/>
      <c r="F8" s="57"/>
      <c r="G8" s="57"/>
      <c r="H8" s="57" t="e">
        <f>SUM(#REF!)</f>
        <v>#REF!</v>
      </c>
      <c r="I8" s="57" t="e">
        <f>SUM(#REF!)</f>
        <v>#REF!</v>
      </c>
      <c r="J8" s="57" t="e">
        <f>SUM(#REF!)</f>
        <v>#REF!</v>
      </c>
      <c r="K8" s="57" t="e">
        <f>SUM(#REF!)</f>
        <v>#REF!</v>
      </c>
      <c r="L8" s="57" t="e">
        <f>SUM(#REF!)</f>
        <v>#REF!</v>
      </c>
      <c r="M8" s="57" t="e">
        <f>SUM(#REF!)</f>
        <v>#REF!</v>
      </c>
      <c r="N8" s="57" t="e">
        <f>SUM(#REF!)</f>
        <v>#REF!</v>
      </c>
      <c r="O8" s="57" t="e">
        <f>SUM(#REF!)</f>
        <v>#REF!</v>
      </c>
      <c r="P8" s="57" t="e">
        <f>SUM(#REF!)</f>
        <v>#REF!</v>
      </c>
      <c r="Q8" s="57" t="e">
        <f>SUM(#REF!)</f>
        <v>#REF!</v>
      </c>
      <c r="R8" s="103"/>
      <c r="W8" s="97"/>
    </row>
    <row r="9" spans="1:64" ht="24.75" customHeight="1">
      <c r="A9" s="23" t="s">
        <v>4</v>
      </c>
      <c r="B9" s="24"/>
      <c r="C9" s="25" t="s">
        <v>3</v>
      </c>
      <c r="D9" s="126"/>
      <c r="E9" s="26"/>
      <c r="F9" s="57"/>
      <c r="G9" s="57"/>
      <c r="H9" s="57" t="e">
        <f>SUM(#REF!)</f>
        <v>#REF!</v>
      </c>
      <c r="I9" s="57" t="e">
        <f>SUM(#REF!)</f>
        <v>#REF!</v>
      </c>
      <c r="J9" s="57" t="e">
        <f>SUM(#REF!)</f>
        <v>#REF!</v>
      </c>
      <c r="K9" s="57" t="e">
        <f>SUM(#REF!)</f>
        <v>#REF!</v>
      </c>
      <c r="L9" s="57" t="e">
        <f>SUM(#REF!)</f>
        <v>#REF!</v>
      </c>
      <c r="M9" s="57" t="e">
        <f>SUM(#REF!)</f>
        <v>#REF!</v>
      </c>
      <c r="N9" s="57" t="e">
        <f>SUM(#REF!)</f>
        <v>#REF!</v>
      </c>
      <c r="O9" s="57" t="e">
        <f>SUM(#REF!)</f>
        <v>#REF!</v>
      </c>
      <c r="P9" s="57" t="e">
        <f>SUM(#REF!)</f>
        <v>#REF!</v>
      </c>
      <c r="Q9" s="57" t="e">
        <f>SUM(#REF!)</f>
        <v>#REF!</v>
      </c>
      <c r="R9" s="103"/>
      <c r="S9" s="78"/>
      <c r="W9" s="97"/>
    </row>
    <row r="10" spans="1:64" ht="24.75" customHeight="1">
      <c r="A10" s="23"/>
      <c r="B10" s="24"/>
      <c r="C10" s="25" t="s">
        <v>19</v>
      </c>
      <c r="D10" s="126"/>
      <c r="E10" s="26"/>
      <c r="F10" s="57"/>
      <c r="G10" s="57"/>
      <c r="H10" s="57" t="e">
        <f>SUM(#REF!)</f>
        <v>#REF!</v>
      </c>
      <c r="I10" s="57" t="e">
        <f>SUM(#REF!)</f>
        <v>#REF!</v>
      </c>
      <c r="J10" s="57" t="e">
        <f>SUM(#REF!)</f>
        <v>#REF!</v>
      </c>
      <c r="K10" s="57" t="e">
        <f>SUM(#REF!)</f>
        <v>#REF!</v>
      </c>
      <c r="L10" s="57" t="e">
        <f>SUM(#REF!)</f>
        <v>#REF!</v>
      </c>
      <c r="M10" s="57" t="e">
        <f>SUM(#REF!)</f>
        <v>#REF!</v>
      </c>
      <c r="N10" s="57" t="e">
        <f>SUM(#REF!)</f>
        <v>#REF!</v>
      </c>
      <c r="O10" s="57" t="e">
        <f>SUM(#REF!)</f>
        <v>#REF!</v>
      </c>
      <c r="P10" s="57" t="e">
        <f>SUM(#REF!)</f>
        <v>#REF!</v>
      </c>
      <c r="Q10" s="57" t="e">
        <f>SUM(#REF!)</f>
        <v>#REF!</v>
      </c>
      <c r="R10" s="103"/>
      <c r="S10" s="78"/>
      <c r="W10" s="97"/>
    </row>
    <row r="11" spans="1:64">
      <c r="A11" s="23" t="s">
        <v>5</v>
      </c>
      <c r="B11" s="24"/>
      <c r="C11" s="25" t="s">
        <v>6</v>
      </c>
      <c r="D11" s="126"/>
      <c r="E11" s="26"/>
      <c r="F11" s="57"/>
      <c r="G11" s="57"/>
      <c r="H11" s="57" t="e">
        <f>SUM(#REF!)</f>
        <v>#REF!</v>
      </c>
      <c r="I11" s="57" t="e">
        <f>SUM(#REF!)</f>
        <v>#REF!</v>
      </c>
      <c r="J11" s="57" t="e">
        <f>SUM(#REF!)</f>
        <v>#REF!</v>
      </c>
      <c r="K11" s="57" t="e">
        <f>SUM(#REF!)</f>
        <v>#REF!</v>
      </c>
      <c r="L11" s="57" t="e">
        <f>SUM(#REF!)</f>
        <v>#REF!</v>
      </c>
      <c r="M11" s="57" t="e">
        <f>SUM(#REF!)</f>
        <v>#REF!</v>
      </c>
      <c r="N11" s="57" t="e">
        <f>SUM(#REF!)</f>
        <v>#REF!</v>
      </c>
      <c r="O11" s="57" t="e">
        <f>SUM(#REF!)</f>
        <v>#REF!</v>
      </c>
      <c r="P11" s="57" t="e">
        <f>SUM(#REF!)</f>
        <v>#REF!</v>
      </c>
      <c r="Q11" s="57" t="e">
        <f>SUM(#REF!)</f>
        <v>#REF!</v>
      </c>
      <c r="R11" s="103"/>
      <c r="W11" s="97"/>
    </row>
    <row r="12" spans="1:64">
      <c r="A12" s="23" t="s">
        <v>15</v>
      </c>
      <c r="B12" s="24"/>
      <c r="C12" s="25" t="s">
        <v>3</v>
      </c>
      <c r="D12" s="126"/>
      <c r="E12" s="26"/>
      <c r="F12" s="57"/>
      <c r="G12" s="57"/>
      <c r="H12" s="57" t="e">
        <f>SUM(#REF!)</f>
        <v>#REF!</v>
      </c>
      <c r="I12" s="57" t="e">
        <f>SUM(#REF!)</f>
        <v>#REF!</v>
      </c>
      <c r="J12" s="57" t="e">
        <f>SUM(#REF!)</f>
        <v>#REF!</v>
      </c>
      <c r="K12" s="57" t="e">
        <f>SUM(#REF!)</f>
        <v>#REF!</v>
      </c>
      <c r="L12" s="57" t="e">
        <f>SUM(#REF!)</f>
        <v>#REF!</v>
      </c>
      <c r="M12" s="57" t="e">
        <f>SUM(#REF!)</f>
        <v>#REF!</v>
      </c>
      <c r="N12" s="57" t="e">
        <f>SUM(#REF!)</f>
        <v>#REF!</v>
      </c>
      <c r="O12" s="57" t="e">
        <f>SUM(#REF!)</f>
        <v>#REF!</v>
      </c>
      <c r="P12" s="57" t="e">
        <f>SUM(#REF!)</f>
        <v>#REF!</v>
      </c>
      <c r="Q12" s="57" t="e">
        <f>SUM(#REF!)</f>
        <v>#REF!</v>
      </c>
      <c r="R12" s="103"/>
      <c r="W12" s="97"/>
    </row>
    <row r="13" spans="1:64" ht="26.25" customHeight="1">
      <c r="A13" s="23" t="s">
        <v>7</v>
      </c>
      <c r="B13" s="27"/>
      <c r="C13" s="25" t="s">
        <v>3</v>
      </c>
      <c r="D13" s="126"/>
      <c r="E13" s="26"/>
      <c r="F13" s="57"/>
      <c r="G13" s="57"/>
      <c r="H13" s="57" t="e">
        <f>SUM(#REF!)</f>
        <v>#REF!</v>
      </c>
      <c r="I13" s="57" t="e">
        <f>SUM(#REF!)</f>
        <v>#REF!</v>
      </c>
      <c r="J13" s="57" t="e">
        <f>SUM(#REF!)</f>
        <v>#REF!</v>
      </c>
      <c r="K13" s="57" t="e">
        <f>SUM(#REF!)</f>
        <v>#REF!</v>
      </c>
      <c r="L13" s="57" t="e">
        <f>SUM(#REF!)</f>
        <v>#REF!</v>
      </c>
      <c r="M13" s="57" t="e">
        <f>SUM(#REF!)</f>
        <v>#REF!</v>
      </c>
      <c r="N13" s="57" t="e">
        <f>SUM(#REF!)</f>
        <v>#REF!</v>
      </c>
      <c r="O13" s="57" t="e">
        <f>SUM(#REF!)</f>
        <v>#REF!</v>
      </c>
      <c r="P13" s="57" t="e">
        <f>SUM(#REF!)</f>
        <v>#REF!</v>
      </c>
      <c r="Q13" s="57" t="e">
        <f>SUM(#REF!)</f>
        <v>#REF!</v>
      </c>
      <c r="R13" s="103"/>
      <c r="W13" s="97"/>
    </row>
    <row r="14" spans="1:64">
      <c r="A14" s="28"/>
      <c r="B14" s="29"/>
      <c r="C14" s="25"/>
      <c r="D14" s="126"/>
      <c r="E14" s="25"/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55"/>
      <c r="Q14" s="55"/>
      <c r="R14" s="104"/>
      <c r="W14" s="98"/>
      <c r="X14" s="98"/>
    </row>
    <row r="15" spans="1:64" hidden="1">
      <c r="A15" s="148" t="s">
        <v>213</v>
      </c>
      <c r="B15" s="29"/>
      <c r="C15" s="25"/>
      <c r="D15" s="126"/>
      <c r="E15" s="25"/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55"/>
      <c r="Q15" s="55"/>
      <c r="R15" s="104"/>
      <c r="W15" s="98"/>
      <c r="X15" s="98"/>
    </row>
    <row r="16" spans="1:64" hidden="1">
      <c r="A16" s="149" t="s">
        <v>214</v>
      </c>
      <c r="B16" s="29"/>
      <c r="C16" s="25"/>
      <c r="D16" s="126"/>
      <c r="E16" s="25"/>
      <c r="F16" s="55"/>
      <c r="G16" s="55"/>
      <c r="H16" s="55"/>
      <c r="I16" s="55"/>
      <c r="J16" s="55"/>
      <c r="K16" s="55"/>
      <c r="L16" s="55"/>
      <c r="M16" s="55"/>
      <c r="N16" s="55"/>
      <c r="O16" s="55"/>
      <c r="P16" s="55"/>
      <c r="Q16" s="55"/>
      <c r="R16" s="104"/>
      <c r="W16" s="98"/>
      <c r="X16" s="98"/>
    </row>
    <row r="17" spans="1:24" ht="40.5" hidden="1" customHeight="1">
      <c r="A17" s="331" t="s">
        <v>215</v>
      </c>
      <c r="B17" s="340"/>
      <c r="C17" s="25" t="s">
        <v>3</v>
      </c>
      <c r="D17" s="126">
        <v>250</v>
      </c>
      <c r="E17" s="25" t="e">
        <f>SUM(F17:Q17)</f>
        <v>#REF!</v>
      </c>
      <c r="F17" s="25">
        <f>SUM(F18)</f>
        <v>0</v>
      </c>
      <c r="G17" s="25" t="e">
        <f t="shared" ref="G17:Q18" si="0">SUM(G18)</f>
        <v>#REF!</v>
      </c>
      <c r="H17" s="25" t="e">
        <f t="shared" si="0"/>
        <v>#REF!</v>
      </c>
      <c r="I17" s="25" t="e">
        <f t="shared" si="0"/>
        <v>#REF!</v>
      </c>
      <c r="J17" s="25" t="e">
        <f t="shared" si="0"/>
        <v>#REF!</v>
      </c>
      <c r="K17" s="25" t="e">
        <f t="shared" si="0"/>
        <v>#REF!</v>
      </c>
      <c r="L17" s="25" t="e">
        <f t="shared" si="0"/>
        <v>#REF!</v>
      </c>
      <c r="M17" s="25" t="e">
        <f t="shared" si="0"/>
        <v>#REF!</v>
      </c>
      <c r="N17" s="25" t="e">
        <f t="shared" si="0"/>
        <v>#REF!</v>
      </c>
      <c r="O17" s="25" t="e">
        <f t="shared" si="0"/>
        <v>#REF!</v>
      </c>
      <c r="P17" s="25" t="e">
        <f t="shared" si="0"/>
        <v>#REF!</v>
      </c>
      <c r="Q17" s="25" t="e">
        <f t="shared" si="0"/>
        <v>#REF!</v>
      </c>
      <c r="R17" s="104"/>
      <c r="W17" s="98"/>
      <c r="X17" s="98"/>
    </row>
    <row r="18" spans="1:24" ht="42" hidden="1">
      <c r="A18" s="28" t="s">
        <v>216</v>
      </c>
      <c r="B18" s="150" t="s">
        <v>265</v>
      </c>
      <c r="C18" s="20" t="s">
        <v>3</v>
      </c>
      <c r="D18" s="127">
        <v>250</v>
      </c>
      <c r="E18" s="25" t="e">
        <f>SUM(F18:Q18)</f>
        <v>#REF!</v>
      </c>
      <c r="F18" s="25">
        <f>SUM(F19)</f>
        <v>0</v>
      </c>
      <c r="G18" s="25" t="e">
        <f t="shared" si="0"/>
        <v>#REF!</v>
      </c>
      <c r="H18" s="25" t="e">
        <f t="shared" si="0"/>
        <v>#REF!</v>
      </c>
      <c r="I18" s="25" t="e">
        <f t="shared" si="0"/>
        <v>#REF!</v>
      </c>
      <c r="J18" s="25" t="e">
        <f t="shared" si="0"/>
        <v>#REF!</v>
      </c>
      <c r="K18" s="25" t="e">
        <f t="shared" si="0"/>
        <v>#REF!</v>
      </c>
      <c r="L18" s="25" t="e">
        <f t="shared" si="0"/>
        <v>#REF!</v>
      </c>
      <c r="M18" s="25" t="e">
        <f t="shared" si="0"/>
        <v>#REF!</v>
      </c>
      <c r="N18" s="25" t="e">
        <f t="shared" si="0"/>
        <v>#REF!</v>
      </c>
      <c r="O18" s="25" t="e">
        <f t="shared" si="0"/>
        <v>#REF!</v>
      </c>
      <c r="P18" s="25" t="e">
        <f t="shared" si="0"/>
        <v>#REF!</v>
      </c>
      <c r="Q18" s="25" t="e">
        <f t="shared" si="0"/>
        <v>#REF!</v>
      </c>
      <c r="R18" s="104"/>
      <c r="W18" s="98"/>
      <c r="X18" s="98"/>
    </row>
    <row r="19" spans="1:24" hidden="1">
      <c r="A19" s="28"/>
      <c r="B19" s="150" t="s">
        <v>266</v>
      </c>
      <c r="C19" s="20" t="s">
        <v>3</v>
      </c>
      <c r="D19" s="127">
        <v>250</v>
      </c>
      <c r="E19" s="25" t="e">
        <f>SUM(F19:Q19)</f>
        <v>#REF!</v>
      </c>
      <c r="F19" s="55">
        <f>SUM(ต.ค.56!E19)</f>
        <v>0</v>
      </c>
      <c r="G19" s="55" t="e">
        <f>SUM(#REF!)</f>
        <v>#REF!</v>
      </c>
      <c r="H19" s="55" t="e">
        <f>SUM(#REF!)</f>
        <v>#REF!</v>
      </c>
      <c r="I19" s="55" t="e">
        <f>SUM(#REF!)</f>
        <v>#REF!</v>
      </c>
      <c r="J19" s="55" t="e">
        <f>SUM(#REF!)</f>
        <v>#REF!</v>
      </c>
      <c r="K19" s="55" t="e">
        <f>SUM(#REF!)</f>
        <v>#REF!</v>
      </c>
      <c r="L19" s="55" t="e">
        <f>SUM(#REF!)</f>
        <v>#REF!</v>
      </c>
      <c r="M19" s="55" t="e">
        <f>SUM(#REF!)</f>
        <v>#REF!</v>
      </c>
      <c r="N19" s="55" t="e">
        <f>SUM(#REF!)</f>
        <v>#REF!</v>
      </c>
      <c r="O19" s="55" t="e">
        <f>SUM(#REF!)</f>
        <v>#REF!</v>
      </c>
      <c r="P19" s="55" t="e">
        <f>SUM(#REF!)</f>
        <v>#REF!</v>
      </c>
      <c r="Q19" s="55" t="e">
        <f>SUM(#REF!)</f>
        <v>#REF!</v>
      </c>
      <c r="R19" s="104"/>
      <c r="W19" s="98"/>
      <c r="X19" s="98"/>
    </row>
    <row r="20" spans="1:24" hidden="1">
      <c r="A20" s="28"/>
      <c r="B20" s="29"/>
      <c r="C20" s="25"/>
      <c r="D20" s="126"/>
      <c r="E20" s="25"/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104"/>
      <c r="W20" s="98"/>
      <c r="X20" s="98"/>
    </row>
    <row r="21" spans="1:24">
      <c r="A21" s="148" t="s">
        <v>217</v>
      </c>
      <c r="B21" s="29"/>
      <c r="C21" s="25"/>
      <c r="D21" s="126"/>
      <c r="E21" s="25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104"/>
      <c r="W21" s="98"/>
      <c r="X21" s="98"/>
    </row>
    <row r="22" spans="1:24">
      <c r="A22" s="149" t="s">
        <v>218</v>
      </c>
      <c r="B22" s="29"/>
      <c r="C22" s="25"/>
      <c r="D22" s="126"/>
      <c r="E22" s="2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104"/>
      <c r="W22" s="98"/>
      <c r="X22" s="98"/>
    </row>
    <row r="23" spans="1:24" ht="21" customHeight="1">
      <c r="A23" s="33" t="s">
        <v>34</v>
      </c>
      <c r="B23" s="41" t="s">
        <v>219</v>
      </c>
      <c r="C23" s="25" t="s">
        <v>3</v>
      </c>
      <c r="D23" s="126">
        <v>4300</v>
      </c>
      <c r="E23" s="26"/>
      <c r="F23" s="57"/>
      <c r="G23" s="57"/>
      <c r="H23" s="57"/>
      <c r="I23" s="57"/>
      <c r="J23" s="57"/>
      <c r="K23" s="57"/>
      <c r="L23" s="57"/>
      <c r="M23" s="57"/>
      <c r="N23" s="57"/>
      <c r="O23" s="57"/>
      <c r="P23" s="57"/>
      <c r="Q23" s="57"/>
      <c r="R23" s="122"/>
    </row>
    <row r="24" spans="1:24">
      <c r="A24" s="33"/>
      <c r="B24" s="41" t="s">
        <v>220</v>
      </c>
      <c r="C24" s="25"/>
      <c r="D24" s="126"/>
      <c r="E24" s="21"/>
      <c r="F24" s="60"/>
      <c r="G24" s="60"/>
      <c r="H24" s="60"/>
      <c r="I24" s="60"/>
      <c r="J24" s="60"/>
      <c r="K24" s="60"/>
      <c r="L24" s="60"/>
      <c r="M24" s="60"/>
      <c r="N24" s="60"/>
      <c r="O24" s="60"/>
      <c r="P24" s="60"/>
      <c r="Q24" s="60"/>
      <c r="R24" s="106"/>
    </row>
    <row r="25" spans="1:24">
      <c r="A25" s="48"/>
      <c r="B25" s="45" t="s">
        <v>258</v>
      </c>
      <c r="C25" s="20" t="s">
        <v>3</v>
      </c>
      <c r="D25" s="126">
        <v>4000</v>
      </c>
      <c r="E25" s="21"/>
      <c r="F25" s="60"/>
      <c r="G25" s="60"/>
      <c r="H25" s="60"/>
      <c r="I25" s="60"/>
      <c r="J25" s="60"/>
      <c r="K25" s="60"/>
      <c r="L25" s="60"/>
      <c r="M25" s="60"/>
      <c r="N25" s="60"/>
      <c r="O25" s="60"/>
      <c r="P25" s="60"/>
      <c r="Q25" s="60"/>
      <c r="R25" s="106"/>
    </row>
    <row r="26" spans="1:24" ht="42" hidden="1">
      <c r="A26" s="48"/>
      <c r="B26" s="42" t="s">
        <v>259</v>
      </c>
      <c r="C26" s="20" t="s">
        <v>3</v>
      </c>
      <c r="D26" s="127">
        <v>300</v>
      </c>
      <c r="E26" s="21"/>
      <c r="F26" s="60"/>
      <c r="G26" s="60"/>
      <c r="H26" s="60"/>
      <c r="I26" s="60"/>
      <c r="J26" s="60"/>
      <c r="K26" s="60"/>
      <c r="L26" s="60"/>
      <c r="M26" s="60"/>
      <c r="N26" s="60"/>
      <c r="O26" s="60"/>
      <c r="P26" s="60"/>
      <c r="Q26" s="60"/>
      <c r="R26" s="106"/>
    </row>
    <row r="27" spans="1:24" ht="42">
      <c r="A27" s="48"/>
      <c r="B27" s="45" t="s">
        <v>191</v>
      </c>
      <c r="C27" s="20" t="s">
        <v>3</v>
      </c>
      <c r="D27" s="127">
        <v>300</v>
      </c>
      <c r="E27" s="21"/>
      <c r="F27" s="60"/>
      <c r="G27" s="60"/>
      <c r="H27" s="60"/>
      <c r="I27" s="60"/>
      <c r="J27" s="60"/>
      <c r="K27" s="60"/>
      <c r="L27" s="60"/>
      <c r="M27" s="60"/>
      <c r="N27" s="60"/>
      <c r="O27" s="60"/>
      <c r="P27" s="60"/>
      <c r="Q27" s="60"/>
      <c r="R27" s="106"/>
    </row>
    <row r="28" spans="1:24" hidden="1">
      <c r="A28" s="48"/>
      <c r="B28" s="45" t="s">
        <v>192</v>
      </c>
      <c r="C28" s="20" t="s">
        <v>3</v>
      </c>
      <c r="D28" s="127">
        <v>1800</v>
      </c>
      <c r="E28" s="21" t="e">
        <f t="shared" ref="E28:E36" si="1">SUM(F28:Q28)</f>
        <v>#REF!</v>
      </c>
      <c r="F28" s="60">
        <f>SUM(ต.ค.56!E28)</f>
        <v>0</v>
      </c>
      <c r="G28" s="60" t="e">
        <f>SUM(#REF!)</f>
        <v>#REF!</v>
      </c>
      <c r="H28" s="60" t="e">
        <f>SUM(#REF!)</f>
        <v>#REF!</v>
      </c>
      <c r="I28" s="60" t="e">
        <f>SUM(#REF!)</f>
        <v>#REF!</v>
      </c>
      <c r="J28" s="60" t="e">
        <f>SUM(#REF!)</f>
        <v>#REF!</v>
      </c>
      <c r="K28" s="60" t="e">
        <f>SUM(#REF!)</f>
        <v>#REF!</v>
      </c>
      <c r="L28" s="60" t="e">
        <f>SUM(#REF!)</f>
        <v>#REF!</v>
      </c>
      <c r="M28" s="60" t="e">
        <f>SUM(#REF!)</f>
        <v>#REF!</v>
      </c>
      <c r="N28" s="60" t="e">
        <f>SUM(#REF!)</f>
        <v>#REF!</v>
      </c>
      <c r="O28" s="60" t="e">
        <f>SUM(#REF!)</f>
        <v>#REF!</v>
      </c>
      <c r="P28" s="114" t="e">
        <f>SUM(#REF!)</f>
        <v>#REF!</v>
      </c>
      <c r="Q28" s="60" t="e">
        <f>SUM(#REF!)</f>
        <v>#REF!</v>
      </c>
      <c r="R28" s="106" t="e">
        <f>E28*100/D28</f>
        <v>#REF!</v>
      </c>
    </row>
    <row r="29" spans="1:24" ht="20.25" hidden="1" customHeight="1">
      <c r="A29" s="48"/>
      <c r="B29" s="44" t="s">
        <v>211</v>
      </c>
      <c r="C29" s="20" t="s">
        <v>52</v>
      </c>
      <c r="D29" s="127"/>
      <c r="E29" s="21" t="e">
        <f t="shared" si="1"/>
        <v>#REF!</v>
      </c>
      <c r="F29" s="128">
        <f>SUM(ต.ค.56!E29)</f>
        <v>0</v>
      </c>
      <c r="G29" s="128" t="e">
        <f>SUM(#REF!)</f>
        <v>#REF!</v>
      </c>
      <c r="H29" s="128" t="e">
        <f>SUM(#REF!)</f>
        <v>#REF!</v>
      </c>
      <c r="I29" s="136" t="e">
        <f>SUM(#REF!)</f>
        <v>#REF!</v>
      </c>
      <c r="J29" s="128" t="e">
        <f>SUM(#REF!)</f>
        <v>#REF!</v>
      </c>
      <c r="K29" s="128" t="e">
        <f>SUM(#REF!)</f>
        <v>#REF!</v>
      </c>
      <c r="L29" s="136" t="e">
        <f>SUM(#REF!)</f>
        <v>#REF!</v>
      </c>
      <c r="M29" s="55" t="e">
        <f>SUM(#REF!)</f>
        <v>#REF!</v>
      </c>
      <c r="N29" s="128" t="e">
        <f>SUM(#REF!)</f>
        <v>#REF!</v>
      </c>
      <c r="O29" s="128" t="e">
        <f>SUM(#REF!)</f>
        <v>#REF!</v>
      </c>
      <c r="P29" s="55" t="e">
        <f>SUM(#REF!)</f>
        <v>#REF!</v>
      </c>
      <c r="Q29" s="55" t="e">
        <f>SUM(#REF!)</f>
        <v>#REF!</v>
      </c>
      <c r="R29" s="106"/>
    </row>
    <row r="30" spans="1:24" hidden="1">
      <c r="A30" s="48"/>
      <c r="B30" s="44" t="s">
        <v>51</v>
      </c>
      <c r="C30" s="20" t="s">
        <v>3</v>
      </c>
      <c r="D30" s="127"/>
      <c r="E30" s="21" t="e">
        <f t="shared" si="1"/>
        <v>#REF!</v>
      </c>
      <c r="F30" s="55">
        <f>SUM(ต.ค.56!E30)</f>
        <v>0</v>
      </c>
      <c r="G30" s="55" t="e">
        <f>SUM(#REF!)</f>
        <v>#REF!</v>
      </c>
      <c r="H30" s="55" t="e">
        <f>SUM(#REF!)</f>
        <v>#REF!</v>
      </c>
      <c r="I30" s="55" t="e">
        <f>SUM(#REF!)</f>
        <v>#REF!</v>
      </c>
      <c r="J30" s="55" t="e">
        <f>SUM(#REF!)</f>
        <v>#REF!</v>
      </c>
      <c r="K30" s="55" t="e">
        <f>SUM(#REF!)</f>
        <v>#REF!</v>
      </c>
      <c r="L30" s="55" t="e">
        <f>SUM(#REF!)</f>
        <v>#REF!</v>
      </c>
      <c r="M30" s="55" t="e">
        <f>SUM(#REF!)</f>
        <v>#REF!</v>
      </c>
      <c r="N30" s="55" t="e">
        <f>SUM(#REF!)</f>
        <v>#REF!</v>
      </c>
      <c r="O30" s="55" t="e">
        <f>SUM(#REF!)</f>
        <v>#REF!</v>
      </c>
      <c r="P30" s="55" t="e">
        <f>SUM(#REF!)</f>
        <v>#REF!</v>
      </c>
      <c r="Q30" s="55" t="e">
        <f>SUM(#REF!)</f>
        <v>#REF!</v>
      </c>
      <c r="R30" s="106"/>
    </row>
    <row r="31" spans="1:24" hidden="1">
      <c r="A31" s="48"/>
      <c r="B31" s="44" t="s">
        <v>116</v>
      </c>
      <c r="C31" s="20" t="s">
        <v>52</v>
      </c>
      <c r="D31" s="127"/>
      <c r="E31" s="21" t="e">
        <f t="shared" si="1"/>
        <v>#REF!</v>
      </c>
      <c r="F31" s="128">
        <f>SUM(ต.ค.56!E31)</f>
        <v>0</v>
      </c>
      <c r="G31" s="55" t="e">
        <f>SUM(#REF!)</f>
        <v>#REF!</v>
      </c>
      <c r="H31" s="55" t="e">
        <f>SUM(#REF!)</f>
        <v>#REF!</v>
      </c>
      <c r="I31" s="55" t="e">
        <f>SUM(#REF!)</f>
        <v>#REF!</v>
      </c>
      <c r="J31" s="128" t="e">
        <f>SUM(#REF!)</f>
        <v>#REF!</v>
      </c>
      <c r="K31" s="55" t="e">
        <f>SUM(#REF!)</f>
        <v>#REF!</v>
      </c>
      <c r="L31" s="55" t="e">
        <f>SUM(#REF!)</f>
        <v>#REF!</v>
      </c>
      <c r="M31" s="55" t="e">
        <f>SUM(#REF!)</f>
        <v>#REF!</v>
      </c>
      <c r="N31" s="136" t="e">
        <f>SUM(#REF!)</f>
        <v>#REF!</v>
      </c>
      <c r="O31" s="128" t="e">
        <f>SUM(#REF!)</f>
        <v>#REF!</v>
      </c>
      <c r="P31" s="128" t="e">
        <f>SUM(#REF!)</f>
        <v>#REF!</v>
      </c>
      <c r="Q31" s="55" t="e">
        <f>SUM(#REF!)</f>
        <v>#REF!</v>
      </c>
      <c r="R31" s="108"/>
    </row>
    <row r="32" spans="1:24" ht="39.75" hidden="1" customHeight="1">
      <c r="A32" s="48"/>
      <c r="B32" s="45" t="s">
        <v>193</v>
      </c>
      <c r="C32" s="20" t="s">
        <v>3</v>
      </c>
      <c r="D32" s="127">
        <v>400</v>
      </c>
      <c r="E32" s="21" t="e">
        <f t="shared" si="1"/>
        <v>#REF!</v>
      </c>
      <c r="F32" s="55">
        <f>SUM(ต.ค.56!E32)</f>
        <v>0</v>
      </c>
      <c r="G32" s="55" t="e">
        <f>SUM(#REF!)</f>
        <v>#REF!</v>
      </c>
      <c r="H32" s="55" t="e">
        <f>SUM(#REF!)</f>
        <v>#REF!</v>
      </c>
      <c r="I32" s="55" t="e">
        <f>SUM(#REF!)</f>
        <v>#REF!</v>
      </c>
      <c r="J32" s="55" t="e">
        <f>SUM(#REF!)</f>
        <v>#REF!</v>
      </c>
      <c r="K32" s="55" t="e">
        <f>SUM(#REF!)</f>
        <v>#REF!</v>
      </c>
      <c r="L32" s="55" t="e">
        <f>SUM(#REF!)</f>
        <v>#REF!</v>
      </c>
      <c r="M32" s="55" t="e">
        <f>SUM(#REF!)</f>
        <v>#REF!</v>
      </c>
      <c r="N32" s="55" t="e">
        <f>SUM(#REF!)</f>
        <v>#REF!</v>
      </c>
      <c r="O32" s="55" t="e">
        <f>SUM(#REF!)</f>
        <v>#REF!</v>
      </c>
      <c r="P32" s="55" t="e">
        <f>SUM(#REF!)</f>
        <v>#REF!</v>
      </c>
      <c r="Q32" s="55" t="e">
        <f>SUM(#REF!)</f>
        <v>#REF!</v>
      </c>
      <c r="R32" s="108" t="e">
        <f>E32*100/D32</f>
        <v>#REF!</v>
      </c>
    </row>
    <row r="33" spans="1:24" ht="27.75" hidden="1" customHeight="1">
      <c r="A33" s="48"/>
      <c r="B33" s="45" t="s">
        <v>282</v>
      </c>
      <c r="C33" s="20" t="s">
        <v>283</v>
      </c>
      <c r="D33" s="127">
        <v>8</v>
      </c>
      <c r="E33" s="21" t="e">
        <f>SUM(F33:Q33)</f>
        <v>#REF!</v>
      </c>
      <c r="F33" s="55">
        <f>SUM(ต.ค.56!E33)</f>
        <v>0</v>
      </c>
      <c r="G33" s="55" t="e">
        <f>SUM(#REF!)</f>
        <v>#REF!</v>
      </c>
      <c r="H33" s="55" t="e">
        <f>SUM(#REF!)</f>
        <v>#REF!</v>
      </c>
      <c r="I33" s="55" t="e">
        <f>SUM(#REF!)</f>
        <v>#REF!</v>
      </c>
      <c r="J33" s="55" t="e">
        <f>SUM(#REF!)</f>
        <v>#REF!</v>
      </c>
      <c r="K33" s="55" t="e">
        <f>SUM(#REF!)</f>
        <v>#REF!</v>
      </c>
      <c r="L33" s="55" t="e">
        <f>SUM(#REF!)</f>
        <v>#REF!</v>
      </c>
      <c r="M33" s="55" t="e">
        <f>SUM(#REF!)</f>
        <v>#REF!</v>
      </c>
      <c r="N33" s="55" t="e">
        <f>SUM(#REF!)</f>
        <v>#REF!</v>
      </c>
      <c r="O33" s="55" t="e">
        <f>SUM(#REF!)</f>
        <v>#REF!</v>
      </c>
      <c r="P33" s="55" t="e">
        <f>SUM(#REF!)</f>
        <v>#REF!</v>
      </c>
      <c r="Q33" s="55" t="e">
        <f>SUM(#REF!)</f>
        <v>#REF!</v>
      </c>
      <c r="R33" s="108" t="e">
        <f>E33*100/D33</f>
        <v>#REF!</v>
      </c>
    </row>
    <row r="34" spans="1:24" ht="25.5" hidden="1" customHeight="1">
      <c r="A34" s="48"/>
      <c r="B34" s="45" t="s">
        <v>284</v>
      </c>
      <c r="C34" s="20" t="s">
        <v>3</v>
      </c>
      <c r="D34" s="127">
        <v>300</v>
      </c>
      <c r="E34" s="21" t="e">
        <f>SUM(F34:Q34)</f>
        <v>#REF!</v>
      </c>
      <c r="F34" s="55">
        <f>SUM(ต.ค.56!E34)</f>
        <v>0</v>
      </c>
      <c r="G34" s="55" t="e">
        <f>SUM(#REF!)</f>
        <v>#REF!</v>
      </c>
      <c r="H34" s="55" t="e">
        <f>SUM(#REF!)</f>
        <v>#REF!</v>
      </c>
      <c r="I34" s="55" t="e">
        <f>SUM(#REF!)</f>
        <v>#REF!</v>
      </c>
      <c r="J34" s="55" t="e">
        <f>SUM(#REF!)</f>
        <v>#REF!</v>
      </c>
      <c r="K34" s="55" t="e">
        <f>SUM(#REF!)</f>
        <v>#REF!</v>
      </c>
      <c r="L34" s="55" t="e">
        <f>SUM(#REF!)</f>
        <v>#REF!</v>
      </c>
      <c r="M34" s="55" t="e">
        <f>SUM(#REF!)</f>
        <v>#REF!</v>
      </c>
      <c r="N34" s="55" t="e">
        <f>SUM(#REF!)</f>
        <v>#REF!</v>
      </c>
      <c r="O34" s="55" t="e">
        <f>SUM(#REF!)</f>
        <v>#REF!</v>
      </c>
      <c r="P34" s="55" t="e">
        <f>SUM(#REF!)</f>
        <v>#REF!</v>
      </c>
      <c r="Q34" s="55" t="e">
        <f>SUM(#REF!)</f>
        <v>#REF!</v>
      </c>
      <c r="R34" s="108" t="e">
        <f>E34*100/D34</f>
        <v>#REF!</v>
      </c>
    </row>
    <row r="35" spans="1:24" hidden="1">
      <c r="A35" s="35"/>
      <c r="B35" s="45" t="s">
        <v>285</v>
      </c>
      <c r="C35" s="20" t="s">
        <v>12</v>
      </c>
      <c r="D35" s="127">
        <v>400</v>
      </c>
      <c r="E35" s="21" t="e">
        <f t="shared" si="1"/>
        <v>#REF!</v>
      </c>
      <c r="F35" s="55">
        <f>SUM(ต.ค.56!E35)</f>
        <v>0</v>
      </c>
      <c r="G35" s="55" t="e">
        <f>SUM(#REF!)</f>
        <v>#REF!</v>
      </c>
      <c r="H35" s="55" t="e">
        <f>SUM(#REF!)</f>
        <v>#REF!</v>
      </c>
      <c r="I35" s="55" t="e">
        <f>SUM(#REF!)</f>
        <v>#REF!</v>
      </c>
      <c r="J35" s="55" t="e">
        <f>SUM(#REF!)</f>
        <v>#REF!</v>
      </c>
      <c r="K35" s="55" t="e">
        <f>SUM(#REF!)</f>
        <v>#REF!</v>
      </c>
      <c r="L35" s="55" t="e">
        <f>SUM(#REF!)</f>
        <v>#REF!</v>
      </c>
      <c r="M35" s="55" t="e">
        <f>SUM(#REF!)</f>
        <v>#REF!</v>
      </c>
      <c r="N35" s="55" t="e">
        <f>SUM(#REF!)</f>
        <v>#REF!</v>
      </c>
      <c r="O35" s="55" t="e">
        <f>SUM(#REF!)</f>
        <v>#REF!</v>
      </c>
      <c r="P35" s="55" t="e">
        <f>SUM(#REF!)</f>
        <v>#REF!</v>
      </c>
      <c r="Q35" s="55" t="e">
        <f>SUM(#REF!)</f>
        <v>#REF!</v>
      </c>
      <c r="R35" s="108" t="e">
        <f>E35*100/D35</f>
        <v>#REF!</v>
      </c>
    </row>
    <row r="36" spans="1:24" ht="42" hidden="1">
      <c r="A36" s="35"/>
      <c r="B36" s="45" t="s">
        <v>286</v>
      </c>
      <c r="C36" s="20" t="s">
        <v>12</v>
      </c>
      <c r="D36" s="127">
        <v>1200</v>
      </c>
      <c r="E36" s="21" t="e">
        <f t="shared" si="1"/>
        <v>#REF!</v>
      </c>
      <c r="F36" s="55">
        <f>SUM(ต.ค.56!E36)</f>
        <v>0</v>
      </c>
      <c r="G36" s="55" t="e">
        <f>SUM(#REF!)</f>
        <v>#REF!</v>
      </c>
      <c r="H36" s="55" t="e">
        <f>SUM(#REF!)</f>
        <v>#REF!</v>
      </c>
      <c r="I36" s="55" t="e">
        <f>SUM(#REF!)</f>
        <v>#REF!</v>
      </c>
      <c r="J36" s="55" t="e">
        <f>SUM(#REF!)</f>
        <v>#REF!</v>
      </c>
      <c r="K36" s="55" t="e">
        <f>SUM(#REF!)</f>
        <v>#REF!</v>
      </c>
      <c r="L36" s="55" t="e">
        <f>SUM(#REF!)</f>
        <v>#REF!</v>
      </c>
      <c r="M36" s="55" t="e">
        <f>SUM(#REF!)</f>
        <v>#REF!</v>
      </c>
      <c r="N36" s="55" t="e">
        <f>SUM(#REF!)</f>
        <v>#REF!</v>
      </c>
      <c r="O36" s="55" t="e">
        <f>SUM(#REF!)</f>
        <v>#REF!</v>
      </c>
      <c r="P36" s="55" t="e">
        <f>SUM(#REF!)</f>
        <v>#REF!</v>
      </c>
      <c r="Q36" s="55" t="e">
        <f>SUM(#REF!)</f>
        <v>#REF!</v>
      </c>
      <c r="R36" s="108" t="e">
        <f>E36*100/D36</f>
        <v>#REF!</v>
      </c>
    </row>
    <row r="37" spans="1:24">
      <c r="A37" s="149" t="s">
        <v>261</v>
      </c>
      <c r="B37" s="29"/>
      <c r="C37" s="25" t="s">
        <v>3</v>
      </c>
      <c r="D37" s="126">
        <v>200</v>
      </c>
      <c r="E37" s="26">
        <f t="shared" ref="E37:Q37" si="2">SUM(F37:Q37)</f>
        <v>0</v>
      </c>
      <c r="F37" s="26">
        <f t="shared" si="2"/>
        <v>0</v>
      </c>
      <c r="G37" s="26">
        <f t="shared" si="2"/>
        <v>0</v>
      </c>
      <c r="H37" s="26">
        <f t="shared" si="2"/>
        <v>0</v>
      </c>
      <c r="I37" s="26">
        <f t="shared" si="2"/>
        <v>0</v>
      </c>
      <c r="J37" s="26">
        <f t="shared" si="2"/>
        <v>0</v>
      </c>
      <c r="K37" s="26">
        <f t="shared" si="2"/>
        <v>0</v>
      </c>
      <c r="L37" s="26">
        <f t="shared" si="2"/>
        <v>0</v>
      </c>
      <c r="M37" s="26">
        <f t="shared" si="2"/>
        <v>0</v>
      </c>
      <c r="N37" s="26">
        <f t="shared" si="2"/>
        <v>0</v>
      </c>
      <c r="O37" s="26">
        <f t="shared" si="2"/>
        <v>0</v>
      </c>
      <c r="P37" s="26">
        <f t="shared" si="2"/>
        <v>0</v>
      </c>
      <c r="Q37" s="26">
        <f t="shared" si="2"/>
        <v>0</v>
      </c>
      <c r="R37" s="104"/>
      <c r="W37" s="98"/>
      <c r="X37" s="98"/>
    </row>
    <row r="38" spans="1:24">
      <c r="A38" s="28"/>
      <c r="B38" s="24" t="s">
        <v>267</v>
      </c>
      <c r="C38" s="20" t="s">
        <v>3</v>
      </c>
      <c r="D38" s="126">
        <v>200</v>
      </c>
      <c r="E38" s="26" t="e">
        <f>SUM(F38:Q38)</f>
        <v>#REF!</v>
      </c>
      <c r="F38" s="55">
        <f>SUM(ต.ค.56!E38)</f>
        <v>0</v>
      </c>
      <c r="G38" s="55" t="e">
        <f>SUM(#REF!)</f>
        <v>#REF!</v>
      </c>
      <c r="H38" s="55" t="e">
        <f>SUM(#REF!)</f>
        <v>#REF!</v>
      </c>
      <c r="I38" s="55" t="e">
        <f>SUM(#REF!)</f>
        <v>#REF!</v>
      </c>
      <c r="J38" s="55" t="e">
        <f>SUM(#REF!)</f>
        <v>#REF!</v>
      </c>
      <c r="K38" s="55" t="e">
        <f>SUM(#REF!)</f>
        <v>#REF!</v>
      </c>
      <c r="L38" s="55" t="e">
        <f>SUM(#REF!)</f>
        <v>#REF!</v>
      </c>
      <c r="M38" s="55" t="e">
        <f>SUM(#REF!)</f>
        <v>#REF!</v>
      </c>
      <c r="N38" s="55" t="e">
        <f>SUM(#REF!)</f>
        <v>#REF!</v>
      </c>
      <c r="O38" s="55" t="e">
        <f>SUM(#REF!)</f>
        <v>#REF!</v>
      </c>
      <c r="P38" s="55" t="e">
        <f>SUM(#REF!)</f>
        <v>#REF!</v>
      </c>
      <c r="Q38" s="55" t="e">
        <f>SUM(#REF!)</f>
        <v>#REF!</v>
      </c>
      <c r="R38" s="104"/>
      <c r="W38" s="98"/>
      <c r="X38" s="98"/>
    </row>
    <row r="39" spans="1:24">
      <c r="A39" s="28"/>
      <c r="B39" s="24" t="s">
        <v>268</v>
      </c>
      <c r="C39" s="20"/>
      <c r="D39" s="126">
        <v>40</v>
      </c>
      <c r="E39" s="26" t="e">
        <f>SUM(F39:Q39)</f>
        <v>#REF!</v>
      </c>
      <c r="F39" s="55">
        <f>SUM(ต.ค.56!E39)</f>
        <v>0</v>
      </c>
      <c r="G39" s="55" t="e">
        <f>SUM(#REF!)</f>
        <v>#REF!</v>
      </c>
      <c r="H39" s="55" t="e">
        <f>SUM(#REF!)</f>
        <v>#REF!</v>
      </c>
      <c r="I39" s="55" t="e">
        <f>SUM(#REF!)</f>
        <v>#REF!</v>
      </c>
      <c r="J39" s="55" t="e">
        <f>SUM(#REF!)</f>
        <v>#REF!</v>
      </c>
      <c r="K39" s="55" t="e">
        <f>SUM(#REF!)</f>
        <v>#REF!</v>
      </c>
      <c r="L39" s="55" t="e">
        <f>SUM(#REF!)</f>
        <v>#REF!</v>
      </c>
      <c r="M39" s="55" t="e">
        <f>SUM(#REF!)</f>
        <v>#REF!</v>
      </c>
      <c r="N39" s="55" t="e">
        <f>SUM(#REF!)</f>
        <v>#REF!</v>
      </c>
      <c r="O39" s="55" t="e">
        <f>SUM(#REF!)</f>
        <v>#REF!</v>
      </c>
      <c r="P39" s="55" t="e">
        <f>SUM(#REF!)</f>
        <v>#REF!</v>
      </c>
      <c r="Q39" s="55" t="e">
        <f>SUM(#REF!)</f>
        <v>#REF!</v>
      </c>
      <c r="R39" s="108" t="e">
        <f>E39*100/D39</f>
        <v>#REF!</v>
      </c>
      <c r="W39" s="98"/>
      <c r="X39" s="98"/>
    </row>
    <row r="40" spans="1:24">
      <c r="A40" s="28"/>
      <c r="B40" s="24" t="s">
        <v>269</v>
      </c>
      <c r="C40" s="20"/>
      <c r="D40" s="126">
        <v>160</v>
      </c>
      <c r="E40" s="26" t="e">
        <f>SUM(F40:Q40)</f>
        <v>#REF!</v>
      </c>
      <c r="F40" s="55">
        <f>SUM(ต.ค.56!E40)</f>
        <v>0</v>
      </c>
      <c r="G40" s="55" t="e">
        <f>SUM(#REF!)</f>
        <v>#REF!</v>
      </c>
      <c r="H40" s="55" t="e">
        <f>SUM(#REF!)</f>
        <v>#REF!</v>
      </c>
      <c r="I40" s="55" t="e">
        <f>SUM(#REF!)</f>
        <v>#REF!</v>
      </c>
      <c r="J40" s="55" t="e">
        <f>SUM(#REF!)</f>
        <v>#REF!</v>
      </c>
      <c r="K40" s="55" t="e">
        <f>SUM(#REF!)</f>
        <v>#REF!</v>
      </c>
      <c r="L40" s="55" t="e">
        <f>SUM(#REF!)</f>
        <v>#REF!</v>
      </c>
      <c r="M40" s="55" t="e">
        <f>SUM(#REF!)</f>
        <v>#REF!</v>
      </c>
      <c r="N40" s="55" t="e">
        <f>SUM(#REF!)</f>
        <v>#REF!</v>
      </c>
      <c r="O40" s="55" t="e">
        <f>SUM(#REF!)</f>
        <v>#REF!</v>
      </c>
      <c r="P40" s="55" t="e">
        <f>SUM(#REF!)</f>
        <v>#REF!</v>
      </c>
      <c r="Q40" s="55" t="e">
        <f>SUM(#REF!)</f>
        <v>#REF!</v>
      </c>
      <c r="R40" s="108" t="e">
        <f>E40*100/D40</f>
        <v>#REF!</v>
      </c>
      <c r="W40" s="98"/>
      <c r="X40" s="98"/>
    </row>
    <row r="41" spans="1:24">
      <c r="A41" s="28"/>
      <c r="B41" s="24"/>
      <c r="C41" s="20"/>
      <c r="D41" s="126"/>
      <c r="E41" s="26"/>
      <c r="F41" s="55"/>
      <c r="G41" s="55"/>
      <c r="H41" s="55"/>
      <c r="I41" s="55"/>
      <c r="J41" s="55"/>
      <c r="K41" s="55"/>
      <c r="L41" s="55"/>
      <c r="M41" s="55"/>
      <c r="N41" s="55"/>
      <c r="O41" s="55"/>
      <c r="P41" s="55"/>
      <c r="Q41" s="55"/>
      <c r="R41" s="104"/>
      <c r="W41" s="98"/>
      <c r="X41" s="98"/>
    </row>
    <row r="42" spans="1:24">
      <c r="A42" s="137" t="s">
        <v>260</v>
      </c>
      <c r="B42" s="24"/>
      <c r="C42" s="20"/>
      <c r="D42" s="126"/>
      <c r="E42" s="26"/>
      <c r="F42" s="55"/>
      <c r="G42" s="55"/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104"/>
      <c r="W42" s="98"/>
      <c r="X42" s="98"/>
    </row>
    <row r="43" spans="1:24">
      <c r="A43" s="35" t="s">
        <v>34</v>
      </c>
      <c r="B43" s="41" t="s">
        <v>20</v>
      </c>
      <c r="C43" s="25" t="s">
        <v>3</v>
      </c>
      <c r="D43" s="126">
        <v>3500</v>
      </c>
      <c r="E43" s="26"/>
      <c r="F43" s="58"/>
      <c r="G43" s="58"/>
      <c r="H43" s="58"/>
      <c r="I43" s="58"/>
      <c r="J43" s="58"/>
      <c r="K43" s="58"/>
      <c r="L43" s="58"/>
      <c r="M43" s="58"/>
      <c r="N43" s="58"/>
      <c r="O43" s="58"/>
      <c r="P43" s="58"/>
      <c r="Q43" s="58"/>
      <c r="R43" s="105"/>
    </row>
    <row r="44" spans="1:24" ht="19.5" customHeight="1">
      <c r="A44" s="35"/>
      <c r="B44" s="41"/>
      <c r="C44" s="25" t="s">
        <v>9</v>
      </c>
      <c r="D44" s="126">
        <v>500</v>
      </c>
      <c r="E44" s="26"/>
      <c r="F44" s="58"/>
      <c r="G44" s="58"/>
      <c r="H44" s="58"/>
      <c r="I44" s="58"/>
      <c r="J44" s="58"/>
      <c r="K44" s="58"/>
      <c r="L44" s="58"/>
      <c r="M44" s="58"/>
      <c r="N44" s="58"/>
      <c r="O44" s="58"/>
      <c r="P44" s="58"/>
      <c r="Q44" s="58"/>
      <c r="R44" s="105"/>
    </row>
    <row r="45" spans="1:24" ht="36" customHeight="1">
      <c r="A45" s="35"/>
      <c r="B45" s="41" t="s">
        <v>201</v>
      </c>
      <c r="C45" s="25"/>
      <c r="D45" s="126"/>
      <c r="E45" s="21"/>
      <c r="F45" s="55"/>
      <c r="G45" s="55"/>
      <c r="H45" s="55"/>
      <c r="I45" s="55"/>
      <c r="J45" s="55"/>
      <c r="K45" s="55"/>
      <c r="L45" s="55"/>
      <c r="M45" s="55"/>
      <c r="N45" s="55"/>
      <c r="O45" s="55"/>
      <c r="P45" s="55"/>
      <c r="Q45" s="55"/>
      <c r="R45" s="105"/>
    </row>
    <row r="46" spans="1:24">
      <c r="A46" s="51"/>
      <c r="B46" s="45" t="s">
        <v>202</v>
      </c>
      <c r="C46" s="25" t="s">
        <v>3</v>
      </c>
      <c r="D46" s="126">
        <v>3500</v>
      </c>
      <c r="E46" s="26"/>
      <c r="F46" s="58"/>
      <c r="G46" s="58"/>
      <c r="H46" s="58"/>
      <c r="I46" s="58"/>
      <c r="J46" s="58"/>
      <c r="K46" s="58"/>
      <c r="L46" s="58"/>
      <c r="M46" s="58"/>
      <c r="N46" s="58"/>
      <c r="O46" s="58"/>
      <c r="P46" s="58"/>
      <c r="Q46" s="58"/>
      <c r="R46" s="105"/>
    </row>
    <row r="47" spans="1:24" ht="19.5" customHeight="1">
      <c r="A47" s="51"/>
      <c r="B47" s="50" t="s">
        <v>203</v>
      </c>
      <c r="C47" s="20" t="s">
        <v>3</v>
      </c>
      <c r="D47" s="127"/>
      <c r="E47" s="21"/>
      <c r="F47" s="55"/>
      <c r="G47" s="55"/>
      <c r="H47" s="55"/>
      <c r="I47" s="55"/>
      <c r="J47" s="55"/>
      <c r="K47" s="55"/>
      <c r="L47" s="55"/>
      <c r="M47" s="55"/>
      <c r="N47" s="55"/>
      <c r="O47" s="55"/>
      <c r="P47" s="55"/>
      <c r="Q47" s="55"/>
      <c r="R47" s="108"/>
    </row>
    <row r="48" spans="1:24">
      <c r="A48" s="51"/>
      <c r="B48" s="50" t="s">
        <v>204</v>
      </c>
      <c r="C48" s="20" t="s">
        <v>3</v>
      </c>
      <c r="D48" s="127"/>
      <c r="E48" s="21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108"/>
    </row>
    <row r="49" spans="1:18">
      <c r="A49" s="51"/>
      <c r="B49" s="47" t="s">
        <v>205</v>
      </c>
      <c r="C49" s="25" t="s">
        <v>9</v>
      </c>
      <c r="D49" s="126">
        <v>500</v>
      </c>
      <c r="E49" s="124"/>
      <c r="F49" s="125"/>
      <c r="G49" s="125"/>
      <c r="H49" s="125"/>
      <c r="I49" s="125"/>
      <c r="J49" s="125"/>
      <c r="K49" s="125"/>
      <c r="L49" s="125"/>
      <c r="M49" s="125"/>
      <c r="N49" s="125"/>
      <c r="O49" s="125"/>
      <c r="P49" s="125"/>
      <c r="Q49" s="125"/>
      <c r="R49" s="105"/>
    </row>
    <row r="50" spans="1:18" ht="22.5" customHeight="1">
      <c r="A50" s="51"/>
      <c r="B50" s="50" t="s">
        <v>206</v>
      </c>
      <c r="C50" s="20" t="s">
        <v>9</v>
      </c>
      <c r="D50" s="127"/>
      <c r="E50" s="134"/>
      <c r="F50" s="135"/>
      <c r="G50" s="135"/>
      <c r="H50" s="135"/>
      <c r="I50" s="167"/>
      <c r="J50" s="167"/>
      <c r="K50" s="167"/>
      <c r="L50" s="167"/>
      <c r="M50" s="167"/>
      <c r="N50" s="167"/>
      <c r="O50" s="167"/>
      <c r="P50" s="167"/>
      <c r="Q50" s="118"/>
      <c r="R50" s="108"/>
    </row>
    <row r="51" spans="1:18">
      <c r="A51" s="171"/>
      <c r="B51" s="172" t="s">
        <v>207</v>
      </c>
      <c r="C51" s="20" t="s">
        <v>9</v>
      </c>
      <c r="D51" s="173"/>
      <c r="E51" s="134"/>
      <c r="F51" s="135"/>
      <c r="G51" s="135"/>
      <c r="H51" s="135"/>
      <c r="I51" s="167"/>
      <c r="J51" s="167"/>
      <c r="K51" s="167"/>
      <c r="L51" s="167"/>
      <c r="M51" s="167"/>
      <c r="N51" s="167"/>
      <c r="O51" s="167"/>
      <c r="P51" s="167"/>
      <c r="Q51" s="118"/>
      <c r="R51" s="174"/>
    </row>
    <row r="52" spans="1:18" ht="27" customHeight="1">
      <c r="A52" s="35" t="s">
        <v>36</v>
      </c>
      <c r="B52" s="41" t="s">
        <v>262</v>
      </c>
      <c r="C52" s="25" t="s">
        <v>3</v>
      </c>
      <c r="D52" s="126">
        <v>6400</v>
      </c>
      <c r="E52" s="26"/>
      <c r="F52" s="58"/>
      <c r="G52" s="58"/>
      <c r="H52" s="58"/>
      <c r="I52" s="58"/>
      <c r="J52" s="58"/>
      <c r="K52" s="58"/>
      <c r="L52" s="58"/>
      <c r="M52" s="58"/>
      <c r="N52" s="58"/>
      <c r="O52" s="58"/>
      <c r="P52" s="58"/>
      <c r="Q52" s="58"/>
      <c r="R52" s="105"/>
    </row>
    <row r="53" spans="1:18" ht="23.25" customHeight="1">
      <c r="A53" s="35"/>
      <c r="B53" s="41"/>
      <c r="C53" s="25" t="s">
        <v>19</v>
      </c>
      <c r="D53" s="126">
        <v>6400</v>
      </c>
      <c r="E53" s="26"/>
      <c r="F53" s="58"/>
      <c r="G53" s="58"/>
      <c r="H53" s="58"/>
      <c r="I53" s="58"/>
      <c r="J53" s="58"/>
      <c r="K53" s="58"/>
      <c r="L53" s="58"/>
      <c r="M53" s="58"/>
      <c r="N53" s="58"/>
      <c r="O53" s="58"/>
      <c r="P53" s="58"/>
      <c r="Q53" s="58"/>
      <c r="R53" s="105"/>
    </row>
    <row r="54" spans="1:18" ht="24" customHeight="1">
      <c r="A54" s="40"/>
      <c r="B54" s="91" t="s">
        <v>197</v>
      </c>
      <c r="C54" s="25" t="s">
        <v>3</v>
      </c>
      <c r="D54" s="126">
        <v>6400</v>
      </c>
      <c r="E54" s="26"/>
      <c r="F54" s="58"/>
      <c r="G54" s="58"/>
      <c r="H54" s="58"/>
      <c r="I54" s="58"/>
      <c r="J54" s="58"/>
      <c r="K54" s="58"/>
      <c r="L54" s="58"/>
      <c r="M54" s="58"/>
      <c r="N54" s="58"/>
      <c r="O54" s="58"/>
      <c r="P54" s="58"/>
      <c r="Q54" s="55"/>
      <c r="R54" s="105"/>
    </row>
    <row r="55" spans="1:18" ht="23.25" customHeight="1">
      <c r="A55" s="40"/>
      <c r="B55" s="92" t="s">
        <v>198</v>
      </c>
      <c r="C55" s="25" t="s">
        <v>3</v>
      </c>
      <c r="D55" s="126"/>
      <c r="E55" s="26"/>
      <c r="F55" s="58"/>
      <c r="G55" s="58"/>
      <c r="H55" s="58"/>
      <c r="I55" s="58"/>
      <c r="J55" s="58"/>
      <c r="K55" s="58"/>
      <c r="L55" s="58"/>
      <c r="M55" s="58"/>
      <c r="N55" s="58"/>
      <c r="O55" s="58"/>
      <c r="P55" s="58"/>
      <c r="Q55" s="58"/>
      <c r="R55" s="105"/>
    </row>
    <row r="56" spans="1:18" ht="26.25" customHeight="1">
      <c r="A56" s="51"/>
      <c r="B56" s="93" t="s">
        <v>210</v>
      </c>
      <c r="C56" s="20" t="s">
        <v>3</v>
      </c>
      <c r="D56" s="127"/>
      <c r="E56" s="21"/>
      <c r="F56" s="55"/>
      <c r="G56" s="55"/>
      <c r="H56" s="55"/>
      <c r="I56" s="55"/>
      <c r="J56" s="55"/>
      <c r="K56" s="55"/>
      <c r="L56" s="55"/>
      <c r="M56" s="55"/>
      <c r="N56" s="55"/>
      <c r="O56" s="55"/>
      <c r="P56" s="55"/>
      <c r="Q56" s="55"/>
      <c r="R56" s="108"/>
    </row>
    <row r="57" spans="1:18" ht="23.25" customHeight="1">
      <c r="A57" s="51"/>
      <c r="B57" s="93" t="s">
        <v>95</v>
      </c>
      <c r="C57" s="20" t="s">
        <v>3</v>
      </c>
      <c r="D57" s="127"/>
      <c r="E57" s="21"/>
      <c r="F57" s="55"/>
      <c r="G57" s="55"/>
      <c r="H57" s="55"/>
      <c r="I57" s="55"/>
      <c r="J57" s="55"/>
      <c r="K57" s="55"/>
      <c r="L57" s="55"/>
      <c r="M57" s="55"/>
      <c r="N57" s="55"/>
      <c r="O57" s="55"/>
      <c r="P57" s="55"/>
      <c r="Q57" s="55"/>
      <c r="R57" s="108"/>
    </row>
    <row r="58" spans="1:18" ht="23.25" customHeight="1">
      <c r="A58" s="51"/>
      <c r="B58" s="93" t="s">
        <v>96</v>
      </c>
      <c r="C58" s="20" t="s">
        <v>3</v>
      </c>
      <c r="D58" s="127"/>
      <c r="E58" s="21"/>
      <c r="F58" s="55"/>
      <c r="G58" s="55"/>
      <c r="H58" s="55"/>
      <c r="I58" s="55"/>
      <c r="J58" s="55"/>
      <c r="K58" s="55"/>
      <c r="L58" s="55"/>
      <c r="M58" s="55"/>
      <c r="N58" s="55"/>
      <c r="O58" s="55"/>
      <c r="P58" s="55"/>
      <c r="Q58" s="55"/>
      <c r="R58" s="108"/>
    </row>
    <row r="59" spans="1:18" ht="23.25" customHeight="1">
      <c r="A59" s="51"/>
      <c r="B59" s="93" t="s">
        <v>288</v>
      </c>
      <c r="C59" s="20" t="s">
        <v>3</v>
      </c>
      <c r="D59" s="127"/>
      <c r="E59" s="21"/>
      <c r="F59" s="55"/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55"/>
      <c r="R59" s="108"/>
    </row>
    <row r="60" spans="1:18" ht="23.25" customHeight="1">
      <c r="A60" s="51"/>
      <c r="B60" s="92" t="s">
        <v>263</v>
      </c>
      <c r="C60" s="25" t="s">
        <v>3</v>
      </c>
      <c r="D60" s="126"/>
      <c r="E60" s="26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5"/>
      <c r="R60" s="105"/>
    </row>
    <row r="61" spans="1:18" ht="23.25" customHeight="1">
      <c r="A61" s="51"/>
      <c r="B61" s="91" t="s">
        <v>199</v>
      </c>
      <c r="C61" s="25" t="s">
        <v>19</v>
      </c>
      <c r="D61" s="126"/>
      <c r="E61" s="26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5"/>
      <c r="R61" s="105"/>
    </row>
    <row r="62" spans="1:18" ht="23.25" customHeight="1">
      <c r="A62" s="51"/>
      <c r="B62" s="92" t="s">
        <v>200</v>
      </c>
      <c r="C62" s="25" t="s">
        <v>19</v>
      </c>
      <c r="D62" s="126"/>
      <c r="E62" s="26"/>
      <c r="F62" s="58"/>
      <c r="G62" s="58"/>
      <c r="H62" s="58"/>
      <c r="I62" s="58"/>
      <c r="J62" s="58"/>
      <c r="K62" s="58"/>
      <c r="L62" s="58"/>
      <c r="M62" s="58"/>
      <c r="N62" s="58"/>
      <c r="O62" s="58"/>
      <c r="P62" s="58"/>
      <c r="Q62" s="58"/>
      <c r="R62" s="105"/>
    </row>
    <row r="63" spans="1:18" ht="23.25" customHeight="1">
      <c r="A63" s="51"/>
      <c r="B63" s="93" t="s">
        <v>210</v>
      </c>
      <c r="C63" s="20" t="s">
        <v>19</v>
      </c>
      <c r="D63" s="127"/>
      <c r="E63" s="21"/>
      <c r="F63" s="55"/>
      <c r="G63" s="55"/>
      <c r="H63" s="55"/>
      <c r="I63" s="55"/>
      <c r="J63" s="55"/>
      <c r="K63" s="55"/>
      <c r="L63" s="55"/>
      <c r="M63" s="55"/>
      <c r="N63" s="55"/>
      <c r="O63" s="55"/>
      <c r="P63" s="55"/>
      <c r="Q63" s="55"/>
      <c r="R63" s="108"/>
    </row>
    <row r="64" spans="1:18" ht="23.25" customHeight="1">
      <c r="A64" s="51"/>
      <c r="B64" s="93" t="s">
        <v>95</v>
      </c>
      <c r="C64" s="20" t="s">
        <v>19</v>
      </c>
      <c r="D64" s="127"/>
      <c r="E64" s="21"/>
      <c r="F64" s="55"/>
      <c r="G64" s="55"/>
      <c r="H64" s="55"/>
      <c r="I64" s="55"/>
      <c r="J64" s="55"/>
      <c r="K64" s="55"/>
      <c r="L64" s="55"/>
      <c r="M64" s="55"/>
      <c r="N64" s="55"/>
      <c r="O64" s="55"/>
      <c r="P64" s="55"/>
      <c r="Q64" s="55"/>
      <c r="R64" s="108"/>
    </row>
    <row r="65" spans="1:24" ht="25.5" customHeight="1">
      <c r="A65" s="51"/>
      <c r="B65" s="93" t="s">
        <v>96</v>
      </c>
      <c r="C65" s="20" t="s">
        <v>19</v>
      </c>
      <c r="D65" s="127"/>
      <c r="E65" s="21"/>
      <c r="F65" s="55"/>
      <c r="G65" s="55"/>
      <c r="H65" s="55"/>
      <c r="I65" s="55"/>
      <c r="J65" s="55"/>
      <c r="K65" s="55"/>
      <c r="L65" s="55"/>
      <c r="M65" s="55"/>
      <c r="N65" s="55"/>
      <c r="O65" s="55"/>
      <c r="P65" s="55"/>
      <c r="Q65" s="55"/>
      <c r="R65" s="108"/>
    </row>
    <row r="66" spans="1:24" ht="25.5" customHeight="1">
      <c r="A66" s="51"/>
      <c r="B66" s="93" t="s">
        <v>288</v>
      </c>
      <c r="C66" s="20" t="s">
        <v>19</v>
      </c>
      <c r="D66" s="127"/>
      <c r="E66" s="21"/>
      <c r="F66" s="55"/>
      <c r="G66" s="55"/>
      <c r="H66" s="55"/>
      <c r="I66" s="55"/>
      <c r="J66" s="55"/>
      <c r="K66" s="55"/>
      <c r="L66" s="55"/>
      <c r="M66" s="55"/>
      <c r="N66" s="55"/>
      <c r="O66" s="55"/>
      <c r="P66" s="55"/>
      <c r="Q66" s="55"/>
      <c r="R66" s="108"/>
    </row>
    <row r="67" spans="1:24" ht="23.25" customHeight="1">
      <c r="A67" s="51"/>
      <c r="B67" s="92" t="s">
        <v>264</v>
      </c>
      <c r="C67" s="25" t="s">
        <v>19</v>
      </c>
      <c r="D67" s="126"/>
      <c r="E67" s="26"/>
      <c r="F67" s="59"/>
      <c r="G67" s="59"/>
      <c r="H67" s="59"/>
      <c r="I67" s="59"/>
      <c r="J67" s="59"/>
      <c r="K67" s="59"/>
      <c r="L67" s="59"/>
      <c r="M67" s="59"/>
      <c r="N67" s="59"/>
      <c r="O67" s="59"/>
      <c r="P67" s="59"/>
      <c r="Q67" s="59"/>
      <c r="R67" s="105"/>
    </row>
    <row r="68" spans="1:24" ht="23.25" customHeight="1">
      <c r="A68" s="51"/>
      <c r="B68" s="92"/>
      <c r="C68" s="25"/>
      <c r="D68" s="126"/>
      <c r="E68" s="26"/>
      <c r="F68" s="59"/>
      <c r="G68" s="59"/>
      <c r="H68" s="59"/>
      <c r="I68" s="59"/>
      <c r="J68" s="59"/>
      <c r="K68" s="59"/>
      <c r="L68" s="59"/>
      <c r="M68" s="59"/>
      <c r="N68" s="59"/>
      <c r="O68" s="59"/>
      <c r="P68" s="59"/>
      <c r="Q68" s="59"/>
      <c r="R68" s="105"/>
    </row>
    <row r="69" spans="1:24" ht="21" customHeight="1">
      <c r="A69" s="30" t="s">
        <v>221</v>
      </c>
      <c r="B69" s="31"/>
      <c r="C69" s="20"/>
      <c r="D69" s="126"/>
      <c r="E69" s="25"/>
      <c r="F69" s="55"/>
      <c r="G69" s="55"/>
      <c r="H69" s="55"/>
      <c r="I69" s="55"/>
      <c r="J69" s="55"/>
      <c r="K69" s="55"/>
      <c r="L69" s="55"/>
      <c r="M69" s="55"/>
      <c r="N69" s="55"/>
      <c r="O69" s="55"/>
      <c r="P69" s="55"/>
      <c r="Q69" s="55"/>
      <c r="R69" s="104"/>
      <c r="W69" s="98"/>
      <c r="X69" s="98"/>
    </row>
    <row r="70" spans="1:24">
      <c r="A70" s="48" t="s">
        <v>184</v>
      </c>
      <c r="B70" s="31"/>
      <c r="C70" s="25"/>
      <c r="D70" s="126">
        <v>376</v>
      </c>
      <c r="E70" s="112"/>
      <c r="F70" s="58"/>
      <c r="G70" s="58"/>
      <c r="H70" s="58"/>
      <c r="I70" s="58"/>
      <c r="J70" s="58"/>
      <c r="K70" s="58"/>
      <c r="L70" s="58"/>
      <c r="M70" s="58"/>
      <c r="N70" s="58"/>
      <c r="O70" s="58"/>
      <c r="P70" s="58"/>
      <c r="Q70" s="58"/>
      <c r="R70" s="105"/>
      <c r="W70" s="98"/>
      <c r="X70" s="98"/>
    </row>
    <row r="71" spans="1:24">
      <c r="A71" s="33" t="s">
        <v>34</v>
      </c>
      <c r="B71" s="34" t="s">
        <v>222</v>
      </c>
      <c r="C71" s="25" t="s">
        <v>3</v>
      </c>
      <c r="D71" s="126">
        <v>367</v>
      </c>
      <c r="E71" s="112"/>
      <c r="F71" s="58"/>
      <c r="G71" s="58"/>
      <c r="H71" s="58"/>
      <c r="I71" s="58"/>
      <c r="J71" s="58"/>
      <c r="K71" s="58"/>
      <c r="L71" s="58"/>
      <c r="M71" s="58"/>
      <c r="N71" s="58"/>
      <c r="O71" s="58"/>
      <c r="P71" s="58"/>
      <c r="Q71" s="58"/>
      <c r="R71" s="105"/>
      <c r="W71" s="98"/>
      <c r="X71" s="98"/>
    </row>
    <row r="72" spans="1:24" hidden="1">
      <c r="A72" s="28"/>
      <c r="B72" s="24" t="s">
        <v>223</v>
      </c>
      <c r="C72" s="20" t="s">
        <v>3</v>
      </c>
      <c r="D72" s="127"/>
      <c r="E72" s="113"/>
      <c r="F72" s="55"/>
      <c r="G72" s="55"/>
      <c r="H72" s="55"/>
      <c r="I72" s="55"/>
      <c r="J72" s="55"/>
      <c r="K72" s="55"/>
      <c r="L72" s="55"/>
      <c r="M72" s="55"/>
      <c r="N72" s="55"/>
      <c r="O72" s="55"/>
      <c r="P72" s="55"/>
      <c r="Q72" s="55"/>
      <c r="R72" s="108"/>
      <c r="W72" s="98"/>
      <c r="X72" s="98"/>
    </row>
    <row r="73" spans="1:24">
      <c r="A73" s="28"/>
      <c r="B73" s="24" t="s">
        <v>174</v>
      </c>
      <c r="C73" s="20" t="s">
        <v>3</v>
      </c>
      <c r="D73" s="127">
        <v>250</v>
      </c>
      <c r="E73" s="113"/>
      <c r="F73" s="55"/>
      <c r="G73" s="55"/>
      <c r="H73" s="55"/>
      <c r="I73" s="55"/>
      <c r="J73" s="55"/>
      <c r="K73" s="55"/>
      <c r="L73" s="55"/>
      <c r="M73" s="55"/>
      <c r="N73" s="55"/>
      <c r="O73" s="55"/>
      <c r="P73" s="55"/>
      <c r="Q73" s="55"/>
      <c r="R73" s="108"/>
      <c r="W73" s="98"/>
      <c r="X73" s="98"/>
    </row>
    <row r="74" spans="1:24">
      <c r="A74" s="28"/>
      <c r="B74" s="24" t="s">
        <v>175</v>
      </c>
      <c r="C74" s="20" t="s">
        <v>49</v>
      </c>
      <c r="D74" s="127">
        <v>1</v>
      </c>
      <c r="E74" s="113"/>
      <c r="F74" s="55"/>
      <c r="G74" s="55"/>
      <c r="H74" s="55"/>
      <c r="I74" s="55"/>
      <c r="J74" s="55"/>
      <c r="K74" s="55"/>
      <c r="L74" s="55"/>
      <c r="M74" s="55"/>
      <c r="N74" s="55"/>
      <c r="O74" s="55"/>
      <c r="P74" s="55"/>
      <c r="Q74" s="55"/>
      <c r="R74" s="108"/>
      <c r="W74" s="98"/>
      <c r="X74" s="98"/>
    </row>
    <row r="75" spans="1:24">
      <c r="A75" s="28"/>
      <c r="B75" s="24"/>
      <c r="C75" s="20" t="s">
        <v>3</v>
      </c>
      <c r="D75" s="127">
        <v>20</v>
      </c>
      <c r="E75" s="113"/>
      <c r="F75" s="55"/>
      <c r="G75" s="55"/>
      <c r="H75" s="55"/>
      <c r="I75" s="55"/>
      <c r="J75" s="55"/>
      <c r="K75" s="55"/>
      <c r="L75" s="55"/>
      <c r="M75" s="55"/>
      <c r="N75" s="55"/>
      <c r="O75" s="55"/>
      <c r="P75" s="55"/>
      <c r="Q75" s="55"/>
      <c r="R75" s="108"/>
      <c r="W75" s="98"/>
      <c r="X75" s="98"/>
    </row>
    <row r="76" spans="1:24">
      <c r="A76" s="28"/>
      <c r="B76" s="24" t="s">
        <v>176</v>
      </c>
      <c r="C76" s="20"/>
      <c r="D76" s="127"/>
      <c r="E76" s="113"/>
      <c r="F76" s="55"/>
      <c r="G76" s="55"/>
      <c r="H76" s="55"/>
      <c r="I76" s="55"/>
      <c r="J76" s="55"/>
      <c r="K76" s="55"/>
      <c r="L76" s="55"/>
      <c r="M76" s="55"/>
      <c r="N76" s="55"/>
      <c r="O76" s="55"/>
      <c r="P76" s="55"/>
      <c r="Q76" s="55"/>
      <c r="R76" s="108"/>
      <c r="W76" s="98"/>
      <c r="X76" s="98"/>
    </row>
    <row r="77" spans="1:24" hidden="1">
      <c r="A77" s="28"/>
      <c r="B77" s="24" t="s">
        <v>224</v>
      </c>
      <c r="C77" s="20" t="s">
        <v>3</v>
      </c>
      <c r="D77" s="127"/>
      <c r="E77" s="113"/>
      <c r="F77" s="55"/>
      <c r="G77" s="55"/>
      <c r="H77" s="55"/>
      <c r="I77" s="55"/>
      <c r="J77" s="55"/>
      <c r="K77" s="55"/>
      <c r="L77" s="55"/>
      <c r="M77" s="55"/>
      <c r="N77" s="55"/>
      <c r="O77" s="55"/>
      <c r="P77" s="55"/>
      <c r="Q77" s="55"/>
      <c r="R77" s="108"/>
      <c r="W77" s="98"/>
      <c r="X77" s="98"/>
    </row>
    <row r="78" spans="1:24">
      <c r="A78" s="28"/>
      <c r="B78" s="24" t="s">
        <v>225</v>
      </c>
      <c r="C78" s="20" t="s">
        <v>49</v>
      </c>
      <c r="D78" s="127">
        <v>1</v>
      </c>
      <c r="E78" s="113"/>
      <c r="F78" s="55"/>
      <c r="G78" s="55"/>
      <c r="H78" s="55"/>
      <c r="I78" s="55"/>
      <c r="J78" s="55"/>
      <c r="K78" s="55"/>
      <c r="L78" s="55"/>
      <c r="M78" s="55"/>
      <c r="N78" s="55"/>
      <c r="O78" s="55"/>
      <c r="P78" s="55"/>
      <c r="Q78" s="55"/>
      <c r="R78" s="108"/>
      <c r="W78" s="98"/>
      <c r="X78" s="98"/>
    </row>
    <row r="79" spans="1:24">
      <c r="A79" s="28"/>
      <c r="B79" s="24"/>
      <c r="C79" s="20" t="s">
        <v>3</v>
      </c>
      <c r="D79" s="127">
        <v>12</v>
      </c>
      <c r="E79" s="113"/>
      <c r="F79" s="55"/>
      <c r="G79" s="55"/>
      <c r="H79" s="55"/>
      <c r="I79" s="55"/>
      <c r="J79" s="55"/>
      <c r="K79" s="55"/>
      <c r="L79" s="55"/>
      <c r="M79" s="55"/>
      <c r="N79" s="55"/>
      <c r="O79" s="55"/>
      <c r="P79" s="55"/>
      <c r="Q79" s="55"/>
      <c r="R79" s="108"/>
      <c r="W79" s="98"/>
      <c r="X79" s="98"/>
    </row>
    <row r="80" spans="1:24" hidden="1">
      <c r="A80" s="48"/>
      <c r="B80" s="45" t="s">
        <v>227</v>
      </c>
      <c r="C80" s="20" t="s">
        <v>3</v>
      </c>
      <c r="D80" s="127"/>
      <c r="E80" s="21"/>
      <c r="F80" s="55"/>
      <c r="G80" s="55"/>
      <c r="H80" s="55"/>
      <c r="I80" s="55"/>
      <c r="J80" s="55"/>
      <c r="K80" s="55"/>
      <c r="L80" s="55"/>
      <c r="M80" s="55"/>
      <c r="N80" s="55"/>
      <c r="O80" s="55"/>
      <c r="P80" s="55"/>
      <c r="Q80" s="55"/>
      <c r="R80" s="108"/>
    </row>
    <row r="81" spans="1:24" ht="23.25" customHeight="1">
      <c r="A81" s="48"/>
      <c r="B81" s="47" t="s">
        <v>228</v>
      </c>
      <c r="C81" s="20" t="s">
        <v>3</v>
      </c>
      <c r="D81" s="127">
        <v>65</v>
      </c>
      <c r="E81" s="64"/>
      <c r="F81" s="62"/>
      <c r="G81" s="62"/>
      <c r="H81" s="62"/>
      <c r="I81" s="62"/>
      <c r="J81" s="62"/>
      <c r="K81" s="62"/>
      <c r="L81" s="62"/>
      <c r="M81" s="62"/>
      <c r="N81" s="62"/>
      <c r="O81" s="62"/>
      <c r="P81" s="62"/>
      <c r="Q81" s="62"/>
      <c r="R81" s="108"/>
    </row>
    <row r="82" spans="1:24" ht="23.25" hidden="1" customHeight="1">
      <c r="A82" s="48"/>
      <c r="B82" s="45" t="s">
        <v>226</v>
      </c>
      <c r="C82" s="20" t="s">
        <v>3</v>
      </c>
      <c r="D82" s="127"/>
      <c r="E82" s="64"/>
      <c r="F82" s="62"/>
      <c r="G82" s="62"/>
      <c r="H82" s="62"/>
      <c r="I82" s="62"/>
      <c r="J82" s="62"/>
      <c r="K82" s="62"/>
      <c r="L82" s="62"/>
      <c r="M82" s="62"/>
      <c r="N82" s="62"/>
      <c r="O82" s="62"/>
      <c r="P82" s="62"/>
      <c r="Q82" s="62"/>
      <c r="R82" s="108"/>
    </row>
    <row r="83" spans="1:24" ht="23.25" hidden="1" customHeight="1">
      <c r="A83" s="48"/>
      <c r="B83" s="45" t="s">
        <v>229</v>
      </c>
      <c r="C83" s="20" t="s">
        <v>3</v>
      </c>
      <c r="D83" s="127"/>
      <c r="E83" s="64"/>
      <c r="F83" s="62"/>
      <c r="G83" s="62"/>
      <c r="H83" s="62"/>
      <c r="I83" s="62"/>
      <c r="J83" s="62"/>
      <c r="K83" s="62"/>
      <c r="L83" s="62"/>
      <c r="M83" s="62"/>
      <c r="N83" s="62"/>
      <c r="O83" s="62"/>
      <c r="P83" s="62"/>
      <c r="Q83" s="62"/>
      <c r="R83" s="108"/>
    </row>
    <row r="84" spans="1:24" ht="41.25" hidden="1" customHeight="1">
      <c r="A84" s="48"/>
      <c r="B84" s="45" t="s">
        <v>230</v>
      </c>
      <c r="C84" s="20" t="s">
        <v>3</v>
      </c>
      <c r="D84" s="127"/>
      <c r="E84" s="21"/>
      <c r="F84" s="55"/>
      <c r="G84" s="55"/>
      <c r="H84" s="55"/>
      <c r="I84" s="55"/>
      <c r="J84" s="55"/>
      <c r="K84" s="55"/>
      <c r="L84" s="55"/>
      <c r="M84" s="55"/>
      <c r="N84" s="55"/>
      <c r="O84" s="55"/>
      <c r="P84" s="55"/>
      <c r="Q84" s="55"/>
      <c r="R84" s="108"/>
    </row>
    <row r="85" spans="1:24" ht="43.5" hidden="1" customHeight="1">
      <c r="A85" s="48"/>
      <c r="B85" s="45" t="s">
        <v>231</v>
      </c>
      <c r="C85" s="20" t="s">
        <v>3</v>
      </c>
      <c r="D85" s="127"/>
      <c r="E85" s="21"/>
      <c r="F85" s="55"/>
      <c r="G85" s="55"/>
      <c r="H85" s="55"/>
      <c r="I85" s="55"/>
      <c r="J85" s="55"/>
      <c r="K85" s="55"/>
      <c r="L85" s="55"/>
      <c r="M85" s="55"/>
      <c r="N85" s="55"/>
      <c r="O85" s="55"/>
      <c r="P85" s="55"/>
      <c r="Q85" s="55"/>
      <c r="R85" s="108"/>
    </row>
    <row r="86" spans="1:24" ht="21.75" customHeight="1">
      <c r="A86" s="48"/>
      <c r="B86" s="45" t="s">
        <v>232</v>
      </c>
      <c r="C86" s="20" t="s">
        <v>49</v>
      </c>
      <c r="D86" s="127">
        <v>2</v>
      </c>
      <c r="E86" s="21"/>
      <c r="F86" s="55"/>
      <c r="G86" s="55"/>
      <c r="H86" s="55"/>
      <c r="I86" s="55"/>
      <c r="J86" s="55"/>
      <c r="K86" s="55"/>
      <c r="L86" s="55"/>
      <c r="M86" s="55"/>
      <c r="N86" s="55"/>
      <c r="O86" s="55"/>
      <c r="P86" s="55"/>
      <c r="Q86" s="55"/>
      <c r="R86" s="108"/>
    </row>
    <row r="87" spans="1:24" ht="21.75" customHeight="1">
      <c r="A87" s="48"/>
      <c r="B87" s="45"/>
      <c r="C87" s="20" t="s">
        <v>3</v>
      </c>
      <c r="D87" s="127">
        <v>20</v>
      </c>
      <c r="E87" s="21"/>
      <c r="F87" s="55"/>
      <c r="G87" s="55"/>
      <c r="H87" s="55"/>
      <c r="I87" s="55"/>
      <c r="J87" s="55"/>
      <c r="K87" s="55"/>
      <c r="L87" s="55"/>
      <c r="M87" s="55"/>
      <c r="N87" s="55"/>
      <c r="O87" s="55"/>
      <c r="P87" s="55"/>
      <c r="Q87" s="55"/>
      <c r="R87" s="108"/>
    </row>
    <row r="88" spans="1:24" ht="23.25" hidden="1" customHeight="1">
      <c r="A88" s="48"/>
      <c r="B88" s="47" t="s">
        <v>233</v>
      </c>
      <c r="C88" s="20" t="s">
        <v>49</v>
      </c>
      <c r="D88" s="127">
        <v>32</v>
      </c>
      <c r="E88" s="21" t="e">
        <f>SUM(F88:Q88)</f>
        <v>#REF!</v>
      </c>
      <c r="F88" s="55">
        <f>SUM(ต.ค.56!E90)</f>
        <v>0</v>
      </c>
      <c r="G88" s="55" t="e">
        <f>SUM(#REF!)</f>
        <v>#REF!</v>
      </c>
      <c r="H88" s="55" t="e">
        <f>SUM(#REF!)</f>
        <v>#REF!</v>
      </c>
      <c r="I88" s="55" t="e">
        <f>SUM(#REF!)</f>
        <v>#REF!</v>
      </c>
      <c r="J88" s="55" t="e">
        <f>SUM(#REF!)</f>
        <v>#REF!</v>
      </c>
      <c r="K88" s="55" t="e">
        <f>SUM(#REF!)</f>
        <v>#REF!</v>
      </c>
      <c r="L88" s="55" t="e">
        <f>SUM(#REF!)</f>
        <v>#REF!</v>
      </c>
      <c r="M88" s="55" t="e">
        <f>SUM(#REF!)</f>
        <v>#REF!</v>
      </c>
      <c r="N88" s="55" t="e">
        <f>SUM(#REF!)</f>
        <v>#REF!</v>
      </c>
      <c r="O88" s="55" t="e">
        <f>SUM(#REF!)</f>
        <v>#REF!</v>
      </c>
      <c r="P88" s="55" t="e">
        <f>SUM(#REF!)</f>
        <v>#REF!</v>
      </c>
      <c r="Q88" s="55" t="e">
        <f>SUM(#REF!)</f>
        <v>#REF!</v>
      </c>
      <c r="R88" s="108" t="e">
        <f>E88*100/D88</f>
        <v>#REF!</v>
      </c>
    </row>
    <row r="89" spans="1:24" ht="23.25" hidden="1" customHeight="1">
      <c r="A89" s="48"/>
      <c r="B89" s="45"/>
      <c r="C89" s="20" t="s">
        <v>3</v>
      </c>
      <c r="D89" s="127">
        <v>320</v>
      </c>
      <c r="E89" s="21" t="e">
        <f>SUM(F89:Q89)</f>
        <v>#REF!</v>
      </c>
      <c r="F89" s="55">
        <f>SUM(ต.ค.56!E91)</f>
        <v>0</v>
      </c>
      <c r="G89" s="55" t="e">
        <f>SUM(#REF!)</f>
        <v>#REF!</v>
      </c>
      <c r="H89" s="55" t="e">
        <f>SUM(#REF!)</f>
        <v>#REF!</v>
      </c>
      <c r="I89" s="55" t="e">
        <f>SUM(#REF!)</f>
        <v>#REF!</v>
      </c>
      <c r="J89" s="55" t="e">
        <f>SUM(#REF!)</f>
        <v>#REF!</v>
      </c>
      <c r="K89" s="55" t="e">
        <f>SUM(#REF!)</f>
        <v>#REF!</v>
      </c>
      <c r="L89" s="55" t="e">
        <f>SUM(#REF!)</f>
        <v>#REF!</v>
      </c>
      <c r="M89" s="55" t="e">
        <f>SUM(#REF!)</f>
        <v>#REF!</v>
      </c>
      <c r="N89" s="55" t="e">
        <f>SUM(#REF!)</f>
        <v>#REF!</v>
      </c>
      <c r="O89" s="55" t="e">
        <f>SUM(#REF!)</f>
        <v>#REF!</v>
      </c>
      <c r="P89" s="55" t="e">
        <f>SUM(#REF!)</f>
        <v>#REF!</v>
      </c>
      <c r="Q89" s="55" t="e">
        <f>SUM(#REF!)</f>
        <v>#REF!</v>
      </c>
      <c r="R89" s="108" t="e">
        <f>E89*100/D89</f>
        <v>#REF!</v>
      </c>
    </row>
    <row r="90" spans="1:24" hidden="1">
      <c r="A90" s="28"/>
      <c r="B90" s="29"/>
      <c r="C90" s="25"/>
      <c r="D90" s="126"/>
      <c r="E90" s="113"/>
      <c r="F90" s="55"/>
      <c r="G90" s="55"/>
      <c r="H90" s="55"/>
      <c r="I90" s="55"/>
      <c r="J90" s="55"/>
      <c r="K90" s="55"/>
      <c r="L90" s="55"/>
      <c r="M90" s="55"/>
      <c r="N90" s="55"/>
      <c r="O90" s="55"/>
      <c r="P90" s="55"/>
      <c r="Q90" s="55"/>
      <c r="R90" s="108"/>
      <c r="W90" s="98"/>
      <c r="X90" s="98"/>
    </row>
    <row r="91" spans="1:24">
      <c r="A91" s="30" t="s">
        <v>234</v>
      </c>
      <c r="B91" s="31"/>
      <c r="C91" s="20"/>
      <c r="D91" s="127"/>
      <c r="E91" s="113"/>
      <c r="F91" s="55"/>
      <c r="G91" s="55"/>
      <c r="H91" s="55"/>
      <c r="I91" s="55"/>
      <c r="J91" s="55"/>
      <c r="K91" s="55"/>
      <c r="L91" s="55"/>
      <c r="M91" s="55"/>
      <c r="N91" s="55"/>
      <c r="O91" s="55"/>
      <c r="P91" s="55"/>
      <c r="Q91" s="55"/>
      <c r="R91" s="108"/>
      <c r="W91" s="98"/>
      <c r="X91" s="98"/>
    </row>
    <row r="92" spans="1:24" ht="24.75" customHeight="1">
      <c r="A92" s="30" t="s">
        <v>71</v>
      </c>
      <c r="B92" s="31"/>
      <c r="C92" s="25" t="s">
        <v>3</v>
      </c>
      <c r="D92" s="126"/>
      <c r="E92" s="112"/>
      <c r="F92" s="58"/>
      <c r="G92" s="58"/>
      <c r="H92" s="58"/>
      <c r="I92" s="138"/>
      <c r="J92" s="138"/>
      <c r="K92" s="140"/>
      <c r="L92" s="58"/>
      <c r="M92" s="58"/>
      <c r="N92" s="58"/>
      <c r="O92" s="58"/>
      <c r="P92" s="58"/>
      <c r="Q92" s="58"/>
      <c r="R92" s="105"/>
      <c r="W92" s="98"/>
      <c r="X92" s="98"/>
    </row>
    <row r="93" spans="1:24">
      <c r="A93" s="30"/>
      <c r="B93" s="31" t="s">
        <v>235</v>
      </c>
      <c r="C93" s="25"/>
      <c r="D93" s="126"/>
      <c r="E93" s="112"/>
      <c r="F93" s="55"/>
      <c r="G93" s="55"/>
      <c r="H93" s="55"/>
      <c r="I93" s="55"/>
      <c r="J93" s="55"/>
      <c r="K93" s="55"/>
      <c r="L93" s="55"/>
      <c r="M93" s="55"/>
      <c r="N93" s="55"/>
      <c r="O93" s="55"/>
      <c r="P93" s="55"/>
      <c r="Q93" s="55"/>
      <c r="R93" s="108"/>
      <c r="W93" s="98"/>
      <c r="X93" s="98"/>
    </row>
    <row r="94" spans="1:24">
      <c r="A94" s="33" t="s">
        <v>34</v>
      </c>
      <c r="B94" s="34" t="s">
        <v>236</v>
      </c>
      <c r="C94" s="25" t="s">
        <v>3</v>
      </c>
      <c r="D94" s="126">
        <v>3167</v>
      </c>
      <c r="E94" s="112"/>
      <c r="F94" s="58"/>
      <c r="G94" s="58"/>
      <c r="H94" s="58"/>
      <c r="I94" s="58"/>
      <c r="J94" s="58"/>
      <c r="K94" s="58"/>
      <c r="L94" s="58"/>
      <c r="M94" s="58"/>
      <c r="N94" s="58"/>
      <c r="O94" s="58"/>
      <c r="P94" s="58"/>
      <c r="Q94" s="55"/>
      <c r="R94" s="105"/>
      <c r="W94" s="98"/>
      <c r="X94" s="98"/>
    </row>
    <row r="95" spans="1:24" ht="22.5" customHeight="1">
      <c r="A95" s="33"/>
      <c r="B95" s="115" t="s">
        <v>237</v>
      </c>
      <c r="C95" s="20" t="s">
        <v>3</v>
      </c>
      <c r="D95" s="126">
        <v>2851</v>
      </c>
      <c r="E95" s="113"/>
      <c r="F95" s="55"/>
      <c r="G95" s="55"/>
      <c r="H95" s="55"/>
      <c r="I95" s="55"/>
      <c r="J95" s="55"/>
      <c r="K95" s="55"/>
      <c r="L95" s="55"/>
      <c r="M95" s="55"/>
      <c r="N95" s="55"/>
      <c r="O95" s="55"/>
      <c r="P95" s="55"/>
      <c r="Q95" s="55"/>
      <c r="R95" s="108"/>
      <c r="W95" s="98"/>
      <c r="X95" s="98"/>
    </row>
    <row r="96" spans="1:24" ht="23.25" customHeight="1">
      <c r="A96" s="35"/>
      <c r="B96" s="36" t="s">
        <v>185</v>
      </c>
      <c r="C96" s="20" t="s">
        <v>3</v>
      </c>
      <c r="D96" s="127">
        <v>900</v>
      </c>
      <c r="E96" s="113"/>
      <c r="F96" s="55"/>
      <c r="G96" s="55"/>
      <c r="H96" s="55"/>
      <c r="I96" s="55"/>
      <c r="J96" s="55"/>
      <c r="K96" s="55"/>
      <c r="L96" s="55"/>
      <c r="M96" s="55"/>
      <c r="N96" s="55"/>
      <c r="O96" s="55"/>
      <c r="P96" s="55"/>
      <c r="Q96" s="55"/>
      <c r="R96" s="108"/>
      <c r="W96" s="98"/>
      <c r="X96" s="98"/>
    </row>
    <row r="97" spans="1:18">
      <c r="A97" s="35"/>
      <c r="B97" s="36" t="s">
        <v>186</v>
      </c>
      <c r="C97" s="20" t="s">
        <v>3</v>
      </c>
      <c r="D97" s="127">
        <v>800</v>
      </c>
      <c r="E97" s="113"/>
      <c r="F97" s="55"/>
      <c r="G97" s="55"/>
      <c r="H97" s="55"/>
      <c r="I97" s="55"/>
      <c r="J97" s="55"/>
      <c r="K97" s="55"/>
      <c r="L97" s="55"/>
      <c r="M97" s="55"/>
      <c r="N97" s="55"/>
      <c r="O97" s="55"/>
      <c r="P97" s="55"/>
      <c r="Q97" s="55"/>
      <c r="R97" s="108"/>
    </row>
    <row r="98" spans="1:18">
      <c r="A98" s="35"/>
      <c r="B98" s="1" t="s">
        <v>278</v>
      </c>
      <c r="C98" s="20" t="s">
        <v>3</v>
      </c>
      <c r="D98" s="127">
        <v>450</v>
      </c>
      <c r="E98" s="21"/>
      <c r="F98" s="60"/>
      <c r="G98" s="60"/>
      <c r="H98" s="60"/>
      <c r="I98" s="60"/>
      <c r="J98" s="60"/>
      <c r="K98" s="60"/>
      <c r="L98" s="60"/>
      <c r="M98" s="60"/>
      <c r="N98" s="60"/>
      <c r="O98" s="60"/>
      <c r="P98" s="60"/>
      <c r="Q98" s="60"/>
      <c r="R98" s="106"/>
    </row>
    <row r="99" spans="1:18" hidden="1">
      <c r="A99" s="35"/>
      <c r="B99" s="36" t="s">
        <v>279</v>
      </c>
      <c r="C99" s="20" t="s">
        <v>3</v>
      </c>
      <c r="D99" s="127"/>
      <c r="E99" s="113"/>
      <c r="F99" s="55"/>
      <c r="G99" s="55"/>
      <c r="H99" s="55"/>
      <c r="I99" s="55"/>
      <c r="J99" s="55"/>
      <c r="K99" s="55"/>
      <c r="L99" s="55"/>
      <c r="M99" s="55"/>
      <c r="N99" s="55"/>
      <c r="O99" s="55"/>
      <c r="P99" s="55"/>
      <c r="Q99" s="55"/>
      <c r="R99" s="108"/>
    </row>
    <row r="100" spans="1:18" hidden="1">
      <c r="A100" s="35"/>
      <c r="B100" s="36" t="s">
        <v>280</v>
      </c>
      <c r="C100" s="20" t="s">
        <v>3</v>
      </c>
      <c r="D100" s="127"/>
      <c r="E100" s="21"/>
      <c r="F100" s="55"/>
      <c r="G100" s="55"/>
      <c r="H100" s="55"/>
      <c r="I100" s="55"/>
      <c r="J100" s="55"/>
      <c r="K100" s="55"/>
      <c r="L100" s="55"/>
      <c r="M100" s="55"/>
      <c r="N100" s="55"/>
      <c r="O100" s="55"/>
      <c r="P100" s="55"/>
      <c r="Q100" s="55"/>
      <c r="R100" s="108"/>
    </row>
    <row r="101" spans="1:18">
      <c r="A101" s="35"/>
      <c r="B101" s="36" t="s">
        <v>295</v>
      </c>
      <c r="C101" s="20" t="s">
        <v>3</v>
      </c>
      <c r="D101" s="127">
        <v>600</v>
      </c>
      <c r="E101" s="21"/>
      <c r="F101" s="60"/>
      <c r="G101" s="60"/>
      <c r="H101" s="60"/>
      <c r="I101" s="60"/>
      <c r="J101" s="60"/>
      <c r="K101" s="60"/>
      <c r="L101" s="60"/>
      <c r="M101" s="60"/>
      <c r="N101" s="60"/>
      <c r="O101" s="60"/>
      <c r="P101" s="60"/>
      <c r="Q101" s="60"/>
      <c r="R101" s="106"/>
    </row>
    <row r="102" spans="1:18" ht="21" hidden="1" customHeight="1">
      <c r="A102" s="35"/>
      <c r="B102" s="1" t="s">
        <v>256</v>
      </c>
      <c r="C102" s="20" t="s">
        <v>3</v>
      </c>
      <c r="D102" s="127"/>
      <c r="E102" s="21"/>
      <c r="F102" s="56"/>
      <c r="G102" s="56"/>
      <c r="H102" s="56"/>
      <c r="I102" s="56"/>
      <c r="J102" s="56"/>
      <c r="K102" s="56"/>
      <c r="L102" s="56"/>
      <c r="M102" s="56"/>
      <c r="N102" s="56"/>
      <c r="O102" s="56"/>
      <c r="P102" s="56"/>
      <c r="Q102" s="56"/>
      <c r="R102" s="107"/>
    </row>
    <row r="103" spans="1:18">
      <c r="A103" s="35"/>
      <c r="B103" s="1" t="s">
        <v>257</v>
      </c>
      <c r="C103" s="20" t="s">
        <v>3</v>
      </c>
      <c r="D103" s="175">
        <v>316</v>
      </c>
      <c r="E103" s="21"/>
      <c r="F103" s="56"/>
      <c r="G103" s="56"/>
      <c r="H103" s="56"/>
      <c r="I103" s="56"/>
      <c r="J103" s="56"/>
      <c r="K103" s="56"/>
      <c r="L103" s="56"/>
      <c r="M103" s="56"/>
      <c r="N103" s="56"/>
      <c r="O103" s="56"/>
      <c r="P103" s="56"/>
      <c r="Q103" s="56"/>
      <c r="R103" s="107"/>
    </row>
    <row r="104" spans="1:18">
      <c r="A104" s="35"/>
      <c r="B104" s="36" t="s">
        <v>238</v>
      </c>
      <c r="C104" s="20" t="s">
        <v>3</v>
      </c>
      <c r="D104" s="127">
        <v>30</v>
      </c>
      <c r="E104" s="21"/>
      <c r="F104" s="60"/>
      <c r="G104" s="60"/>
      <c r="H104" s="60"/>
      <c r="I104" s="60"/>
      <c r="J104" s="60"/>
      <c r="K104" s="60"/>
      <c r="L104" s="60"/>
      <c r="M104" s="60"/>
      <c r="N104" s="60"/>
      <c r="O104" s="60"/>
      <c r="P104" s="60"/>
      <c r="Q104" s="60"/>
      <c r="R104" s="106"/>
    </row>
    <row r="105" spans="1:18">
      <c r="A105" s="35"/>
      <c r="B105" s="36" t="s">
        <v>239</v>
      </c>
      <c r="C105" s="20" t="s">
        <v>3</v>
      </c>
      <c r="D105" s="127">
        <v>150</v>
      </c>
      <c r="E105" s="21"/>
      <c r="F105" s="60"/>
      <c r="G105" s="60"/>
      <c r="H105" s="60"/>
      <c r="I105" s="60"/>
      <c r="J105" s="60"/>
      <c r="K105" s="60"/>
      <c r="L105" s="60"/>
      <c r="M105" s="60"/>
      <c r="N105" s="60"/>
      <c r="O105" s="60"/>
      <c r="P105" s="60"/>
      <c r="Q105" s="60"/>
      <c r="R105" s="106"/>
    </row>
    <row r="106" spans="1:18">
      <c r="A106" s="35"/>
      <c r="B106" s="36" t="s">
        <v>240</v>
      </c>
      <c r="C106" s="20" t="s">
        <v>3</v>
      </c>
      <c r="D106" s="127">
        <v>35</v>
      </c>
      <c r="E106" s="21"/>
      <c r="F106" s="60"/>
      <c r="G106" s="60"/>
      <c r="H106" s="60"/>
      <c r="I106" s="60"/>
      <c r="J106" s="60"/>
      <c r="K106" s="60"/>
      <c r="L106" s="60"/>
      <c r="M106" s="60"/>
      <c r="N106" s="60"/>
      <c r="O106" s="60"/>
      <c r="P106" s="60"/>
      <c r="Q106" s="60"/>
      <c r="R106" s="106"/>
    </row>
    <row r="107" spans="1:18">
      <c r="A107" s="35"/>
      <c r="B107" s="1" t="s">
        <v>241</v>
      </c>
      <c r="C107" s="20" t="s">
        <v>3</v>
      </c>
      <c r="D107" s="127">
        <v>1</v>
      </c>
      <c r="E107" s="21"/>
      <c r="F107" s="56"/>
      <c r="G107" s="56"/>
      <c r="H107" s="56"/>
      <c r="I107" s="56"/>
      <c r="J107" s="56"/>
      <c r="K107" s="56"/>
      <c r="L107" s="56"/>
      <c r="M107" s="56"/>
      <c r="N107" s="56"/>
      <c r="O107" s="56"/>
      <c r="P107" s="56"/>
      <c r="Q107" s="56"/>
      <c r="R107" s="107"/>
    </row>
    <row r="108" spans="1:18" ht="42" hidden="1">
      <c r="A108" s="35"/>
      <c r="B108" s="36" t="s">
        <v>242</v>
      </c>
      <c r="C108" s="20" t="s">
        <v>3</v>
      </c>
      <c r="D108" s="127"/>
      <c r="E108" s="21"/>
      <c r="F108" s="60"/>
      <c r="G108" s="60"/>
      <c r="H108" s="60"/>
      <c r="I108" s="60"/>
      <c r="J108" s="60"/>
      <c r="K108" s="60"/>
      <c r="L108" s="60"/>
      <c r="M108" s="60"/>
      <c r="N108" s="60"/>
      <c r="O108" s="60"/>
      <c r="P108" s="60"/>
      <c r="Q108" s="60"/>
      <c r="R108" s="106"/>
    </row>
    <row r="109" spans="1:18" hidden="1">
      <c r="A109" s="35"/>
      <c r="B109" s="38" t="s">
        <v>270</v>
      </c>
      <c r="C109" s="20" t="s">
        <v>3</v>
      </c>
      <c r="D109" s="127"/>
      <c r="E109" s="21" t="e">
        <f t="shared" ref="E109:E116" si="3">SUM(F109:Q109)</f>
        <v>#REF!</v>
      </c>
      <c r="F109" s="56">
        <f>SUM(ต.ค.56!E114)</f>
        <v>0</v>
      </c>
      <c r="G109" s="56" t="e">
        <f>SUM(#REF!)</f>
        <v>#REF!</v>
      </c>
      <c r="H109" s="56" t="e">
        <f>SUM(#REF!)</f>
        <v>#REF!</v>
      </c>
      <c r="I109" s="56" t="e">
        <f>SUM(#REF!)</f>
        <v>#REF!</v>
      </c>
      <c r="J109" s="56" t="e">
        <f>SUM(#REF!)</f>
        <v>#REF!</v>
      </c>
      <c r="K109" s="56" t="e">
        <f>SUM(#REF!)</f>
        <v>#REF!</v>
      </c>
      <c r="L109" s="56" t="e">
        <f>SUM(#REF!)</f>
        <v>#REF!</v>
      </c>
      <c r="M109" s="56" t="e">
        <f>SUM(#REF!)</f>
        <v>#REF!</v>
      </c>
      <c r="N109" s="56" t="e">
        <f>SUM(#REF!)</f>
        <v>#REF!</v>
      </c>
      <c r="O109" s="56" t="e">
        <f>SUM(#REF!)</f>
        <v>#REF!</v>
      </c>
      <c r="P109" s="56" t="e">
        <f>SUM(#REF!)</f>
        <v>#REF!</v>
      </c>
      <c r="Q109" s="56" t="e">
        <f>SUM(#REF!)</f>
        <v>#REF!</v>
      </c>
      <c r="R109" s="107"/>
    </row>
    <row r="110" spans="1:18" hidden="1">
      <c r="A110" s="35"/>
      <c r="B110" s="38" t="s">
        <v>271</v>
      </c>
      <c r="C110" s="20" t="s">
        <v>3</v>
      </c>
      <c r="D110" s="127"/>
      <c r="E110" s="21" t="e">
        <f t="shared" si="3"/>
        <v>#REF!</v>
      </c>
      <c r="F110" s="56">
        <f>SUM(ต.ค.56!E115)</f>
        <v>0</v>
      </c>
      <c r="G110" s="56" t="e">
        <f>SUM(#REF!)</f>
        <v>#REF!</v>
      </c>
      <c r="H110" s="56" t="e">
        <f>SUM(#REF!)</f>
        <v>#REF!</v>
      </c>
      <c r="I110" s="56" t="e">
        <f>SUM(#REF!)</f>
        <v>#REF!</v>
      </c>
      <c r="J110" s="56" t="e">
        <f>SUM(#REF!)</f>
        <v>#REF!</v>
      </c>
      <c r="K110" s="56" t="e">
        <f>SUM(#REF!)</f>
        <v>#REF!</v>
      </c>
      <c r="L110" s="56" t="e">
        <f>SUM(#REF!)</f>
        <v>#REF!</v>
      </c>
      <c r="M110" s="56" t="e">
        <f>SUM(#REF!)</f>
        <v>#REF!</v>
      </c>
      <c r="N110" s="56" t="e">
        <f>SUM(#REF!)</f>
        <v>#REF!</v>
      </c>
      <c r="O110" s="56" t="e">
        <f>SUM(#REF!)</f>
        <v>#REF!</v>
      </c>
      <c r="P110" s="56" t="e">
        <f>SUM(#REF!)</f>
        <v>#REF!</v>
      </c>
      <c r="Q110" s="56" t="e">
        <f>SUM(#REF!)</f>
        <v>#REF!</v>
      </c>
      <c r="R110" s="107"/>
    </row>
    <row r="111" spans="1:18" ht="22.5" hidden="1" customHeight="1">
      <c r="A111" s="35"/>
      <c r="B111" s="38" t="s">
        <v>272</v>
      </c>
      <c r="C111" s="20" t="s">
        <v>3</v>
      </c>
      <c r="D111" s="127"/>
      <c r="E111" s="21" t="e">
        <f t="shared" si="3"/>
        <v>#REF!</v>
      </c>
      <c r="F111" s="60">
        <f>SUM(ต.ค.56!E116)</f>
        <v>0</v>
      </c>
      <c r="G111" s="60" t="e">
        <f>SUM(#REF!)</f>
        <v>#REF!</v>
      </c>
      <c r="H111" s="60" t="e">
        <f>SUM(#REF!)</f>
        <v>#REF!</v>
      </c>
      <c r="I111" s="60" t="e">
        <f>SUM(#REF!)</f>
        <v>#REF!</v>
      </c>
      <c r="J111" s="60" t="e">
        <f>SUM(#REF!)</f>
        <v>#REF!</v>
      </c>
      <c r="K111" s="60" t="e">
        <f>SUM(#REF!)</f>
        <v>#REF!</v>
      </c>
      <c r="L111" s="60" t="e">
        <f>SUM(#REF!)</f>
        <v>#REF!</v>
      </c>
      <c r="M111" s="60" t="e">
        <f>SUM(#REF!)</f>
        <v>#REF!</v>
      </c>
      <c r="N111" s="60" t="e">
        <f>SUM(#REF!)</f>
        <v>#REF!</v>
      </c>
      <c r="O111" s="60" t="e">
        <f>SUM(#REF!)</f>
        <v>#REF!</v>
      </c>
      <c r="P111" s="60" t="e">
        <f>SUM(#REF!)</f>
        <v>#REF!</v>
      </c>
      <c r="Q111" s="60" t="e">
        <f>SUM(#REF!)</f>
        <v>#REF!</v>
      </c>
      <c r="R111" s="106"/>
    </row>
    <row r="112" spans="1:18" ht="23.25" hidden="1" customHeight="1">
      <c r="A112" s="35"/>
      <c r="B112" s="38" t="s">
        <v>273</v>
      </c>
      <c r="C112" s="20" t="s">
        <v>3</v>
      </c>
      <c r="D112" s="127"/>
      <c r="E112" s="21" t="e">
        <f t="shared" si="3"/>
        <v>#REF!</v>
      </c>
      <c r="F112" s="60">
        <f>SUM(ต.ค.56!E117)</f>
        <v>0</v>
      </c>
      <c r="G112" s="60" t="e">
        <f>SUM(#REF!)</f>
        <v>#REF!</v>
      </c>
      <c r="H112" s="60" t="e">
        <f>SUM(#REF!)</f>
        <v>#REF!</v>
      </c>
      <c r="I112" s="60" t="e">
        <f>SUM(#REF!)</f>
        <v>#REF!</v>
      </c>
      <c r="J112" s="60" t="e">
        <f>SUM(#REF!)</f>
        <v>#REF!</v>
      </c>
      <c r="K112" s="60" t="e">
        <f>SUM(#REF!)</f>
        <v>#REF!</v>
      </c>
      <c r="L112" s="60" t="e">
        <f>SUM(#REF!)</f>
        <v>#REF!</v>
      </c>
      <c r="M112" s="60" t="e">
        <f>SUM(#REF!)</f>
        <v>#REF!</v>
      </c>
      <c r="N112" s="60" t="e">
        <f>SUM(#REF!)</f>
        <v>#REF!</v>
      </c>
      <c r="O112" s="60" t="e">
        <f>SUM(#REF!)</f>
        <v>#REF!</v>
      </c>
      <c r="P112" s="60" t="e">
        <f>SUM(#REF!)</f>
        <v>#REF!</v>
      </c>
      <c r="Q112" s="60" t="e">
        <f>SUM(#REF!)</f>
        <v>#REF!</v>
      </c>
      <c r="R112" s="106"/>
    </row>
    <row r="113" spans="1:18" hidden="1">
      <c r="A113" s="35"/>
      <c r="B113" s="38" t="s">
        <v>274</v>
      </c>
      <c r="C113" s="20" t="s">
        <v>3</v>
      </c>
      <c r="D113" s="127"/>
      <c r="E113" s="21" t="e">
        <f t="shared" si="3"/>
        <v>#REF!</v>
      </c>
      <c r="F113" s="60">
        <f>SUM(ต.ค.56!E118)</f>
        <v>0</v>
      </c>
      <c r="G113" s="60" t="e">
        <f>SUM(#REF!)</f>
        <v>#REF!</v>
      </c>
      <c r="H113" s="60" t="e">
        <f>SUM(#REF!)</f>
        <v>#REF!</v>
      </c>
      <c r="I113" s="60" t="e">
        <f>SUM(#REF!)</f>
        <v>#REF!</v>
      </c>
      <c r="J113" s="60" t="e">
        <f>SUM(#REF!)</f>
        <v>#REF!</v>
      </c>
      <c r="K113" s="60" t="e">
        <f>SUM(#REF!)</f>
        <v>#REF!</v>
      </c>
      <c r="L113" s="60" t="e">
        <f>SUM(#REF!)</f>
        <v>#REF!</v>
      </c>
      <c r="M113" s="60" t="e">
        <f>SUM(#REF!)</f>
        <v>#REF!</v>
      </c>
      <c r="N113" s="60" t="e">
        <f>SUM(#REF!)</f>
        <v>#REF!</v>
      </c>
      <c r="O113" s="60" t="e">
        <f>SUM(#REF!)</f>
        <v>#REF!</v>
      </c>
      <c r="P113" s="60" t="e">
        <f>SUM(#REF!)</f>
        <v>#REF!</v>
      </c>
      <c r="Q113" s="60" t="e">
        <f>SUM(#REF!)</f>
        <v>#REF!</v>
      </c>
      <c r="R113" s="106"/>
    </row>
    <row r="114" spans="1:18" hidden="1">
      <c r="A114" s="35"/>
      <c r="B114" s="38" t="s">
        <v>275</v>
      </c>
      <c r="C114" s="20" t="s">
        <v>3</v>
      </c>
      <c r="D114" s="127"/>
      <c r="E114" s="21" t="e">
        <f t="shared" si="3"/>
        <v>#REF!</v>
      </c>
      <c r="F114" s="60">
        <f>SUM(ต.ค.56!E119)</f>
        <v>0</v>
      </c>
      <c r="G114" s="60" t="e">
        <f>SUM(#REF!)</f>
        <v>#REF!</v>
      </c>
      <c r="H114" s="60" t="e">
        <f>SUM(#REF!)</f>
        <v>#REF!</v>
      </c>
      <c r="I114" s="60" t="e">
        <f>SUM(#REF!)</f>
        <v>#REF!</v>
      </c>
      <c r="J114" s="60" t="e">
        <f>SUM(#REF!)</f>
        <v>#REF!</v>
      </c>
      <c r="K114" s="60" t="e">
        <f>SUM(#REF!)</f>
        <v>#REF!</v>
      </c>
      <c r="L114" s="60" t="e">
        <f>SUM(#REF!)</f>
        <v>#REF!</v>
      </c>
      <c r="M114" s="60" t="e">
        <f>SUM(#REF!)</f>
        <v>#REF!</v>
      </c>
      <c r="N114" s="60" t="e">
        <f>SUM(#REF!)</f>
        <v>#REF!</v>
      </c>
      <c r="O114" s="60" t="e">
        <f>SUM(#REF!)</f>
        <v>#REF!</v>
      </c>
      <c r="P114" s="60" t="e">
        <f>SUM(#REF!)</f>
        <v>#REF!</v>
      </c>
      <c r="Q114" s="60" t="e">
        <f>SUM(#REF!)</f>
        <v>#REF!</v>
      </c>
      <c r="R114" s="106"/>
    </row>
    <row r="115" spans="1:18" hidden="1">
      <c r="A115" s="35"/>
      <c r="B115" s="38" t="s">
        <v>276</v>
      </c>
      <c r="C115" s="20" t="s">
        <v>3</v>
      </c>
      <c r="D115" s="127"/>
      <c r="E115" s="21" t="e">
        <f t="shared" si="3"/>
        <v>#REF!</v>
      </c>
      <c r="F115" s="60">
        <f>SUM(ต.ค.56!E120)</f>
        <v>0</v>
      </c>
      <c r="G115" s="60" t="e">
        <f>SUM(#REF!)</f>
        <v>#REF!</v>
      </c>
      <c r="H115" s="60" t="e">
        <f>SUM(#REF!)</f>
        <v>#REF!</v>
      </c>
      <c r="I115" s="60" t="e">
        <f>SUM(#REF!)</f>
        <v>#REF!</v>
      </c>
      <c r="J115" s="60" t="e">
        <f>SUM(#REF!)</f>
        <v>#REF!</v>
      </c>
      <c r="K115" s="60" t="e">
        <f>SUM(#REF!)</f>
        <v>#REF!</v>
      </c>
      <c r="L115" s="60" t="e">
        <f>SUM(#REF!)</f>
        <v>#REF!</v>
      </c>
      <c r="M115" s="60" t="e">
        <f>SUM(#REF!)</f>
        <v>#REF!</v>
      </c>
      <c r="N115" s="60" t="e">
        <f>SUM(#REF!)</f>
        <v>#REF!</v>
      </c>
      <c r="O115" s="60" t="e">
        <f>SUM(#REF!)</f>
        <v>#REF!</v>
      </c>
      <c r="P115" s="60" t="e">
        <f>SUM(#REF!)</f>
        <v>#REF!</v>
      </c>
      <c r="Q115" s="60" t="e">
        <f>SUM(#REF!)</f>
        <v>#REF!</v>
      </c>
      <c r="R115" s="106"/>
    </row>
    <row r="116" spans="1:18" hidden="1">
      <c r="A116" s="35"/>
      <c r="B116" s="38" t="s">
        <v>277</v>
      </c>
      <c r="C116" s="20" t="s">
        <v>3</v>
      </c>
      <c r="D116" s="127"/>
      <c r="E116" s="21" t="e">
        <f t="shared" si="3"/>
        <v>#REF!</v>
      </c>
      <c r="F116" s="60">
        <f>SUM(ต.ค.56!E121)</f>
        <v>0</v>
      </c>
      <c r="G116" s="60" t="e">
        <f>SUM(#REF!)</f>
        <v>#REF!</v>
      </c>
      <c r="H116" s="60" t="e">
        <f>SUM(#REF!)</f>
        <v>#REF!</v>
      </c>
      <c r="I116" s="60" t="e">
        <f>SUM(#REF!)</f>
        <v>#REF!</v>
      </c>
      <c r="J116" s="60" t="e">
        <f>SUM(#REF!)</f>
        <v>#REF!</v>
      </c>
      <c r="K116" s="60" t="e">
        <f>SUM(#REF!)</f>
        <v>#REF!</v>
      </c>
      <c r="L116" s="60" t="e">
        <f>SUM(#REF!)</f>
        <v>#REF!</v>
      </c>
      <c r="M116" s="60" t="e">
        <f>SUM(#REF!)</f>
        <v>#REF!</v>
      </c>
      <c r="N116" s="60" t="e">
        <f>SUM(#REF!)</f>
        <v>#REF!</v>
      </c>
      <c r="O116" s="60" t="e">
        <f>SUM(#REF!)</f>
        <v>#REF!</v>
      </c>
      <c r="P116" s="60" t="e">
        <f>SUM(#REF!)</f>
        <v>#REF!</v>
      </c>
      <c r="Q116" s="60" t="e">
        <f>SUM(#REF!)</f>
        <v>#REF!</v>
      </c>
      <c r="R116" s="106"/>
    </row>
    <row r="117" spans="1:18">
      <c r="A117" s="33" t="s">
        <v>36</v>
      </c>
      <c r="B117" s="39" t="s">
        <v>187</v>
      </c>
      <c r="C117" s="25" t="s">
        <v>3</v>
      </c>
      <c r="D117" s="163"/>
      <c r="E117" s="26"/>
      <c r="F117" s="57"/>
      <c r="G117" s="57"/>
      <c r="H117" s="57"/>
      <c r="I117" s="57"/>
      <c r="J117" s="57"/>
      <c r="K117" s="57"/>
      <c r="L117" s="57"/>
      <c r="M117" s="57"/>
      <c r="N117" s="57"/>
      <c r="O117" s="57"/>
      <c r="P117" s="57"/>
      <c r="Q117" s="57"/>
      <c r="R117" s="122"/>
    </row>
    <row r="118" spans="1:18">
      <c r="A118" s="40"/>
      <c r="B118" s="41" t="s">
        <v>23</v>
      </c>
      <c r="C118" s="25"/>
      <c r="D118" s="126"/>
      <c r="E118" s="21"/>
      <c r="F118" s="60"/>
      <c r="G118" s="60"/>
      <c r="H118" s="60"/>
      <c r="I118" s="60"/>
      <c r="J118" s="60"/>
      <c r="K118" s="60"/>
      <c r="L118" s="60"/>
      <c r="M118" s="60"/>
      <c r="N118" s="60"/>
      <c r="O118" s="60"/>
      <c r="P118" s="60"/>
      <c r="Q118" s="60"/>
      <c r="R118" s="106"/>
    </row>
    <row r="119" spans="1:18" ht="42" hidden="1">
      <c r="A119" s="35"/>
      <c r="B119" s="42" t="s">
        <v>38</v>
      </c>
      <c r="C119" s="20" t="s">
        <v>3</v>
      </c>
      <c r="D119" s="127"/>
      <c r="E119" s="21"/>
      <c r="F119" s="60"/>
      <c r="G119" s="60"/>
      <c r="H119" s="60"/>
      <c r="I119" s="60"/>
      <c r="J119" s="60"/>
      <c r="K119" s="60"/>
      <c r="L119" s="60"/>
      <c r="M119" s="60"/>
      <c r="N119" s="60"/>
      <c r="O119" s="60"/>
      <c r="P119" s="60"/>
      <c r="Q119" s="60"/>
      <c r="R119" s="106"/>
    </row>
    <row r="120" spans="1:18" hidden="1">
      <c r="A120" s="35"/>
      <c r="B120" s="43" t="s">
        <v>39</v>
      </c>
      <c r="C120" s="20" t="s">
        <v>3</v>
      </c>
      <c r="D120" s="127"/>
      <c r="E120" s="21"/>
      <c r="F120" s="60"/>
      <c r="G120" s="60"/>
      <c r="H120" s="60"/>
      <c r="I120" s="60"/>
      <c r="J120" s="60"/>
      <c r="K120" s="60"/>
      <c r="L120" s="60"/>
      <c r="M120" s="60"/>
      <c r="N120" s="60"/>
      <c r="O120" s="60"/>
      <c r="P120" s="60"/>
      <c r="Q120" s="60"/>
      <c r="R120" s="106"/>
    </row>
    <row r="121" spans="1:18" hidden="1">
      <c r="A121" s="35"/>
      <c r="B121" s="43" t="s">
        <v>40</v>
      </c>
      <c r="C121" s="20" t="s">
        <v>3</v>
      </c>
      <c r="D121" s="127"/>
      <c r="E121" s="21"/>
      <c r="F121" s="55"/>
      <c r="G121" s="55"/>
      <c r="H121" s="55"/>
      <c r="I121" s="55"/>
      <c r="J121" s="55"/>
      <c r="K121" s="55"/>
      <c r="L121" s="55"/>
      <c r="M121" s="55"/>
      <c r="N121" s="55"/>
      <c r="O121" s="55"/>
      <c r="P121" s="55"/>
      <c r="Q121" s="55"/>
      <c r="R121" s="105"/>
    </row>
    <row r="122" spans="1:18" hidden="1">
      <c r="A122" s="35"/>
      <c r="B122" s="43" t="s">
        <v>41</v>
      </c>
      <c r="C122" s="20" t="s">
        <v>3</v>
      </c>
      <c r="D122" s="127"/>
      <c r="E122" s="21"/>
      <c r="F122" s="54"/>
      <c r="G122" s="54"/>
      <c r="H122" s="54"/>
      <c r="I122" s="54"/>
      <c r="J122" s="54"/>
      <c r="K122" s="54"/>
      <c r="L122" s="54"/>
      <c r="M122" s="54"/>
      <c r="N122" s="54"/>
      <c r="O122" s="54"/>
      <c r="P122" s="54"/>
      <c r="Q122" s="54"/>
      <c r="R122" s="120"/>
    </row>
    <row r="123" spans="1:18" hidden="1">
      <c r="A123" s="35"/>
      <c r="B123" s="45" t="s">
        <v>42</v>
      </c>
      <c r="C123" s="20" t="s">
        <v>3</v>
      </c>
      <c r="D123" s="127"/>
      <c r="E123" s="21"/>
      <c r="F123" s="55"/>
      <c r="G123" s="55"/>
      <c r="H123" s="55"/>
      <c r="I123" s="55"/>
      <c r="J123" s="55"/>
      <c r="K123" s="55"/>
      <c r="L123" s="55"/>
      <c r="M123" s="55"/>
      <c r="N123" s="55"/>
      <c r="O123" s="55"/>
      <c r="P123" s="55"/>
      <c r="Q123" s="55"/>
      <c r="R123" s="108"/>
    </row>
    <row r="124" spans="1:18" ht="42">
      <c r="A124" s="35"/>
      <c r="B124" s="45" t="s">
        <v>294</v>
      </c>
      <c r="C124" s="20" t="s">
        <v>3</v>
      </c>
      <c r="D124" s="127"/>
      <c r="E124" s="21"/>
      <c r="F124" s="55"/>
      <c r="G124" s="55"/>
      <c r="H124" s="55"/>
      <c r="I124" s="55"/>
      <c r="J124" s="55"/>
      <c r="K124" s="55"/>
      <c r="L124" s="55"/>
      <c r="M124" s="55"/>
      <c r="N124" s="55"/>
      <c r="O124" s="55"/>
      <c r="P124" s="55"/>
      <c r="Q124" s="55"/>
      <c r="R124" s="108"/>
    </row>
    <row r="125" spans="1:18">
      <c r="A125" s="35"/>
      <c r="B125" s="44" t="s">
        <v>44</v>
      </c>
      <c r="C125" s="20" t="s">
        <v>3</v>
      </c>
      <c r="D125" s="127"/>
      <c r="E125" s="21"/>
      <c r="F125" s="55"/>
      <c r="G125" s="55"/>
      <c r="H125" s="55"/>
      <c r="I125" s="55"/>
      <c r="J125" s="55"/>
      <c r="K125" s="55"/>
      <c r="L125" s="55"/>
      <c r="M125" s="55"/>
      <c r="N125" s="55"/>
      <c r="O125" s="55"/>
      <c r="P125" s="55"/>
      <c r="Q125" s="55"/>
      <c r="R125" s="108"/>
    </row>
    <row r="126" spans="1:18">
      <c r="A126" s="35"/>
      <c r="B126" s="44" t="s">
        <v>45</v>
      </c>
      <c r="C126" s="20" t="s">
        <v>3</v>
      </c>
      <c r="D126" s="127"/>
      <c r="E126" s="21"/>
      <c r="F126" s="55"/>
      <c r="G126" s="55"/>
      <c r="H126" s="55"/>
      <c r="I126" s="55"/>
      <c r="J126" s="55"/>
      <c r="K126" s="55"/>
      <c r="L126" s="55"/>
      <c r="M126" s="55"/>
      <c r="N126" s="55"/>
      <c r="O126" s="55"/>
      <c r="P126" s="55"/>
      <c r="Q126" s="55"/>
      <c r="R126" s="108"/>
    </row>
    <row r="127" spans="1:18" hidden="1">
      <c r="A127" s="79"/>
      <c r="B127" s="80" t="s">
        <v>24</v>
      </c>
      <c r="C127" s="81"/>
      <c r="D127" s="164"/>
      <c r="E127" s="21"/>
      <c r="F127" s="55"/>
      <c r="G127" s="55"/>
      <c r="H127" s="55"/>
      <c r="I127" s="55"/>
      <c r="J127" s="55"/>
      <c r="K127" s="55"/>
      <c r="L127" s="55"/>
      <c r="M127" s="55"/>
      <c r="N127" s="55"/>
      <c r="O127" s="55"/>
      <c r="P127" s="55"/>
      <c r="Q127" s="55"/>
      <c r="R127" s="108"/>
    </row>
    <row r="128" spans="1:18" hidden="1">
      <c r="A128" s="79"/>
      <c r="B128" s="82" t="s">
        <v>46</v>
      </c>
      <c r="C128" s="81" t="s">
        <v>3</v>
      </c>
      <c r="D128" s="127">
        <v>110000</v>
      </c>
      <c r="E128" s="21" t="e">
        <f>SUM(F128:Q128)</f>
        <v>#REF!</v>
      </c>
      <c r="F128" s="55">
        <f>SUM(ต.ค.56!E133)</f>
        <v>0</v>
      </c>
      <c r="G128" s="55" t="e">
        <f>SUM(#REF!)</f>
        <v>#REF!</v>
      </c>
      <c r="H128" s="55" t="e">
        <f>SUM(#REF!)</f>
        <v>#REF!</v>
      </c>
      <c r="I128" s="55" t="e">
        <f>SUM(#REF!)</f>
        <v>#REF!</v>
      </c>
      <c r="J128" s="55" t="e">
        <f>SUM(#REF!)</f>
        <v>#REF!</v>
      </c>
      <c r="K128" s="55" t="e">
        <f>SUM(#REF!)</f>
        <v>#REF!</v>
      </c>
      <c r="L128" s="55" t="e">
        <f>SUM(#REF!)</f>
        <v>#REF!</v>
      </c>
      <c r="M128" s="55" t="e">
        <f>SUM(#REF!)</f>
        <v>#REF!</v>
      </c>
      <c r="N128" s="55" t="e">
        <f>SUM(#REF!)</f>
        <v>#REF!</v>
      </c>
      <c r="O128" s="55" t="e">
        <f>SUM(#REF!)</f>
        <v>#REF!</v>
      </c>
      <c r="P128" s="55" t="e">
        <f>SUM(#REF!)</f>
        <v>#REF!</v>
      </c>
      <c r="Q128" s="55" t="e">
        <f>SUM(#REF!)</f>
        <v>#REF!</v>
      </c>
      <c r="R128" s="108" t="e">
        <f t="shared" ref="R128:R143" si="4">E128*100/D128</f>
        <v>#REF!</v>
      </c>
    </row>
    <row r="129" spans="1:18" hidden="1">
      <c r="A129" s="79"/>
      <c r="B129" s="80" t="s">
        <v>25</v>
      </c>
      <c r="C129" s="81"/>
      <c r="D129" s="127"/>
      <c r="E129" s="21"/>
      <c r="F129" s="55"/>
      <c r="G129" s="55"/>
      <c r="H129" s="55"/>
      <c r="I129" s="55"/>
      <c r="J129" s="55"/>
      <c r="K129" s="55"/>
      <c r="L129" s="55"/>
      <c r="M129" s="55"/>
      <c r="N129" s="55"/>
      <c r="O129" s="55"/>
      <c r="P129" s="55"/>
      <c r="Q129" s="55"/>
      <c r="R129" s="108"/>
    </row>
    <row r="130" spans="1:18" hidden="1">
      <c r="A130" s="79"/>
      <c r="B130" s="82" t="s">
        <v>129</v>
      </c>
      <c r="C130" s="81" t="s">
        <v>3</v>
      </c>
      <c r="D130" s="127">
        <v>55000</v>
      </c>
      <c r="E130" s="21" t="e">
        <f>SUM(F130:Q130)</f>
        <v>#REF!</v>
      </c>
      <c r="F130" s="55">
        <f>SUM(ต.ค.56!E135)</f>
        <v>0</v>
      </c>
      <c r="G130" s="55" t="e">
        <f>SUM(#REF!)</f>
        <v>#REF!</v>
      </c>
      <c r="H130" s="55" t="e">
        <f>SUM(#REF!)</f>
        <v>#REF!</v>
      </c>
      <c r="I130" s="55" t="e">
        <f>SUM(#REF!)</f>
        <v>#REF!</v>
      </c>
      <c r="J130" s="55" t="e">
        <f>SUM(#REF!)</f>
        <v>#REF!</v>
      </c>
      <c r="K130" s="55" t="e">
        <f>SUM(#REF!)</f>
        <v>#REF!</v>
      </c>
      <c r="L130" s="55" t="e">
        <f>SUM(#REF!)</f>
        <v>#REF!</v>
      </c>
      <c r="M130" s="55" t="e">
        <f>SUM(#REF!)</f>
        <v>#REF!</v>
      </c>
      <c r="N130" s="55" t="e">
        <f>SUM(#REF!)</f>
        <v>#REF!</v>
      </c>
      <c r="O130" s="55" t="e">
        <f>SUM(#REF!)</f>
        <v>#REF!</v>
      </c>
      <c r="P130" s="55" t="e">
        <f>SUM(#REF!)</f>
        <v>#REF!</v>
      </c>
      <c r="Q130" s="55" t="e">
        <f>SUM(#REF!)</f>
        <v>#REF!</v>
      </c>
      <c r="R130" s="108" t="e">
        <f t="shared" si="4"/>
        <v>#REF!</v>
      </c>
    </row>
    <row r="131" spans="1:18" hidden="1">
      <c r="A131" s="79"/>
      <c r="B131" s="82" t="s">
        <v>18</v>
      </c>
      <c r="C131" s="81" t="s">
        <v>8</v>
      </c>
      <c r="D131" s="127"/>
      <c r="E131" s="22"/>
      <c r="F131" s="55"/>
      <c r="G131" s="55"/>
      <c r="H131" s="55"/>
      <c r="I131" s="55"/>
      <c r="J131" s="55"/>
      <c r="K131" s="55"/>
      <c r="L131" s="55"/>
      <c r="M131" s="55"/>
      <c r="N131" s="55"/>
      <c r="O131" s="55"/>
      <c r="P131" s="55"/>
      <c r="Q131" s="55"/>
      <c r="R131" s="108"/>
    </row>
    <row r="132" spans="1:18" hidden="1">
      <c r="A132" s="79"/>
      <c r="B132" s="82" t="s">
        <v>130</v>
      </c>
      <c r="C132" s="81" t="s">
        <v>3</v>
      </c>
      <c r="D132" s="127">
        <v>2180</v>
      </c>
      <c r="E132" s="22" t="e">
        <f t="shared" ref="E132:E139" si="5">SUM(F132:Q132)</f>
        <v>#REF!</v>
      </c>
      <c r="F132" s="55">
        <f>SUM(ต.ค.56!E137)</f>
        <v>0</v>
      </c>
      <c r="G132" s="55" t="e">
        <f>SUM(#REF!)</f>
        <v>#REF!</v>
      </c>
      <c r="H132" s="55" t="e">
        <f>SUM(#REF!)</f>
        <v>#REF!</v>
      </c>
      <c r="I132" s="55" t="e">
        <f>SUM(#REF!)</f>
        <v>#REF!</v>
      </c>
      <c r="J132" s="55" t="e">
        <f>SUM(#REF!)</f>
        <v>#REF!</v>
      </c>
      <c r="K132" s="55" t="e">
        <f>SUM(#REF!)</f>
        <v>#REF!</v>
      </c>
      <c r="L132" s="55" t="e">
        <f>SUM(#REF!)</f>
        <v>#REF!</v>
      </c>
      <c r="M132" s="55" t="e">
        <f>SUM(#REF!)</f>
        <v>#REF!</v>
      </c>
      <c r="N132" s="55" t="e">
        <f>SUM(#REF!)</f>
        <v>#REF!</v>
      </c>
      <c r="O132" s="55" t="e">
        <f>SUM(#REF!)</f>
        <v>#REF!</v>
      </c>
      <c r="P132" s="55" t="e">
        <f>SUM(#REF!)</f>
        <v>#REF!</v>
      </c>
      <c r="Q132" s="55" t="e">
        <f>SUM(#REF!)</f>
        <v>#REF!</v>
      </c>
      <c r="R132" s="108" t="e">
        <f t="shared" si="4"/>
        <v>#REF!</v>
      </c>
    </row>
    <row r="133" spans="1:18" hidden="1">
      <c r="A133" s="79"/>
      <c r="B133" s="82" t="s">
        <v>21</v>
      </c>
      <c r="C133" s="81" t="s">
        <v>22</v>
      </c>
      <c r="D133" s="168">
        <v>210.8</v>
      </c>
      <c r="E133" s="111" t="e">
        <f t="shared" si="5"/>
        <v>#REF!</v>
      </c>
      <c r="F133" s="129">
        <f>SUM(ต.ค.56!E138)</f>
        <v>0</v>
      </c>
      <c r="G133" s="129" t="e">
        <f>SUM(#REF!)</f>
        <v>#REF!</v>
      </c>
      <c r="H133" s="129" t="e">
        <f>SUM(#REF!)</f>
        <v>#REF!</v>
      </c>
      <c r="I133" s="129" t="e">
        <f>SUM(#REF!)</f>
        <v>#REF!</v>
      </c>
      <c r="J133" s="129" t="e">
        <f>SUM(#REF!)</f>
        <v>#REF!</v>
      </c>
      <c r="K133" s="129" t="e">
        <f>SUM(#REF!)</f>
        <v>#REF!</v>
      </c>
      <c r="L133" s="129" t="e">
        <f>SUM(#REF!)</f>
        <v>#REF!</v>
      </c>
      <c r="M133" s="129" t="e">
        <f>SUM(#REF!)</f>
        <v>#REF!</v>
      </c>
      <c r="N133" s="129" t="e">
        <f>SUM(#REF!)</f>
        <v>#REF!</v>
      </c>
      <c r="O133" s="129" t="e">
        <f>SUM(#REF!)</f>
        <v>#REF!</v>
      </c>
      <c r="P133" s="129" t="e">
        <f>SUM(#REF!)</f>
        <v>#REF!</v>
      </c>
      <c r="Q133" s="129" t="e">
        <f>SUM(#REF!)</f>
        <v>#REF!</v>
      </c>
      <c r="R133" s="108" t="e">
        <f t="shared" si="4"/>
        <v>#REF!</v>
      </c>
    </row>
    <row r="134" spans="1:18" hidden="1">
      <c r="A134" s="79"/>
      <c r="B134" s="83" t="s">
        <v>68</v>
      </c>
      <c r="C134" s="81" t="s">
        <v>3</v>
      </c>
      <c r="D134" s="127">
        <v>2000</v>
      </c>
      <c r="E134" s="22" t="e">
        <f t="shared" si="5"/>
        <v>#REF!</v>
      </c>
      <c r="F134" s="55">
        <f>SUM(ต.ค.56!E139)</f>
        <v>0</v>
      </c>
      <c r="G134" s="55" t="e">
        <f>SUM(#REF!)</f>
        <v>#REF!</v>
      </c>
      <c r="H134" s="55" t="e">
        <f>SUM(#REF!)</f>
        <v>#REF!</v>
      </c>
      <c r="I134" s="55" t="e">
        <f>SUM(#REF!)</f>
        <v>#REF!</v>
      </c>
      <c r="J134" s="55" t="e">
        <f>SUM(#REF!)</f>
        <v>#REF!</v>
      </c>
      <c r="K134" s="55" t="e">
        <f>SUM(#REF!)</f>
        <v>#REF!</v>
      </c>
      <c r="L134" s="55" t="e">
        <f>SUM(#REF!)</f>
        <v>#REF!</v>
      </c>
      <c r="M134" s="55" t="e">
        <f>SUM(#REF!)</f>
        <v>#REF!</v>
      </c>
      <c r="N134" s="55" t="e">
        <f>SUM(#REF!)</f>
        <v>#REF!</v>
      </c>
      <c r="O134" s="55" t="e">
        <f>SUM(#REF!)</f>
        <v>#REF!</v>
      </c>
      <c r="P134" s="55" t="e">
        <f>SUM(#REF!)</f>
        <v>#REF!</v>
      </c>
      <c r="Q134" s="55" t="e">
        <f>SUM(#REF!)</f>
        <v>#REF!</v>
      </c>
      <c r="R134" s="108" t="e">
        <f t="shared" si="4"/>
        <v>#REF!</v>
      </c>
    </row>
    <row r="135" spans="1:18" hidden="1">
      <c r="A135" s="79"/>
      <c r="B135" s="84" t="s">
        <v>58</v>
      </c>
      <c r="C135" s="81" t="s">
        <v>22</v>
      </c>
      <c r="D135" s="127">
        <v>200</v>
      </c>
      <c r="E135" s="111" t="e">
        <f t="shared" si="5"/>
        <v>#REF!</v>
      </c>
      <c r="F135" s="129">
        <f>SUM(ต.ค.56!E140)</f>
        <v>0</v>
      </c>
      <c r="G135" s="129" t="e">
        <f>SUM(#REF!)</f>
        <v>#REF!</v>
      </c>
      <c r="H135" s="129" t="e">
        <f>SUM(#REF!)</f>
        <v>#REF!</v>
      </c>
      <c r="I135" s="129" t="e">
        <f>SUM(#REF!)</f>
        <v>#REF!</v>
      </c>
      <c r="J135" s="129" t="e">
        <f>SUM(#REF!)</f>
        <v>#REF!</v>
      </c>
      <c r="K135" s="129" t="e">
        <f>SUM(#REF!)</f>
        <v>#REF!</v>
      </c>
      <c r="L135" s="129" t="e">
        <f>SUM(#REF!)</f>
        <v>#REF!</v>
      </c>
      <c r="M135" s="129" t="e">
        <f>SUM(#REF!)</f>
        <v>#REF!</v>
      </c>
      <c r="N135" s="129" t="e">
        <f>SUM(#REF!)</f>
        <v>#REF!</v>
      </c>
      <c r="O135" s="129" t="e">
        <f>SUM(#REF!)</f>
        <v>#REF!</v>
      </c>
      <c r="P135" s="129" t="e">
        <f>SUM(#REF!)</f>
        <v>#REF!</v>
      </c>
      <c r="Q135" s="129" t="e">
        <f>SUM(#REF!)</f>
        <v>#REF!</v>
      </c>
      <c r="R135" s="108" t="e">
        <f t="shared" si="4"/>
        <v>#REF!</v>
      </c>
    </row>
    <row r="136" spans="1:18" hidden="1">
      <c r="A136" s="79"/>
      <c r="B136" s="83" t="s">
        <v>69</v>
      </c>
      <c r="C136" s="81" t="s">
        <v>3</v>
      </c>
      <c r="D136" s="127">
        <v>180</v>
      </c>
      <c r="E136" s="22" t="e">
        <f t="shared" si="5"/>
        <v>#REF!</v>
      </c>
      <c r="F136" s="130">
        <f>SUM(ต.ค.56!E141)</f>
        <v>0</v>
      </c>
      <c r="G136" s="130" t="e">
        <f>SUM(#REF!)</f>
        <v>#REF!</v>
      </c>
      <c r="H136" s="130" t="e">
        <f>SUM(#REF!)</f>
        <v>#REF!</v>
      </c>
      <c r="I136" s="130" t="e">
        <f>SUM(#REF!)</f>
        <v>#REF!</v>
      </c>
      <c r="J136" s="130" t="e">
        <f>SUM(#REF!)</f>
        <v>#REF!</v>
      </c>
      <c r="K136" s="130" t="e">
        <f>SUM(#REF!)</f>
        <v>#REF!</v>
      </c>
      <c r="L136" s="130" t="e">
        <f>SUM(#REF!)</f>
        <v>#REF!</v>
      </c>
      <c r="M136" s="130" t="e">
        <f>SUM(#REF!)</f>
        <v>#REF!</v>
      </c>
      <c r="N136" s="130" t="e">
        <f>SUM(#REF!)</f>
        <v>#REF!</v>
      </c>
      <c r="O136" s="130" t="e">
        <f>SUM(#REF!)</f>
        <v>#REF!</v>
      </c>
      <c r="P136" s="130" t="e">
        <f>SUM(#REF!)</f>
        <v>#REF!</v>
      </c>
      <c r="Q136" s="130" t="e">
        <f>SUM(#REF!)</f>
        <v>#REF!</v>
      </c>
      <c r="R136" s="108" t="e">
        <f t="shared" si="4"/>
        <v>#REF!</v>
      </c>
    </row>
    <row r="137" spans="1:18" ht="22.5" hidden="1" customHeight="1">
      <c r="A137" s="79"/>
      <c r="B137" s="84" t="s">
        <v>59</v>
      </c>
      <c r="C137" s="81" t="s">
        <v>22</v>
      </c>
      <c r="D137" s="168">
        <v>10.8</v>
      </c>
      <c r="E137" s="111" t="e">
        <f t="shared" si="5"/>
        <v>#REF!</v>
      </c>
      <c r="F137" s="129">
        <f>SUM(ต.ค.56!E142)</f>
        <v>0</v>
      </c>
      <c r="G137" s="129" t="e">
        <f>SUM(#REF!)</f>
        <v>#REF!</v>
      </c>
      <c r="H137" s="129" t="e">
        <f>SUM(#REF!)</f>
        <v>#REF!</v>
      </c>
      <c r="I137" s="129" t="e">
        <f>SUM(#REF!)</f>
        <v>#REF!</v>
      </c>
      <c r="J137" s="129" t="e">
        <f>SUM(#REF!)</f>
        <v>#REF!</v>
      </c>
      <c r="K137" s="129" t="e">
        <f>SUM(#REF!)</f>
        <v>#REF!</v>
      </c>
      <c r="L137" s="129" t="e">
        <f>SUM(#REF!)</f>
        <v>#REF!</v>
      </c>
      <c r="M137" s="129" t="e">
        <f>SUM(#REF!)</f>
        <v>#REF!</v>
      </c>
      <c r="N137" s="129" t="e">
        <f>SUM(#REF!)</f>
        <v>#REF!</v>
      </c>
      <c r="O137" s="129" t="e">
        <f>SUM(#REF!)</f>
        <v>#REF!</v>
      </c>
      <c r="P137" s="129" t="e">
        <f>SUM(#REF!)</f>
        <v>#REF!</v>
      </c>
      <c r="Q137" s="129" t="e">
        <f>SUM(#REF!)</f>
        <v>#REF!</v>
      </c>
      <c r="R137" s="108" t="e">
        <f t="shared" si="4"/>
        <v>#REF!</v>
      </c>
    </row>
    <row r="138" spans="1:18" ht="22.5" hidden="1" customHeight="1">
      <c r="A138" s="79"/>
      <c r="B138" s="82" t="s">
        <v>131</v>
      </c>
      <c r="C138" s="81" t="s">
        <v>3</v>
      </c>
      <c r="D138" s="127">
        <v>420</v>
      </c>
      <c r="E138" s="22" t="e">
        <f t="shared" si="5"/>
        <v>#REF!</v>
      </c>
      <c r="F138" s="130">
        <f>SUM(ต.ค.56!E143)</f>
        <v>0</v>
      </c>
      <c r="G138" s="130" t="e">
        <f>SUM(#REF!)</f>
        <v>#REF!</v>
      </c>
      <c r="H138" s="130" t="e">
        <f>SUM(#REF!)</f>
        <v>#REF!</v>
      </c>
      <c r="I138" s="130" t="e">
        <f>SUM(#REF!)</f>
        <v>#REF!</v>
      </c>
      <c r="J138" s="130" t="e">
        <f>SUM(#REF!)</f>
        <v>#REF!</v>
      </c>
      <c r="K138" s="130" t="e">
        <f>SUM(#REF!)</f>
        <v>#REF!</v>
      </c>
      <c r="L138" s="130" t="e">
        <f>SUM(#REF!)</f>
        <v>#REF!</v>
      </c>
      <c r="M138" s="130" t="e">
        <f>SUM(#REF!)</f>
        <v>#REF!</v>
      </c>
      <c r="N138" s="130" t="e">
        <f>SUM(#REF!)</f>
        <v>#REF!</v>
      </c>
      <c r="O138" s="130" t="e">
        <f>SUM(#REF!)</f>
        <v>#REF!</v>
      </c>
      <c r="P138" s="130" t="e">
        <f>SUM(#REF!)</f>
        <v>#REF!</v>
      </c>
      <c r="Q138" s="130" t="e">
        <f>SUM(#REF!)</f>
        <v>#REF!</v>
      </c>
      <c r="R138" s="108" t="e">
        <f t="shared" si="4"/>
        <v>#REF!</v>
      </c>
    </row>
    <row r="139" spans="1:18" ht="22.5" hidden="1" customHeight="1">
      <c r="A139" s="79"/>
      <c r="B139" s="82" t="s">
        <v>28</v>
      </c>
      <c r="C139" s="81" t="s">
        <v>22</v>
      </c>
      <c r="D139" s="168">
        <v>12.6</v>
      </c>
      <c r="E139" s="111" t="e">
        <f t="shared" si="5"/>
        <v>#REF!</v>
      </c>
      <c r="F139" s="129">
        <f>SUM(ต.ค.56!E144)</f>
        <v>0</v>
      </c>
      <c r="G139" s="129" t="e">
        <f>SUM(#REF!)</f>
        <v>#REF!</v>
      </c>
      <c r="H139" s="129" t="e">
        <f>SUM(#REF!)</f>
        <v>#REF!</v>
      </c>
      <c r="I139" s="129" t="e">
        <f>SUM(#REF!)</f>
        <v>#REF!</v>
      </c>
      <c r="J139" s="129" t="e">
        <f>SUM(#REF!)</f>
        <v>#REF!</v>
      </c>
      <c r="K139" s="129" t="e">
        <f>SUM(#REF!)</f>
        <v>#REF!</v>
      </c>
      <c r="L139" s="129" t="e">
        <f>SUM(#REF!)</f>
        <v>#REF!</v>
      </c>
      <c r="M139" s="129" t="e">
        <f>SUM(#REF!)</f>
        <v>#REF!</v>
      </c>
      <c r="N139" s="129" t="e">
        <f>SUM(#REF!)</f>
        <v>#REF!</v>
      </c>
      <c r="O139" s="129" t="e">
        <f>SUM(#REF!)</f>
        <v>#REF!</v>
      </c>
      <c r="P139" s="129" t="e">
        <f>SUM(#REF!)</f>
        <v>#REF!</v>
      </c>
      <c r="Q139" s="129" t="e">
        <f>SUM(#REF!)</f>
        <v>#REF!</v>
      </c>
      <c r="R139" s="108" t="e">
        <f t="shared" si="4"/>
        <v>#REF!</v>
      </c>
    </row>
    <row r="140" spans="1:18" ht="22.5" hidden="1" customHeight="1">
      <c r="A140" s="79"/>
      <c r="B140" s="80" t="s">
        <v>208</v>
      </c>
      <c r="C140" s="81"/>
      <c r="D140" s="127"/>
      <c r="E140" s="111"/>
      <c r="F140" s="75"/>
      <c r="G140" s="75"/>
      <c r="H140" s="75"/>
      <c r="I140" s="75"/>
      <c r="J140" s="75"/>
      <c r="K140" s="75"/>
      <c r="L140" s="75"/>
      <c r="M140" s="75"/>
      <c r="N140" s="75"/>
      <c r="O140" s="75"/>
      <c r="P140" s="75"/>
      <c r="Q140" s="75"/>
      <c r="R140" s="108"/>
    </row>
    <row r="141" spans="1:18" ht="22.5" hidden="1" customHeight="1">
      <c r="A141" s="79"/>
      <c r="B141" s="85" t="s">
        <v>132</v>
      </c>
      <c r="C141" s="81" t="s">
        <v>3</v>
      </c>
      <c r="D141" s="127">
        <v>45000</v>
      </c>
      <c r="E141" s="22" t="e">
        <f>SUM(F141:Q141)</f>
        <v>#REF!</v>
      </c>
      <c r="F141" s="55">
        <f>SUM(ต.ค.56!E146)</f>
        <v>0</v>
      </c>
      <c r="G141" s="55" t="e">
        <f>SUM(#REF!)</f>
        <v>#REF!</v>
      </c>
      <c r="H141" s="55" t="e">
        <f>SUM(#REF!)</f>
        <v>#REF!</v>
      </c>
      <c r="I141" s="55" t="e">
        <f>SUM(#REF!)</f>
        <v>#REF!</v>
      </c>
      <c r="J141" s="55" t="e">
        <f>SUM(#REF!)</f>
        <v>#REF!</v>
      </c>
      <c r="K141" s="55" t="e">
        <f>SUM(#REF!)</f>
        <v>#REF!</v>
      </c>
      <c r="L141" s="55" t="e">
        <f>SUM(#REF!)</f>
        <v>#REF!</v>
      </c>
      <c r="M141" s="55" t="e">
        <f>SUM(#REF!)</f>
        <v>#REF!</v>
      </c>
      <c r="N141" s="55" t="e">
        <f>SUM(#REF!)</f>
        <v>#REF!</v>
      </c>
      <c r="O141" s="55" t="e">
        <f>SUM(#REF!)</f>
        <v>#REF!</v>
      </c>
      <c r="P141" s="55" t="e">
        <f>SUM(#REF!)</f>
        <v>#REF!</v>
      </c>
      <c r="Q141" s="55" t="e">
        <f>SUM(#REF!)</f>
        <v>#REF!</v>
      </c>
      <c r="R141" s="108" t="e">
        <f t="shared" si="4"/>
        <v>#REF!</v>
      </c>
    </row>
    <row r="142" spans="1:18" ht="42" hidden="1">
      <c r="A142" s="79"/>
      <c r="B142" s="85" t="s">
        <v>167</v>
      </c>
      <c r="C142" s="81" t="s">
        <v>3</v>
      </c>
      <c r="D142" s="127">
        <v>555000</v>
      </c>
      <c r="E142" s="131" t="e">
        <f>SUM(F142:Q142)</f>
        <v>#REF!</v>
      </c>
      <c r="F142" s="55">
        <f>SUM(ต.ค.56!E147)</f>
        <v>0</v>
      </c>
      <c r="G142" s="55" t="e">
        <f>SUM(#REF!)</f>
        <v>#REF!</v>
      </c>
      <c r="H142" s="55" t="e">
        <f>SUM(#REF!)</f>
        <v>#REF!</v>
      </c>
      <c r="I142" s="55" t="e">
        <f>SUM(#REF!)</f>
        <v>#REF!</v>
      </c>
      <c r="J142" s="55" t="e">
        <f>SUM(#REF!)</f>
        <v>#REF!</v>
      </c>
      <c r="K142" s="55" t="e">
        <f>SUM(#REF!)</f>
        <v>#REF!</v>
      </c>
      <c r="L142" s="55" t="e">
        <f>SUM(#REF!)</f>
        <v>#REF!</v>
      </c>
      <c r="M142" s="55" t="e">
        <f>SUM(#REF!)</f>
        <v>#REF!</v>
      </c>
      <c r="N142" s="55" t="e">
        <f>SUM(#REF!)</f>
        <v>#REF!</v>
      </c>
      <c r="O142" s="55" t="e">
        <f>SUM(#REF!)</f>
        <v>#REF!</v>
      </c>
      <c r="P142" s="55" t="e">
        <f>SUM(#REF!)</f>
        <v>#REF!</v>
      </c>
      <c r="Q142" s="55" t="e">
        <f>SUM(#REF!)</f>
        <v>#REF!</v>
      </c>
      <c r="R142" s="108" t="e">
        <f t="shared" si="4"/>
        <v>#REF!</v>
      </c>
    </row>
    <row r="143" spans="1:18" ht="62.25" hidden="1" customHeight="1">
      <c r="A143" s="79"/>
      <c r="B143" s="116" t="s">
        <v>188</v>
      </c>
      <c r="C143" s="81" t="s">
        <v>3</v>
      </c>
      <c r="D143" s="127">
        <v>55000</v>
      </c>
      <c r="E143" s="22" t="e">
        <f>SUM(F143:Q143)</f>
        <v>#REF!</v>
      </c>
      <c r="F143" s="55">
        <f>SUM(ต.ค.56!E148)</f>
        <v>0</v>
      </c>
      <c r="G143" s="55" t="e">
        <f>SUM(#REF!)</f>
        <v>#REF!</v>
      </c>
      <c r="H143" s="55" t="e">
        <f>SUM(#REF!)</f>
        <v>#REF!</v>
      </c>
      <c r="I143" s="55" t="e">
        <f>SUM(#REF!)</f>
        <v>#REF!</v>
      </c>
      <c r="J143" s="55" t="e">
        <f>SUM(#REF!)</f>
        <v>#REF!</v>
      </c>
      <c r="K143" s="55" t="e">
        <f>SUM(#REF!)</f>
        <v>#REF!</v>
      </c>
      <c r="L143" s="55" t="e">
        <f>SUM(#REF!)</f>
        <v>#REF!</v>
      </c>
      <c r="M143" s="55" t="e">
        <f>SUM(#REF!)</f>
        <v>#REF!</v>
      </c>
      <c r="N143" s="55" t="e">
        <f>SUM(#REF!)</f>
        <v>#REF!</v>
      </c>
      <c r="O143" s="55" t="e">
        <f>SUM(#REF!)</f>
        <v>#REF!</v>
      </c>
      <c r="P143" s="55" t="e">
        <f>SUM(#REF!)</f>
        <v>#REF!</v>
      </c>
      <c r="Q143" s="55" t="e">
        <f>SUM(#REF!)</f>
        <v>#REF!</v>
      </c>
      <c r="R143" s="108" t="e">
        <f t="shared" si="4"/>
        <v>#REF!</v>
      </c>
    </row>
    <row r="144" spans="1:18" ht="20.25" hidden="1" customHeight="1">
      <c r="A144" s="79"/>
      <c r="B144" s="117" t="s">
        <v>209</v>
      </c>
      <c r="C144" s="81" t="s">
        <v>3</v>
      </c>
      <c r="D144" s="127">
        <v>500000</v>
      </c>
      <c r="E144" s="22" t="e">
        <f>SUM(F144:Q144)</f>
        <v>#REF!</v>
      </c>
      <c r="F144" s="55">
        <f>SUM(ต.ค.56!E149)</f>
        <v>0</v>
      </c>
      <c r="G144" s="55" t="e">
        <f>SUM(#REF!)</f>
        <v>#REF!</v>
      </c>
      <c r="H144" s="55" t="e">
        <f>SUM(#REF!)</f>
        <v>#REF!</v>
      </c>
      <c r="I144" s="55" t="e">
        <f>SUM(#REF!)</f>
        <v>#REF!</v>
      </c>
      <c r="J144" s="55" t="e">
        <f>SUM(#REF!)</f>
        <v>#REF!</v>
      </c>
      <c r="K144" s="55" t="e">
        <f>SUM(#REF!)</f>
        <v>#REF!</v>
      </c>
      <c r="L144" s="55" t="e">
        <f>SUM(#REF!)</f>
        <v>#REF!</v>
      </c>
      <c r="M144" s="55" t="e">
        <f>SUM(#REF!)</f>
        <v>#REF!</v>
      </c>
      <c r="N144" s="55" t="e">
        <f>SUM(#REF!)</f>
        <v>#REF!</v>
      </c>
      <c r="O144" s="55" t="e">
        <f>SUM(#REF!)</f>
        <v>#REF!</v>
      </c>
      <c r="P144" s="55" t="e">
        <f>SUM(#REF!)</f>
        <v>#REF!</v>
      </c>
      <c r="Q144" s="55" t="e">
        <f>SUM(#REF!)</f>
        <v>#REF!</v>
      </c>
      <c r="R144" s="108" t="e">
        <f>E144*100/D144</f>
        <v>#REF!</v>
      </c>
    </row>
    <row r="145" spans="1:18" hidden="1">
      <c r="A145" s="79"/>
      <c r="B145" s="82" t="s">
        <v>189</v>
      </c>
      <c r="C145" s="81"/>
      <c r="D145" s="127"/>
      <c r="E145" s="22"/>
      <c r="F145" s="55"/>
      <c r="G145" s="55"/>
      <c r="H145" s="55"/>
      <c r="I145" s="55"/>
      <c r="J145" s="55"/>
      <c r="K145" s="55"/>
      <c r="L145" s="55"/>
      <c r="M145" s="55"/>
      <c r="N145" s="55"/>
      <c r="O145" s="55"/>
      <c r="P145" s="55"/>
      <c r="Q145" s="55"/>
      <c r="R145" s="108"/>
    </row>
    <row r="146" spans="1:18" ht="24" hidden="1" customHeight="1">
      <c r="A146" s="79"/>
      <c r="B146" s="82" t="s">
        <v>133</v>
      </c>
      <c r="C146" s="81" t="s">
        <v>3</v>
      </c>
      <c r="D146" s="127">
        <v>2000</v>
      </c>
      <c r="E146" s="22" t="e">
        <f>SUM(F146:Q146)</f>
        <v>#REF!</v>
      </c>
      <c r="F146" s="55">
        <f>SUM(ต.ค.56!E151)</f>
        <v>0</v>
      </c>
      <c r="G146" s="55" t="e">
        <f>SUM(#REF!)</f>
        <v>#REF!</v>
      </c>
      <c r="H146" s="55" t="e">
        <f>SUM(#REF!)</f>
        <v>#REF!</v>
      </c>
      <c r="I146" s="55" t="e">
        <f>SUM(#REF!)</f>
        <v>#REF!</v>
      </c>
      <c r="J146" s="55" t="e">
        <f>SUM(#REF!)</f>
        <v>#REF!</v>
      </c>
      <c r="K146" s="55" t="e">
        <f>SUM(#REF!)</f>
        <v>#REF!</v>
      </c>
      <c r="L146" s="55" t="e">
        <f>SUM(#REF!)</f>
        <v>#REF!</v>
      </c>
      <c r="M146" s="55" t="e">
        <f>SUM(#REF!)</f>
        <v>#REF!</v>
      </c>
      <c r="N146" s="55" t="e">
        <f>SUM(#REF!)</f>
        <v>#REF!</v>
      </c>
      <c r="O146" s="55" t="e">
        <f>SUM(#REF!)</f>
        <v>#REF!</v>
      </c>
      <c r="P146" s="55" t="e">
        <f>SUM(#REF!)</f>
        <v>#REF!</v>
      </c>
      <c r="Q146" s="55" t="e">
        <f>SUM(#REF!)</f>
        <v>#REF!</v>
      </c>
      <c r="R146" s="108" t="e">
        <f>E146*100/D146</f>
        <v>#REF!</v>
      </c>
    </row>
    <row r="147" spans="1:18" ht="43.5" hidden="1" customHeight="1">
      <c r="A147" s="79"/>
      <c r="B147" s="86" t="s">
        <v>33</v>
      </c>
      <c r="C147" s="81"/>
      <c r="D147" s="127"/>
      <c r="E147" s="22"/>
      <c r="F147" s="55"/>
      <c r="G147" s="55"/>
      <c r="H147" s="55"/>
      <c r="I147" s="55"/>
      <c r="J147" s="55"/>
      <c r="K147" s="55"/>
      <c r="L147" s="55"/>
      <c r="M147" s="55"/>
      <c r="N147" s="55"/>
      <c r="O147" s="55"/>
      <c r="P147" s="55"/>
      <c r="Q147" s="55"/>
      <c r="R147" s="108"/>
    </row>
    <row r="148" spans="1:18" ht="21.75" hidden="1" customHeight="1">
      <c r="A148" s="79"/>
      <c r="B148" s="82" t="s">
        <v>134</v>
      </c>
      <c r="C148" s="81" t="s">
        <v>3</v>
      </c>
      <c r="D148" s="127">
        <v>22000</v>
      </c>
      <c r="E148" s="22" t="e">
        <f>SUM(F148:Q148)</f>
        <v>#REF!</v>
      </c>
      <c r="F148" s="55">
        <f>SUM(ต.ค.56!E153)</f>
        <v>0</v>
      </c>
      <c r="G148" s="55" t="e">
        <f>SUM(#REF!)</f>
        <v>#REF!</v>
      </c>
      <c r="H148" s="55" t="e">
        <f>SUM(#REF!)</f>
        <v>#REF!</v>
      </c>
      <c r="I148" s="55" t="e">
        <f>SUM(#REF!)</f>
        <v>#REF!</v>
      </c>
      <c r="J148" s="55" t="e">
        <f>SUM(#REF!)</f>
        <v>#REF!</v>
      </c>
      <c r="K148" s="55" t="e">
        <f>SUM(#REF!)</f>
        <v>#REF!</v>
      </c>
      <c r="L148" s="55" t="e">
        <f>SUM(#REF!)</f>
        <v>#REF!</v>
      </c>
      <c r="M148" s="55" t="e">
        <f>SUM(#REF!)</f>
        <v>#REF!</v>
      </c>
      <c r="N148" s="55" t="e">
        <f>SUM(#REF!)</f>
        <v>#REF!</v>
      </c>
      <c r="O148" s="55" t="e">
        <f>SUM(#REF!)</f>
        <v>#REF!</v>
      </c>
      <c r="P148" s="55" t="e">
        <f>SUM(#REF!)</f>
        <v>#REF!</v>
      </c>
      <c r="Q148" s="55" t="e">
        <f>SUM(#REF!)</f>
        <v>#REF!</v>
      </c>
      <c r="R148" s="108" t="e">
        <f>E148*100/D148</f>
        <v>#REF!</v>
      </c>
    </row>
    <row r="149" spans="1:18" hidden="1">
      <c r="A149" s="79"/>
      <c r="B149" s="87" t="s">
        <v>30</v>
      </c>
      <c r="C149" s="81"/>
      <c r="D149" s="127"/>
      <c r="E149" s="22"/>
      <c r="F149" s="58"/>
      <c r="G149" s="58"/>
      <c r="H149" s="58"/>
      <c r="I149" s="58"/>
      <c r="J149" s="58"/>
      <c r="K149" s="58"/>
      <c r="L149" s="58"/>
      <c r="M149" s="58"/>
      <c r="N149" s="58"/>
      <c r="O149" s="58"/>
      <c r="P149" s="58"/>
      <c r="Q149" s="58"/>
      <c r="R149" s="108"/>
    </row>
    <row r="150" spans="1:18" ht="22.5" hidden="1" customHeight="1">
      <c r="A150" s="79"/>
      <c r="B150" s="80" t="s">
        <v>29</v>
      </c>
      <c r="C150" s="81"/>
      <c r="D150" s="127"/>
      <c r="E150" s="22"/>
      <c r="F150" s="55"/>
      <c r="G150" s="55"/>
      <c r="H150" s="55"/>
      <c r="I150" s="55"/>
      <c r="J150" s="55"/>
      <c r="K150" s="55"/>
      <c r="L150" s="55"/>
      <c r="M150" s="55"/>
      <c r="N150" s="55"/>
      <c r="O150" s="55"/>
      <c r="P150" s="55"/>
      <c r="Q150" s="55"/>
      <c r="R150" s="105"/>
    </row>
    <row r="151" spans="1:18" hidden="1">
      <c r="A151" s="79"/>
      <c r="B151" s="80" t="s">
        <v>190</v>
      </c>
      <c r="C151" s="81"/>
      <c r="D151" s="127"/>
      <c r="E151" s="22"/>
      <c r="F151" s="55"/>
      <c r="G151" s="55"/>
      <c r="H151" s="55"/>
      <c r="I151" s="55"/>
      <c r="J151" s="55"/>
      <c r="K151" s="55"/>
      <c r="L151" s="55"/>
      <c r="M151" s="55"/>
      <c r="N151" s="55"/>
      <c r="O151" s="55"/>
      <c r="P151" s="55"/>
      <c r="Q151" s="55"/>
      <c r="R151" s="108"/>
    </row>
    <row r="152" spans="1:18" hidden="1">
      <c r="A152" s="79"/>
      <c r="B152" s="82" t="s">
        <v>135</v>
      </c>
      <c r="C152" s="81" t="s">
        <v>126</v>
      </c>
      <c r="D152" s="127">
        <v>200</v>
      </c>
      <c r="E152" s="22" t="e">
        <f>SUM(F152:Q152)</f>
        <v>#REF!</v>
      </c>
      <c r="F152" s="55">
        <f>SUM(ต.ค.56!E157)</f>
        <v>0</v>
      </c>
      <c r="G152" s="55" t="e">
        <f>SUM(#REF!)</f>
        <v>#REF!</v>
      </c>
      <c r="H152" s="55" t="e">
        <f>SUM(#REF!)</f>
        <v>#REF!</v>
      </c>
      <c r="I152" s="55" t="e">
        <f>SUM(#REF!)</f>
        <v>#REF!</v>
      </c>
      <c r="J152" s="55" t="e">
        <f>SUM(#REF!)</f>
        <v>#REF!</v>
      </c>
      <c r="K152" s="55" t="e">
        <f>SUM(#REF!)</f>
        <v>#REF!</v>
      </c>
      <c r="L152" s="55" t="e">
        <f>SUM(#REF!)</f>
        <v>#REF!</v>
      </c>
      <c r="M152" s="55" t="e">
        <f>SUM(#REF!)</f>
        <v>#REF!</v>
      </c>
      <c r="N152" s="55" t="e">
        <f>SUM(#REF!)</f>
        <v>#REF!</v>
      </c>
      <c r="O152" s="55" t="e">
        <f>SUM(#REF!)</f>
        <v>#REF!</v>
      </c>
      <c r="P152" s="55" t="e">
        <f>SUM(#REF!)</f>
        <v>#REF!</v>
      </c>
      <c r="Q152" s="55" t="e">
        <f>SUM(#REF!)</f>
        <v>#REF!</v>
      </c>
      <c r="R152" s="108" t="e">
        <f>E152*100/D152</f>
        <v>#REF!</v>
      </c>
    </row>
    <row r="153" spans="1:18" hidden="1">
      <c r="A153" s="79"/>
      <c r="B153" s="88" t="s">
        <v>31</v>
      </c>
      <c r="C153" s="81"/>
      <c r="D153" s="127"/>
      <c r="E153" s="22"/>
      <c r="F153" s="55"/>
      <c r="G153" s="55"/>
      <c r="H153" s="55"/>
      <c r="I153" s="55"/>
      <c r="J153" s="55"/>
      <c r="K153" s="55"/>
      <c r="L153" s="55"/>
      <c r="M153" s="55"/>
      <c r="N153" s="55"/>
      <c r="O153" s="55"/>
      <c r="P153" s="55"/>
      <c r="Q153" s="55"/>
      <c r="R153" s="105"/>
    </row>
    <row r="154" spans="1:18" hidden="1">
      <c r="A154" s="79"/>
      <c r="B154" s="85" t="s">
        <v>47</v>
      </c>
      <c r="C154" s="81"/>
      <c r="D154" s="127"/>
      <c r="E154" s="22"/>
      <c r="F154" s="55"/>
      <c r="G154" s="55"/>
      <c r="H154" s="55"/>
      <c r="I154" s="55"/>
      <c r="J154" s="55"/>
      <c r="K154" s="55"/>
      <c r="L154" s="55"/>
      <c r="M154" s="55"/>
      <c r="N154" s="55"/>
      <c r="O154" s="55"/>
      <c r="P154" s="55"/>
      <c r="Q154" s="55"/>
      <c r="R154" s="108"/>
    </row>
    <row r="155" spans="1:18" hidden="1">
      <c r="A155" s="79"/>
      <c r="B155" s="85" t="s">
        <v>136</v>
      </c>
      <c r="C155" s="81" t="s">
        <v>12</v>
      </c>
      <c r="D155" s="127">
        <v>850</v>
      </c>
      <c r="E155" s="22" t="e">
        <f>SUM(F155:Q155)</f>
        <v>#REF!</v>
      </c>
      <c r="F155" s="55">
        <f>SUM(ต.ค.56!E160)</f>
        <v>0</v>
      </c>
      <c r="G155" s="55" t="e">
        <f>SUM(#REF!)</f>
        <v>#REF!</v>
      </c>
      <c r="H155" s="55" t="e">
        <f>SUM(#REF!)</f>
        <v>#REF!</v>
      </c>
      <c r="I155" s="55" t="e">
        <f>SUM(#REF!)</f>
        <v>#REF!</v>
      </c>
      <c r="J155" s="55" t="e">
        <f>SUM(#REF!)</f>
        <v>#REF!</v>
      </c>
      <c r="K155" s="55" t="e">
        <f>SUM(#REF!)</f>
        <v>#REF!</v>
      </c>
      <c r="L155" s="55" t="e">
        <f>SUM(#REF!)</f>
        <v>#REF!</v>
      </c>
      <c r="M155" s="55" t="e">
        <f>SUM(#REF!)</f>
        <v>#REF!</v>
      </c>
      <c r="N155" s="55" t="e">
        <f>SUM(#REF!)</f>
        <v>#REF!</v>
      </c>
      <c r="O155" s="55" t="e">
        <f>SUM(#REF!)</f>
        <v>#REF!</v>
      </c>
      <c r="P155" s="55" t="e">
        <f>SUM(#REF!)</f>
        <v>#REF!</v>
      </c>
      <c r="Q155" s="55" t="e">
        <f>SUM(#REF!)</f>
        <v>#REF!</v>
      </c>
      <c r="R155" s="108" t="e">
        <f>E155*100/D155</f>
        <v>#REF!</v>
      </c>
    </row>
    <row r="156" spans="1:18" hidden="1">
      <c r="A156" s="79"/>
      <c r="B156" s="89" t="s">
        <v>32</v>
      </c>
      <c r="C156" s="81"/>
      <c r="D156" s="127"/>
      <c r="E156" s="22"/>
      <c r="F156" s="55"/>
      <c r="G156" s="55"/>
      <c r="H156" s="55"/>
      <c r="I156" s="55"/>
      <c r="J156" s="55"/>
      <c r="K156" s="55"/>
      <c r="L156" s="55"/>
      <c r="M156" s="55"/>
      <c r="N156" s="55"/>
      <c r="O156" s="55"/>
      <c r="P156" s="55"/>
      <c r="Q156" s="55"/>
      <c r="R156" s="108"/>
    </row>
    <row r="157" spans="1:18" hidden="1">
      <c r="A157" s="79"/>
      <c r="B157" s="80" t="s">
        <v>26</v>
      </c>
      <c r="C157" s="81"/>
      <c r="D157" s="127"/>
      <c r="E157" s="22"/>
      <c r="F157" s="55"/>
      <c r="G157" s="55"/>
      <c r="H157" s="55"/>
      <c r="I157" s="55"/>
      <c r="J157" s="55"/>
      <c r="K157" s="55"/>
      <c r="L157" s="55"/>
      <c r="M157" s="55"/>
      <c r="N157" s="55"/>
      <c r="O157" s="55"/>
      <c r="P157" s="55"/>
      <c r="Q157" s="55"/>
      <c r="R157" s="108"/>
    </row>
    <row r="158" spans="1:18" hidden="1">
      <c r="A158" s="79"/>
      <c r="B158" s="82" t="s">
        <v>137</v>
      </c>
      <c r="C158" s="81" t="s">
        <v>3</v>
      </c>
      <c r="D158" s="127">
        <v>408000</v>
      </c>
      <c r="E158" s="22" t="e">
        <f>SUM(F158:Q158)</f>
        <v>#REF!</v>
      </c>
      <c r="F158" s="55">
        <f>SUM(ต.ค.56!E163)</f>
        <v>0</v>
      </c>
      <c r="G158" s="55" t="e">
        <f>SUM(#REF!)</f>
        <v>#REF!</v>
      </c>
      <c r="H158" s="55" t="e">
        <f>SUM(#REF!)</f>
        <v>#REF!</v>
      </c>
      <c r="I158" s="55" t="e">
        <f>SUM(#REF!)</f>
        <v>#REF!</v>
      </c>
      <c r="J158" s="55" t="e">
        <f>SUM(#REF!)</f>
        <v>#REF!</v>
      </c>
      <c r="K158" s="55" t="e">
        <f>SUM(#REF!)</f>
        <v>#REF!</v>
      </c>
      <c r="L158" s="55" t="e">
        <f>SUM(#REF!)</f>
        <v>#REF!</v>
      </c>
      <c r="M158" s="55" t="e">
        <f>SUM(#REF!)</f>
        <v>#REF!</v>
      </c>
      <c r="N158" s="55" t="e">
        <f>SUM(#REF!)</f>
        <v>#REF!</v>
      </c>
      <c r="O158" s="55" t="e">
        <f>SUM(#REF!)</f>
        <v>#REF!</v>
      </c>
      <c r="P158" s="55" t="e">
        <f>SUM(#REF!)</f>
        <v>#REF!</v>
      </c>
      <c r="Q158" s="55" t="e">
        <f>SUM(#REF!)</f>
        <v>#REF!</v>
      </c>
      <c r="R158" s="108" t="e">
        <f>E158*100/D158</f>
        <v>#REF!</v>
      </c>
    </row>
    <row r="159" spans="1:18" hidden="1">
      <c r="A159" s="79"/>
      <c r="B159" s="82" t="s">
        <v>27</v>
      </c>
      <c r="C159" s="81"/>
      <c r="D159" s="164"/>
      <c r="E159" s="22"/>
      <c r="F159" s="55"/>
      <c r="G159" s="55"/>
      <c r="H159" s="55"/>
      <c r="I159" s="55"/>
      <c r="J159" s="55"/>
      <c r="K159" s="55"/>
      <c r="L159" s="55"/>
      <c r="M159" s="55"/>
      <c r="N159" s="55"/>
      <c r="O159" s="55"/>
      <c r="P159" s="55"/>
      <c r="Q159" s="55"/>
      <c r="R159" s="108"/>
    </row>
    <row r="160" spans="1:18">
      <c r="A160" s="33" t="s">
        <v>48</v>
      </c>
      <c r="B160" s="41" t="s">
        <v>243</v>
      </c>
      <c r="C160" s="25" t="s">
        <v>3</v>
      </c>
      <c r="D160" s="126">
        <v>8800</v>
      </c>
      <c r="E160" s="94"/>
      <c r="F160" s="58"/>
      <c r="G160" s="58"/>
      <c r="H160" s="58"/>
      <c r="I160" s="58"/>
      <c r="J160" s="58"/>
      <c r="K160" s="58"/>
      <c r="L160" s="58"/>
      <c r="M160" s="58"/>
      <c r="N160" s="58"/>
      <c r="O160" s="58"/>
      <c r="P160" s="58"/>
      <c r="Q160" s="58"/>
      <c r="R160" s="105"/>
    </row>
    <row r="161" spans="1:24">
      <c r="A161" s="33"/>
      <c r="B161" s="41" t="s">
        <v>244</v>
      </c>
      <c r="C161" s="25" t="s">
        <v>3</v>
      </c>
      <c r="D161" s="126">
        <v>8800</v>
      </c>
      <c r="E161" s="94"/>
      <c r="F161" s="58"/>
      <c r="G161" s="58"/>
      <c r="H161" s="58"/>
      <c r="I161" s="58"/>
      <c r="J161" s="58"/>
      <c r="K161" s="58"/>
      <c r="L161" s="58"/>
      <c r="M161" s="58"/>
      <c r="N161" s="58"/>
      <c r="O161" s="58"/>
      <c r="P161" s="58"/>
      <c r="Q161" s="58"/>
      <c r="R161" s="105"/>
    </row>
    <row r="162" spans="1:24">
      <c r="A162" s="48"/>
      <c r="B162" s="45" t="s">
        <v>245</v>
      </c>
      <c r="C162" s="20" t="s">
        <v>3</v>
      </c>
      <c r="D162" s="175">
        <v>2000</v>
      </c>
      <c r="E162" s="21"/>
      <c r="F162" s="55"/>
      <c r="G162" s="55"/>
      <c r="H162" s="55"/>
      <c r="I162" s="55"/>
      <c r="J162" s="55"/>
      <c r="K162" s="55"/>
      <c r="L162" s="55"/>
      <c r="M162" s="55"/>
      <c r="N162" s="55"/>
      <c r="O162" s="55"/>
      <c r="P162" s="55"/>
      <c r="Q162" s="55"/>
      <c r="R162" s="108"/>
    </row>
    <row r="163" spans="1:24">
      <c r="A163" s="48"/>
      <c r="B163" s="45" t="s">
        <v>246</v>
      </c>
      <c r="C163" s="20" t="s">
        <v>3</v>
      </c>
      <c r="D163" s="127">
        <v>1200</v>
      </c>
      <c r="E163" s="21"/>
      <c r="F163" s="55"/>
      <c r="G163" s="55"/>
      <c r="H163" s="55"/>
      <c r="I163" s="55"/>
      <c r="J163" s="55"/>
      <c r="K163" s="55"/>
      <c r="L163" s="55"/>
      <c r="M163" s="55"/>
      <c r="N163" s="55"/>
      <c r="O163" s="55"/>
      <c r="P163" s="55"/>
      <c r="Q163" s="55"/>
      <c r="R163" s="108"/>
    </row>
    <row r="164" spans="1:24">
      <c r="A164" s="48"/>
      <c r="B164" s="45" t="s">
        <v>247</v>
      </c>
      <c r="C164" s="20" t="s">
        <v>3</v>
      </c>
      <c r="D164" s="127">
        <v>800</v>
      </c>
      <c r="E164" s="21"/>
      <c r="F164" s="55"/>
      <c r="G164" s="55"/>
      <c r="H164" s="55"/>
      <c r="I164" s="55"/>
      <c r="J164" s="55"/>
      <c r="K164" s="55"/>
      <c r="L164" s="55"/>
      <c r="M164" s="55"/>
      <c r="N164" s="55"/>
      <c r="O164" s="55"/>
      <c r="P164" s="55"/>
      <c r="Q164" s="55"/>
      <c r="R164" s="108"/>
    </row>
    <row r="165" spans="1:24" ht="24.75" customHeight="1">
      <c r="A165" s="48"/>
      <c r="B165" s="45" t="s">
        <v>248</v>
      </c>
      <c r="C165" s="20" t="s">
        <v>3</v>
      </c>
      <c r="D165" s="175">
        <v>6800</v>
      </c>
      <c r="E165" s="21"/>
      <c r="F165" s="61"/>
      <c r="G165" s="61"/>
      <c r="H165" s="61"/>
      <c r="I165" s="61"/>
      <c r="J165" s="61"/>
      <c r="K165" s="61"/>
      <c r="L165" s="61"/>
      <c r="M165" s="61"/>
      <c r="N165" s="61"/>
      <c r="O165" s="61"/>
      <c r="P165" s="61"/>
      <c r="Q165" s="61"/>
      <c r="R165" s="108"/>
    </row>
    <row r="166" spans="1:24">
      <c r="A166" s="48"/>
      <c r="B166" s="45" t="s">
        <v>255</v>
      </c>
      <c r="C166" s="20" t="s">
        <v>3</v>
      </c>
      <c r="D166" s="127">
        <v>3000</v>
      </c>
      <c r="E166" s="21"/>
      <c r="F166" s="61"/>
      <c r="G166" s="61"/>
      <c r="H166" s="61"/>
      <c r="I166" s="61"/>
      <c r="J166" s="61"/>
      <c r="K166" s="61"/>
      <c r="L166" s="61"/>
      <c r="M166" s="61"/>
      <c r="N166" s="61"/>
      <c r="O166" s="61"/>
      <c r="P166" s="61"/>
      <c r="Q166" s="61"/>
      <c r="R166" s="123"/>
    </row>
    <row r="167" spans="1:24" ht="22.5" customHeight="1">
      <c r="A167" s="48"/>
      <c r="B167" s="45" t="s">
        <v>249</v>
      </c>
      <c r="C167" s="20" t="s">
        <v>3</v>
      </c>
      <c r="D167" s="127">
        <v>3800</v>
      </c>
      <c r="E167" s="21"/>
      <c r="F167" s="55"/>
      <c r="G167" s="55"/>
      <c r="H167" s="55"/>
      <c r="I167" s="55"/>
      <c r="J167" s="55"/>
      <c r="K167" s="55"/>
      <c r="L167" s="55"/>
      <c r="M167" s="55"/>
      <c r="N167" s="55"/>
      <c r="O167" s="55"/>
      <c r="P167" s="55"/>
      <c r="Q167" s="55"/>
      <c r="R167" s="121"/>
    </row>
    <row r="168" spans="1:24">
      <c r="A168" s="33" t="s">
        <v>84</v>
      </c>
      <c r="B168" s="41" t="s">
        <v>194</v>
      </c>
      <c r="C168" s="25" t="s">
        <v>3</v>
      </c>
      <c r="D168" s="126">
        <v>42700</v>
      </c>
      <c r="E168" s="26"/>
      <c r="F168" s="58"/>
      <c r="G168" s="58"/>
      <c r="H168" s="58"/>
      <c r="I168" s="58"/>
      <c r="J168" s="58"/>
      <c r="K168" s="138"/>
      <c r="L168" s="58"/>
      <c r="M168" s="58"/>
      <c r="N168" s="58"/>
      <c r="O168" s="58"/>
      <c r="P168" s="58"/>
      <c r="Q168" s="55"/>
      <c r="R168" s="105"/>
    </row>
    <row r="169" spans="1:24" ht="27.75" customHeight="1">
      <c r="A169" s="33"/>
      <c r="B169" s="45" t="s">
        <v>195</v>
      </c>
      <c r="C169" s="25" t="s">
        <v>3</v>
      </c>
      <c r="D169" s="126">
        <v>40000</v>
      </c>
      <c r="E169" s="26"/>
      <c r="F169" s="58"/>
      <c r="G169" s="58"/>
      <c r="H169" s="58"/>
      <c r="I169" s="58"/>
      <c r="J169" s="58"/>
      <c r="K169" s="138"/>
      <c r="L169" s="58"/>
      <c r="M169" s="58"/>
      <c r="N169" s="58"/>
      <c r="O169" s="58"/>
      <c r="P169" s="58"/>
      <c r="Q169" s="58"/>
      <c r="R169" s="105"/>
    </row>
    <row r="170" spans="1:24" ht="21" hidden="1" customHeight="1">
      <c r="A170" s="28"/>
      <c r="B170" s="24" t="s">
        <v>250</v>
      </c>
      <c r="C170" s="20" t="s">
        <v>3</v>
      </c>
      <c r="D170" s="127">
        <v>2500</v>
      </c>
      <c r="E170" s="113"/>
      <c r="F170" s="55"/>
      <c r="G170" s="55"/>
      <c r="H170" s="55"/>
      <c r="I170" s="55"/>
      <c r="J170" s="55"/>
      <c r="K170" s="55"/>
      <c r="L170" s="55"/>
      <c r="M170" s="55"/>
      <c r="N170" s="55"/>
      <c r="O170" s="55"/>
      <c r="P170" s="55"/>
      <c r="Q170" s="55"/>
      <c r="R170" s="108"/>
      <c r="W170" s="98"/>
      <c r="X170" s="98"/>
    </row>
    <row r="171" spans="1:24">
      <c r="A171" s="49"/>
      <c r="B171" s="45" t="s">
        <v>293</v>
      </c>
      <c r="C171" s="20" t="s">
        <v>3</v>
      </c>
      <c r="D171" s="175">
        <v>2700</v>
      </c>
      <c r="E171" s="21"/>
      <c r="F171" s="55"/>
      <c r="G171" s="55"/>
      <c r="H171" s="55"/>
      <c r="I171" s="55"/>
      <c r="J171" s="55"/>
      <c r="K171" s="55"/>
      <c r="L171" s="55"/>
      <c r="M171" s="55"/>
      <c r="N171" s="55"/>
      <c r="O171" s="55"/>
      <c r="P171" s="55"/>
      <c r="Q171" s="55"/>
      <c r="R171" s="108"/>
    </row>
    <row r="172" spans="1:24" ht="21" customHeight="1">
      <c r="A172" s="49"/>
      <c r="B172" s="44" t="s">
        <v>88</v>
      </c>
      <c r="C172" s="20" t="s">
        <v>3</v>
      </c>
      <c r="D172" s="127">
        <v>2500</v>
      </c>
      <c r="E172" s="21"/>
      <c r="F172" s="55"/>
      <c r="G172" s="55"/>
      <c r="H172" s="55"/>
      <c r="I172" s="55"/>
      <c r="J172" s="55"/>
      <c r="K172" s="55"/>
      <c r="L172" s="55"/>
      <c r="M172" s="55"/>
      <c r="N172" s="55"/>
      <c r="O172" s="55"/>
      <c r="P172" s="55"/>
      <c r="Q172" s="55"/>
      <c r="R172" s="108"/>
    </row>
    <row r="173" spans="1:24">
      <c r="A173" s="49"/>
      <c r="B173" s="44" t="s">
        <v>89</v>
      </c>
      <c r="C173" s="20" t="s">
        <v>3</v>
      </c>
      <c r="D173" s="127">
        <v>200</v>
      </c>
      <c r="E173" s="21"/>
      <c r="F173" s="55"/>
      <c r="G173" s="55"/>
      <c r="H173" s="55"/>
      <c r="I173" s="55"/>
      <c r="J173" s="55"/>
      <c r="K173" s="55"/>
      <c r="L173" s="55"/>
      <c r="M173" s="55"/>
      <c r="N173" s="55"/>
      <c r="O173" s="55"/>
      <c r="P173" s="55"/>
      <c r="Q173" s="55"/>
      <c r="R173" s="108"/>
    </row>
    <row r="174" spans="1:24" hidden="1">
      <c r="A174" s="33"/>
      <c r="B174" s="45" t="s">
        <v>253</v>
      </c>
      <c r="C174" s="20"/>
      <c r="D174" s="127"/>
      <c r="E174" s="21"/>
      <c r="F174" s="55"/>
      <c r="G174" s="55"/>
      <c r="H174" s="55"/>
      <c r="I174" s="55"/>
      <c r="J174" s="55"/>
      <c r="K174" s="55"/>
      <c r="L174" s="55"/>
      <c r="M174" s="55"/>
      <c r="N174" s="55"/>
      <c r="O174" s="55"/>
      <c r="P174" s="55"/>
      <c r="Q174" s="55"/>
      <c r="R174" s="108"/>
    </row>
    <row r="175" spans="1:24" hidden="1">
      <c r="A175" s="49"/>
      <c r="B175" s="50" t="s">
        <v>251</v>
      </c>
      <c r="C175" s="20" t="s">
        <v>8</v>
      </c>
      <c r="D175" s="127">
        <f>SUM(D176:D178)</f>
        <v>175027</v>
      </c>
      <c r="E175" s="21" t="e">
        <f>SUM(F175:Q175)</f>
        <v>#REF!</v>
      </c>
      <c r="F175" s="55">
        <f>SUM(ต.ค.56!E180)</f>
        <v>0</v>
      </c>
      <c r="G175" s="55" t="e">
        <f>SUM(#REF!)</f>
        <v>#REF!</v>
      </c>
      <c r="H175" s="55" t="e">
        <f>SUM(#REF!)</f>
        <v>#REF!</v>
      </c>
      <c r="I175" s="55" t="e">
        <f>SUM(#REF!)</f>
        <v>#REF!</v>
      </c>
      <c r="J175" s="55" t="e">
        <f>SUM(#REF!)</f>
        <v>#REF!</v>
      </c>
      <c r="K175" s="55" t="e">
        <f>SUM(#REF!)</f>
        <v>#REF!</v>
      </c>
      <c r="L175" s="55" t="e">
        <f>SUM(#REF!)</f>
        <v>#REF!</v>
      </c>
      <c r="M175" s="55" t="e">
        <f>SUM(#REF!)</f>
        <v>#REF!</v>
      </c>
      <c r="N175" s="55" t="e">
        <f>SUM(#REF!)</f>
        <v>#REF!</v>
      </c>
      <c r="O175" s="55" t="e">
        <f>SUM(#REF!)</f>
        <v>#REF!</v>
      </c>
      <c r="P175" s="55" t="e">
        <f>SUM(#REF!)</f>
        <v>#REF!</v>
      </c>
      <c r="Q175" s="55" t="e">
        <f>SUM(#REF!)</f>
        <v>#REF!</v>
      </c>
      <c r="R175" s="108" t="e">
        <f>E175*100/D175</f>
        <v>#REF!</v>
      </c>
    </row>
    <row r="176" spans="1:24" hidden="1">
      <c r="A176" s="49"/>
      <c r="B176" s="44" t="s">
        <v>53</v>
      </c>
      <c r="C176" s="20"/>
      <c r="D176" s="127">
        <v>158400</v>
      </c>
      <c r="E176" s="21" t="e">
        <f>SUM(F176:Q176)</f>
        <v>#REF!</v>
      </c>
      <c r="F176" s="55">
        <f>SUM(ต.ค.56!E181)</f>
        <v>0</v>
      </c>
      <c r="G176" s="55" t="e">
        <f>SUM(#REF!)</f>
        <v>#REF!</v>
      </c>
      <c r="H176" s="55" t="e">
        <f>SUM(#REF!)</f>
        <v>#REF!</v>
      </c>
      <c r="I176" s="55" t="e">
        <f>SUM(#REF!)</f>
        <v>#REF!</v>
      </c>
      <c r="J176" s="55" t="e">
        <f>SUM(#REF!)</f>
        <v>#REF!</v>
      </c>
      <c r="K176" s="55" t="e">
        <f>SUM(#REF!)</f>
        <v>#REF!</v>
      </c>
      <c r="L176" s="55" t="e">
        <f>SUM(#REF!)</f>
        <v>#REF!</v>
      </c>
      <c r="M176" s="55" t="e">
        <f>SUM(#REF!)</f>
        <v>#REF!</v>
      </c>
      <c r="N176" s="55" t="e">
        <f>SUM(#REF!)</f>
        <v>#REF!</v>
      </c>
      <c r="O176" s="55" t="e">
        <f>SUM(#REF!)</f>
        <v>#REF!</v>
      </c>
      <c r="P176" s="55" t="e">
        <f>SUM(#REF!)</f>
        <v>#REF!</v>
      </c>
      <c r="Q176" s="55" t="e">
        <f>SUM(#REF!)</f>
        <v>#REF!</v>
      </c>
      <c r="R176" s="108" t="e">
        <f>E176*100/D176</f>
        <v>#REF!</v>
      </c>
    </row>
    <row r="177" spans="1:18" hidden="1">
      <c r="A177" s="49"/>
      <c r="B177" s="44" t="s">
        <v>54</v>
      </c>
      <c r="C177" s="20"/>
      <c r="D177" s="127">
        <v>11700</v>
      </c>
      <c r="E177" s="21" t="e">
        <f>SUM(F177:Q177)</f>
        <v>#REF!</v>
      </c>
      <c r="F177" s="55">
        <f>SUM(ต.ค.56!E182)</f>
        <v>0</v>
      </c>
      <c r="G177" s="55" t="e">
        <f>SUM(#REF!)</f>
        <v>#REF!</v>
      </c>
      <c r="H177" s="55" t="e">
        <f>SUM(#REF!)</f>
        <v>#REF!</v>
      </c>
      <c r="I177" s="55" t="e">
        <f>SUM(#REF!)</f>
        <v>#REF!</v>
      </c>
      <c r="J177" s="55" t="e">
        <f>SUM(#REF!)</f>
        <v>#REF!</v>
      </c>
      <c r="K177" s="55" t="e">
        <f>SUM(#REF!)</f>
        <v>#REF!</v>
      </c>
      <c r="L177" s="55" t="e">
        <f>SUM(#REF!)</f>
        <v>#REF!</v>
      </c>
      <c r="M177" s="55" t="e">
        <f>SUM(#REF!)</f>
        <v>#REF!</v>
      </c>
      <c r="N177" s="55" t="e">
        <f>SUM(#REF!)</f>
        <v>#REF!</v>
      </c>
      <c r="O177" s="55" t="e">
        <f>SUM(#REF!)</f>
        <v>#REF!</v>
      </c>
      <c r="P177" s="55" t="e">
        <f>SUM(#REF!)</f>
        <v>#REF!</v>
      </c>
      <c r="Q177" s="55" t="e">
        <f>SUM(#REF!)</f>
        <v>#REF!</v>
      </c>
      <c r="R177" s="108" t="e">
        <f>E177*100/D177</f>
        <v>#REF!</v>
      </c>
    </row>
    <row r="178" spans="1:18" hidden="1">
      <c r="A178" s="49"/>
      <c r="B178" s="44" t="s">
        <v>55</v>
      </c>
      <c r="C178" s="20"/>
      <c r="D178" s="127">
        <v>4927</v>
      </c>
      <c r="E178" s="21" t="e">
        <f>SUM(F178:Q178)</f>
        <v>#REF!</v>
      </c>
      <c r="F178" s="55">
        <f>SUM(ต.ค.56!E183)</f>
        <v>0</v>
      </c>
      <c r="G178" s="55" t="e">
        <f>SUM(#REF!)</f>
        <v>#REF!</v>
      </c>
      <c r="H178" s="55" t="e">
        <f>SUM(#REF!)</f>
        <v>#REF!</v>
      </c>
      <c r="I178" s="55" t="e">
        <f>SUM(#REF!)</f>
        <v>#REF!</v>
      </c>
      <c r="J178" s="55" t="e">
        <f>SUM(#REF!)</f>
        <v>#REF!</v>
      </c>
      <c r="K178" s="55" t="e">
        <f>SUM(#REF!)</f>
        <v>#REF!</v>
      </c>
      <c r="L178" s="55" t="e">
        <f>SUM(#REF!)</f>
        <v>#REF!</v>
      </c>
      <c r="M178" s="55" t="e">
        <f>SUM(#REF!)</f>
        <v>#REF!</v>
      </c>
      <c r="N178" s="55" t="e">
        <f>SUM(#REF!)</f>
        <v>#REF!</v>
      </c>
      <c r="O178" s="55" t="e">
        <f>SUM(#REF!)</f>
        <v>#REF!</v>
      </c>
      <c r="P178" s="55" t="e">
        <f>SUM(#REF!)</f>
        <v>#REF!</v>
      </c>
      <c r="Q178" s="55" t="e">
        <f>SUM(#REF!)</f>
        <v>#REF!</v>
      </c>
      <c r="R178" s="108" t="e">
        <f>E178*100/D178</f>
        <v>#REF!</v>
      </c>
    </row>
    <row r="179" spans="1:18" hidden="1">
      <c r="A179" s="49"/>
      <c r="B179" s="45" t="s">
        <v>252</v>
      </c>
      <c r="C179" s="20" t="s">
        <v>9</v>
      </c>
      <c r="D179" s="127">
        <v>1000</v>
      </c>
      <c r="E179" s="21" t="e">
        <f>SUM(F179:Q179)</f>
        <v>#REF!</v>
      </c>
      <c r="F179" s="55">
        <f>SUM(ต.ค.56!E184)</f>
        <v>0</v>
      </c>
      <c r="G179" s="55" t="e">
        <f>SUM(#REF!)</f>
        <v>#REF!</v>
      </c>
      <c r="H179" s="55" t="e">
        <f>SUM(#REF!)</f>
        <v>#REF!</v>
      </c>
      <c r="I179" s="55" t="e">
        <f>SUM(#REF!)</f>
        <v>#REF!</v>
      </c>
      <c r="J179" s="55" t="e">
        <f>SUM(#REF!)</f>
        <v>#REF!</v>
      </c>
      <c r="K179" s="55" t="e">
        <f>SUM(#REF!)</f>
        <v>#REF!</v>
      </c>
      <c r="L179" s="55" t="e">
        <f>SUM(#REF!)</f>
        <v>#REF!</v>
      </c>
      <c r="M179" s="55" t="e">
        <f>SUM(#REF!)</f>
        <v>#REF!</v>
      </c>
      <c r="N179" s="55" t="e">
        <f>SUM(#REF!)</f>
        <v>#REF!</v>
      </c>
      <c r="O179" s="55" t="e">
        <f>SUM(#REF!)</f>
        <v>#REF!</v>
      </c>
      <c r="P179" s="55" t="e">
        <f>SUM(#REF!)</f>
        <v>#REF!</v>
      </c>
      <c r="Q179" s="55" t="e">
        <f>SUM(#REF!)</f>
        <v>#REF!</v>
      </c>
      <c r="R179" s="108" t="e">
        <f>E179*100/D179</f>
        <v>#REF!</v>
      </c>
    </row>
    <row r="180" spans="1:18" ht="30" customHeight="1">
      <c r="A180" s="151"/>
      <c r="B180" s="152"/>
      <c r="C180" s="37"/>
      <c r="D180" s="165"/>
      <c r="E180" s="153"/>
      <c r="F180" s="154"/>
      <c r="G180" s="154"/>
      <c r="H180" s="154"/>
      <c r="I180" s="154"/>
      <c r="J180" s="154"/>
      <c r="K180" s="154"/>
      <c r="L180" s="154"/>
      <c r="M180" s="58"/>
      <c r="N180" s="154"/>
      <c r="O180" s="58"/>
      <c r="P180" s="58"/>
      <c r="Q180" s="154"/>
      <c r="R180" s="105"/>
    </row>
    <row r="181" spans="1:18">
      <c r="C181" s="156"/>
      <c r="D181" s="166"/>
      <c r="E181" s="157"/>
      <c r="F181" s="158"/>
      <c r="G181" s="158"/>
      <c r="H181" s="158"/>
      <c r="I181" s="159"/>
      <c r="J181" s="147"/>
      <c r="K181" s="147"/>
      <c r="L181" s="147"/>
      <c r="M181" s="141"/>
      <c r="N181" s="147"/>
      <c r="O181" s="141"/>
      <c r="P181" s="141"/>
      <c r="Q181" s="147"/>
      <c r="R181" s="139"/>
    </row>
    <row r="182" spans="1:18">
      <c r="A182" s="145"/>
    </row>
  </sheetData>
  <mergeCells count="18">
    <mergeCell ref="R5:R6"/>
    <mergeCell ref="O5:O6"/>
    <mergeCell ref="P5:P6"/>
    <mergeCell ref="Q5:Q6"/>
    <mergeCell ref="M5:M6"/>
    <mergeCell ref="A17:B17"/>
    <mergeCell ref="K5:K6"/>
    <mergeCell ref="L5:L6"/>
    <mergeCell ref="N5:N6"/>
    <mergeCell ref="D5:D6"/>
    <mergeCell ref="G5:G6"/>
    <mergeCell ref="B5:B6"/>
    <mergeCell ref="C5:C6"/>
    <mergeCell ref="H5:H6"/>
    <mergeCell ref="I5:I6"/>
    <mergeCell ref="J5:J6"/>
    <mergeCell ref="F5:F6"/>
    <mergeCell ref="E5:E6"/>
  </mergeCells>
  <phoneticPr fontId="0" type="noConversion"/>
  <printOptions horizontalCentered="1"/>
  <pageMargins left="0.17" right="0.15748031496062992" top="0.45" bottom="0.59" header="0.25" footer="0.32"/>
  <pageSetup paperSize="9" scale="75" orientation="landscape" r:id="rId1"/>
  <headerFooter alignWithMargins="0">
    <oddFooter>&amp;Cหน้า  &amp;P /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S181"/>
  <sheetViews>
    <sheetView showGridLines="0" view="pageBreakPreview" topLeftCell="B1" zoomScaleSheetLayoutView="100" workbookViewId="0">
      <pane xSplit="1" ySplit="6" topLeftCell="C103" activePane="bottomRight" state="frozen"/>
      <selection activeCell="B1" sqref="B1"/>
      <selection pane="topRight" activeCell="C1" sqref="C1"/>
      <selection pane="bottomLeft" activeCell="B7" sqref="B7"/>
      <selection pane="bottomRight" activeCell="E5" sqref="E5:E6"/>
    </sheetView>
  </sheetViews>
  <sheetFormatPr defaultRowHeight="21"/>
  <cols>
    <col min="1" max="1" width="12.33203125" style="1" bestFit="1" customWidth="1"/>
    <col min="2" max="2" width="61" style="1" customWidth="1"/>
    <col min="3" max="3" width="10.5" style="1" customWidth="1"/>
    <col min="4" max="5" width="13.1640625" style="1" customWidth="1"/>
    <col min="6" max="6" width="9" style="1" hidden="1" customWidth="1"/>
    <col min="7" max="7" width="9" style="1" customWidth="1"/>
    <col min="8" max="12" width="9" style="1" hidden="1" customWidth="1"/>
    <col min="13" max="13" width="10.5" style="1" hidden="1" customWidth="1"/>
    <col min="14" max="14" width="9" style="1" hidden="1" customWidth="1"/>
    <col min="15" max="15" width="8" style="1" hidden="1" customWidth="1"/>
    <col min="16" max="16" width="9" style="1" hidden="1" customWidth="1"/>
    <col min="17" max="17" width="8.33203125" style="1" hidden="1" customWidth="1"/>
    <col min="18" max="18" width="6" style="1" customWidth="1"/>
    <col min="19" max="16384" width="9.33203125" style="1"/>
  </cols>
  <sheetData>
    <row r="1" spans="1:17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</row>
    <row r="2" spans="1:17">
      <c r="A2" s="5" t="s">
        <v>212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</row>
    <row r="3" spans="1:17">
      <c r="A3" s="5" t="s">
        <v>289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4" spans="1:17" ht="20.25" customHeight="1">
      <c r="D4" s="6"/>
      <c r="E4" s="6" t="s">
        <v>292</v>
      </c>
      <c r="F4" s="95"/>
      <c r="H4" s="6"/>
      <c r="K4" s="6"/>
      <c r="L4" s="6"/>
      <c r="M4" s="6"/>
      <c r="N4" s="6"/>
      <c r="O4" s="6"/>
      <c r="P4" s="6"/>
      <c r="Q4" s="6"/>
    </row>
    <row r="5" spans="1:17">
      <c r="A5" s="2"/>
      <c r="B5" s="344" t="s">
        <v>11</v>
      </c>
      <c r="C5" s="346" t="s">
        <v>1</v>
      </c>
      <c r="D5" s="338" t="s">
        <v>16</v>
      </c>
      <c r="E5" s="348" t="s">
        <v>290</v>
      </c>
      <c r="F5" s="341">
        <v>20729</v>
      </c>
      <c r="G5" s="341">
        <v>20760</v>
      </c>
      <c r="H5" s="341">
        <v>20424</v>
      </c>
      <c r="I5" s="341">
        <v>20455</v>
      </c>
      <c r="J5" s="341">
        <v>20486</v>
      </c>
      <c r="K5" s="341">
        <v>20515</v>
      </c>
      <c r="L5" s="341">
        <v>20546</v>
      </c>
      <c r="M5" s="341">
        <v>20576</v>
      </c>
      <c r="N5" s="341">
        <v>20607</v>
      </c>
      <c r="O5" s="341">
        <v>20637</v>
      </c>
      <c r="P5" s="341">
        <v>20668</v>
      </c>
      <c r="Q5" s="341">
        <v>20699</v>
      </c>
    </row>
    <row r="6" spans="1:17">
      <c r="A6" s="3"/>
      <c r="B6" s="345"/>
      <c r="C6" s="347"/>
      <c r="D6" s="339"/>
      <c r="E6" s="330"/>
      <c r="F6" s="339"/>
      <c r="G6" s="339"/>
      <c r="H6" s="339"/>
      <c r="I6" s="339"/>
      <c r="J6" s="339"/>
      <c r="K6" s="339"/>
      <c r="L6" s="339"/>
      <c r="M6" s="339"/>
      <c r="N6" s="339"/>
      <c r="O6" s="339"/>
      <c r="P6" s="339"/>
      <c r="Q6" s="339"/>
    </row>
    <row r="7" spans="1:17">
      <c r="A7" s="7" t="s">
        <v>17</v>
      </c>
      <c r="B7" s="8"/>
      <c r="C7" s="9"/>
      <c r="D7" s="10"/>
      <c r="E7" s="10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</row>
    <row r="8" spans="1:17" ht="27" customHeight="1">
      <c r="A8" s="23" t="s">
        <v>2</v>
      </c>
      <c r="B8" s="24"/>
      <c r="C8" s="25" t="s">
        <v>3</v>
      </c>
      <c r="D8" s="26"/>
      <c r="E8" s="26" t="e">
        <f t="shared" ref="E8:E13" si="0">SUM(F8:Q8)</f>
        <v>#REF!</v>
      </c>
      <c r="F8" s="57">
        <f>SUM(ต.ค.56!E8)</f>
        <v>124</v>
      </c>
      <c r="G8" s="57" t="e">
        <f>SUM(#REF!)</f>
        <v>#REF!</v>
      </c>
      <c r="H8" s="57" t="e">
        <f>SUM(#REF!)</f>
        <v>#REF!</v>
      </c>
      <c r="I8" s="57" t="e">
        <f>SUM(#REF!)</f>
        <v>#REF!</v>
      </c>
      <c r="J8" s="57" t="e">
        <f>SUM(#REF!)</f>
        <v>#REF!</v>
      </c>
      <c r="K8" s="57" t="e">
        <f>SUM(#REF!)</f>
        <v>#REF!</v>
      </c>
      <c r="L8" s="57" t="e">
        <f>SUM(#REF!)</f>
        <v>#REF!</v>
      </c>
      <c r="M8" s="57" t="e">
        <f>SUM(#REF!)</f>
        <v>#REF!</v>
      </c>
      <c r="N8" s="57" t="e">
        <f>SUM(#REF!)</f>
        <v>#REF!</v>
      </c>
      <c r="O8" s="57" t="e">
        <f>SUM(#REF!)</f>
        <v>#REF!</v>
      </c>
      <c r="P8" s="57" t="e">
        <f>SUM(#REF!)</f>
        <v>#REF!</v>
      </c>
      <c r="Q8" s="57" t="e">
        <f>SUM(#REF!)</f>
        <v>#REF!</v>
      </c>
    </row>
    <row r="9" spans="1:17" ht="24.75" customHeight="1">
      <c r="A9" s="23" t="s">
        <v>4</v>
      </c>
      <c r="B9" s="24"/>
      <c r="C9" s="25" t="s">
        <v>3</v>
      </c>
      <c r="D9" s="26"/>
      <c r="E9" s="26" t="e">
        <f t="shared" si="0"/>
        <v>#REF!</v>
      </c>
      <c r="F9" s="57">
        <f>SUM(ต.ค.56!E9)</f>
        <v>293</v>
      </c>
      <c r="G9" s="57" t="e">
        <f>SUM(#REF!)</f>
        <v>#REF!</v>
      </c>
      <c r="H9" s="57" t="e">
        <f>SUM(#REF!)</f>
        <v>#REF!</v>
      </c>
      <c r="I9" s="57" t="e">
        <f>SUM(#REF!)</f>
        <v>#REF!</v>
      </c>
      <c r="J9" s="57" t="e">
        <f>SUM(#REF!)</f>
        <v>#REF!</v>
      </c>
      <c r="K9" s="57" t="e">
        <f>SUM(#REF!)</f>
        <v>#REF!</v>
      </c>
      <c r="L9" s="57" t="e">
        <f>SUM(#REF!)</f>
        <v>#REF!</v>
      </c>
      <c r="M9" s="57" t="e">
        <f>SUM(#REF!)</f>
        <v>#REF!</v>
      </c>
      <c r="N9" s="57" t="e">
        <f>SUM(#REF!)</f>
        <v>#REF!</v>
      </c>
      <c r="O9" s="57" t="e">
        <f>SUM(#REF!)</f>
        <v>#REF!</v>
      </c>
      <c r="P9" s="57" t="e">
        <f>SUM(#REF!)</f>
        <v>#REF!</v>
      </c>
      <c r="Q9" s="57" t="e">
        <f>SUM(#REF!)</f>
        <v>#REF!</v>
      </c>
    </row>
    <row r="10" spans="1:17" ht="24.75" customHeight="1">
      <c r="A10" s="23"/>
      <c r="B10" s="24"/>
      <c r="C10" s="25" t="s">
        <v>19</v>
      </c>
      <c r="D10" s="26"/>
      <c r="E10" s="26" t="e">
        <f t="shared" si="0"/>
        <v>#REF!</v>
      </c>
      <c r="F10" s="57">
        <f>SUM(ต.ค.56!E10)</f>
        <v>506</v>
      </c>
      <c r="G10" s="57" t="e">
        <f>SUM(#REF!)</f>
        <v>#REF!</v>
      </c>
      <c r="H10" s="57" t="e">
        <f>SUM(#REF!)</f>
        <v>#REF!</v>
      </c>
      <c r="I10" s="57" t="e">
        <f>SUM(#REF!)</f>
        <v>#REF!</v>
      </c>
      <c r="J10" s="57" t="e">
        <f>SUM(#REF!)</f>
        <v>#REF!</v>
      </c>
      <c r="K10" s="57" t="e">
        <f>SUM(#REF!)</f>
        <v>#REF!</v>
      </c>
      <c r="L10" s="57" t="e">
        <f>SUM(#REF!)</f>
        <v>#REF!</v>
      </c>
      <c r="M10" s="57" t="e">
        <f>SUM(#REF!)</f>
        <v>#REF!</v>
      </c>
      <c r="N10" s="57" t="e">
        <f>SUM(#REF!)</f>
        <v>#REF!</v>
      </c>
      <c r="O10" s="57" t="e">
        <f>SUM(#REF!)</f>
        <v>#REF!</v>
      </c>
      <c r="P10" s="57" t="e">
        <f>SUM(#REF!)</f>
        <v>#REF!</v>
      </c>
      <c r="Q10" s="57" t="e">
        <f>SUM(#REF!)</f>
        <v>#REF!</v>
      </c>
    </row>
    <row r="11" spans="1:17">
      <c r="A11" s="23" t="s">
        <v>5</v>
      </c>
      <c r="B11" s="24"/>
      <c r="C11" s="25" t="s">
        <v>6</v>
      </c>
      <c r="D11" s="26"/>
      <c r="E11" s="26" t="e">
        <f t="shared" si="0"/>
        <v>#REF!</v>
      </c>
      <c r="F11" s="57">
        <f>SUM(ต.ค.56!E11)</f>
        <v>60</v>
      </c>
      <c r="G11" s="57" t="e">
        <f>SUM(#REF!)</f>
        <v>#REF!</v>
      </c>
      <c r="H11" s="57" t="e">
        <f>SUM(#REF!)</f>
        <v>#REF!</v>
      </c>
      <c r="I11" s="57" t="e">
        <f>SUM(#REF!)</f>
        <v>#REF!</v>
      </c>
      <c r="J11" s="57" t="e">
        <f>SUM(#REF!)</f>
        <v>#REF!</v>
      </c>
      <c r="K11" s="57" t="e">
        <f>SUM(#REF!)</f>
        <v>#REF!</v>
      </c>
      <c r="L11" s="57" t="e">
        <f>SUM(#REF!)</f>
        <v>#REF!</v>
      </c>
      <c r="M11" s="57" t="e">
        <f>SUM(#REF!)</f>
        <v>#REF!</v>
      </c>
      <c r="N11" s="57" t="e">
        <f>SUM(#REF!)</f>
        <v>#REF!</v>
      </c>
      <c r="O11" s="57" t="e">
        <f>SUM(#REF!)</f>
        <v>#REF!</v>
      </c>
      <c r="P11" s="57" t="e">
        <f>SUM(#REF!)</f>
        <v>#REF!</v>
      </c>
      <c r="Q11" s="57" t="e">
        <f>SUM(#REF!)</f>
        <v>#REF!</v>
      </c>
    </row>
    <row r="12" spans="1:17">
      <c r="A12" s="23" t="s">
        <v>15</v>
      </c>
      <c r="B12" s="24"/>
      <c r="C12" s="25" t="s">
        <v>3</v>
      </c>
      <c r="D12" s="26"/>
      <c r="E12" s="26" t="e">
        <f t="shared" si="0"/>
        <v>#REF!</v>
      </c>
      <c r="F12" s="57">
        <f>SUM(ต.ค.56!E12)</f>
        <v>44</v>
      </c>
      <c r="G12" s="57" t="e">
        <f>SUM(#REF!)</f>
        <v>#REF!</v>
      </c>
      <c r="H12" s="57" t="e">
        <f>SUM(#REF!)</f>
        <v>#REF!</v>
      </c>
      <c r="I12" s="57" t="e">
        <f>SUM(#REF!)</f>
        <v>#REF!</v>
      </c>
      <c r="J12" s="57" t="e">
        <f>SUM(#REF!)</f>
        <v>#REF!</v>
      </c>
      <c r="K12" s="57" t="e">
        <f>SUM(#REF!)</f>
        <v>#REF!</v>
      </c>
      <c r="L12" s="57" t="e">
        <f>SUM(#REF!)</f>
        <v>#REF!</v>
      </c>
      <c r="M12" s="57" t="e">
        <f>SUM(#REF!)</f>
        <v>#REF!</v>
      </c>
      <c r="N12" s="57" t="e">
        <f>SUM(#REF!)</f>
        <v>#REF!</v>
      </c>
      <c r="O12" s="57" t="e">
        <f>SUM(#REF!)</f>
        <v>#REF!</v>
      </c>
      <c r="P12" s="57" t="e">
        <f>SUM(#REF!)</f>
        <v>#REF!</v>
      </c>
      <c r="Q12" s="57" t="e">
        <f>SUM(#REF!)</f>
        <v>#REF!</v>
      </c>
    </row>
    <row r="13" spans="1:17" ht="26.25" customHeight="1">
      <c r="A13" s="23" t="s">
        <v>7</v>
      </c>
      <c r="B13" s="27"/>
      <c r="C13" s="25" t="s">
        <v>3</v>
      </c>
      <c r="D13" s="26"/>
      <c r="E13" s="26" t="e">
        <f t="shared" si="0"/>
        <v>#REF!</v>
      </c>
      <c r="F13" s="57">
        <f>SUM(ต.ค.56!E13)</f>
        <v>53</v>
      </c>
      <c r="G13" s="57" t="e">
        <f>SUM(#REF!)</f>
        <v>#REF!</v>
      </c>
      <c r="H13" s="57" t="e">
        <f>SUM(#REF!)</f>
        <v>#REF!</v>
      </c>
      <c r="I13" s="57" t="e">
        <f>SUM(#REF!)</f>
        <v>#REF!</v>
      </c>
      <c r="J13" s="57" t="e">
        <f>SUM(#REF!)</f>
        <v>#REF!</v>
      </c>
      <c r="K13" s="57" t="e">
        <f>SUM(#REF!)</f>
        <v>#REF!</v>
      </c>
      <c r="L13" s="57" t="e">
        <f>SUM(#REF!)</f>
        <v>#REF!</v>
      </c>
      <c r="M13" s="57" t="e">
        <f>SUM(#REF!)</f>
        <v>#REF!</v>
      </c>
      <c r="N13" s="57" t="e">
        <f>SUM(#REF!)</f>
        <v>#REF!</v>
      </c>
      <c r="O13" s="57" t="e">
        <f>SUM(#REF!)</f>
        <v>#REF!</v>
      </c>
      <c r="P13" s="57" t="e">
        <f>SUM(#REF!)</f>
        <v>#REF!</v>
      </c>
      <c r="Q13" s="57" t="e">
        <f>SUM(#REF!)</f>
        <v>#REF!</v>
      </c>
    </row>
    <row r="14" spans="1:17">
      <c r="A14" s="28"/>
      <c r="B14" s="29"/>
      <c r="C14" s="25"/>
      <c r="D14" s="25"/>
      <c r="E14" s="25"/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55"/>
      <c r="Q14" s="55"/>
    </row>
    <row r="15" spans="1:17">
      <c r="A15" s="148" t="s">
        <v>213</v>
      </c>
      <c r="B15" s="29"/>
      <c r="C15" s="25"/>
      <c r="D15" s="25"/>
      <c r="E15" s="25"/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55"/>
      <c r="Q15" s="55"/>
    </row>
    <row r="16" spans="1:17">
      <c r="A16" s="149" t="s">
        <v>214</v>
      </c>
      <c r="B16" s="29"/>
      <c r="C16" s="25"/>
      <c r="D16" s="25"/>
      <c r="E16" s="25"/>
      <c r="F16" s="55"/>
      <c r="G16" s="55"/>
      <c r="H16" s="55"/>
      <c r="I16" s="55"/>
      <c r="J16" s="55"/>
      <c r="K16" s="55"/>
      <c r="L16" s="55"/>
      <c r="M16" s="55"/>
      <c r="N16" s="55"/>
      <c r="O16" s="55"/>
      <c r="P16" s="55"/>
      <c r="Q16" s="55"/>
    </row>
    <row r="17" spans="1:17" ht="40.5" customHeight="1">
      <c r="A17" s="331" t="s">
        <v>215</v>
      </c>
      <c r="B17" s="340"/>
      <c r="C17" s="25" t="s">
        <v>3</v>
      </c>
      <c r="D17" s="25">
        <v>250</v>
      </c>
      <c r="E17" s="25" t="e">
        <f>SUM(F17:Q17)</f>
        <v>#REF!</v>
      </c>
      <c r="F17" s="55">
        <f>SUM(ต.ค.56!E17)</f>
        <v>0</v>
      </c>
      <c r="G17" s="55" t="e">
        <f>SUM(#REF!)</f>
        <v>#REF!</v>
      </c>
      <c r="H17" s="55" t="e">
        <f>SUM(#REF!)</f>
        <v>#REF!</v>
      </c>
      <c r="I17" s="55" t="e">
        <f>SUM(#REF!)</f>
        <v>#REF!</v>
      </c>
      <c r="J17" s="55" t="e">
        <f>SUM(#REF!)</f>
        <v>#REF!</v>
      </c>
      <c r="K17" s="55" t="e">
        <f>SUM(#REF!)</f>
        <v>#REF!</v>
      </c>
      <c r="L17" s="55" t="e">
        <f>SUM(#REF!)</f>
        <v>#REF!</v>
      </c>
      <c r="M17" s="55" t="e">
        <f>SUM(#REF!)</f>
        <v>#REF!</v>
      </c>
      <c r="N17" s="55" t="e">
        <f>SUM(#REF!)</f>
        <v>#REF!</v>
      </c>
      <c r="O17" s="55" t="e">
        <f>SUM(#REF!)</f>
        <v>#REF!</v>
      </c>
      <c r="P17" s="55" t="e">
        <f>SUM(#REF!)</f>
        <v>#REF!</v>
      </c>
      <c r="Q17" s="55" t="e">
        <f>SUM(#REF!)</f>
        <v>#REF!</v>
      </c>
    </row>
    <row r="18" spans="1:17" ht="42">
      <c r="A18" s="28" t="s">
        <v>216</v>
      </c>
      <c r="B18" s="150" t="s">
        <v>265</v>
      </c>
      <c r="C18" s="25" t="s">
        <v>3</v>
      </c>
      <c r="D18" s="25">
        <v>250</v>
      </c>
      <c r="E18" s="25" t="e">
        <f>SUM(F18:Q18)</f>
        <v>#REF!</v>
      </c>
      <c r="F18" s="55">
        <f>SUM(ต.ค.56!E18)</f>
        <v>0</v>
      </c>
      <c r="G18" s="55" t="e">
        <f>SUM(#REF!)</f>
        <v>#REF!</v>
      </c>
      <c r="H18" s="55" t="e">
        <f>SUM(#REF!)</f>
        <v>#REF!</v>
      </c>
      <c r="I18" s="55" t="e">
        <f>SUM(#REF!)</f>
        <v>#REF!</v>
      </c>
      <c r="J18" s="55" t="e">
        <f>SUM(#REF!)</f>
        <v>#REF!</v>
      </c>
      <c r="K18" s="55" t="e">
        <f>SUM(#REF!)</f>
        <v>#REF!</v>
      </c>
      <c r="L18" s="55" t="e">
        <f>SUM(#REF!)</f>
        <v>#REF!</v>
      </c>
      <c r="M18" s="55" t="e">
        <f>SUM(#REF!)</f>
        <v>#REF!</v>
      </c>
      <c r="N18" s="55" t="e">
        <f>SUM(#REF!)</f>
        <v>#REF!</v>
      </c>
      <c r="O18" s="55" t="e">
        <f>SUM(#REF!)</f>
        <v>#REF!</v>
      </c>
      <c r="P18" s="55" t="e">
        <f>SUM(#REF!)</f>
        <v>#REF!</v>
      </c>
      <c r="Q18" s="55" t="e">
        <f>SUM(#REF!)</f>
        <v>#REF!</v>
      </c>
    </row>
    <row r="19" spans="1:17">
      <c r="A19" s="28"/>
      <c r="B19" s="150" t="s">
        <v>266</v>
      </c>
      <c r="C19" s="25" t="s">
        <v>3</v>
      </c>
      <c r="D19" s="25">
        <v>250</v>
      </c>
      <c r="E19" s="25" t="e">
        <f>SUM(F19:Q19)</f>
        <v>#REF!</v>
      </c>
      <c r="F19" s="55">
        <f>SUM(ต.ค.56!E19)</f>
        <v>0</v>
      </c>
      <c r="G19" s="55" t="e">
        <f>SUM(#REF!)</f>
        <v>#REF!</v>
      </c>
      <c r="H19" s="55" t="e">
        <f>SUM(#REF!)</f>
        <v>#REF!</v>
      </c>
      <c r="I19" s="55" t="e">
        <f>SUM(#REF!)</f>
        <v>#REF!</v>
      </c>
      <c r="J19" s="55" t="e">
        <f>SUM(#REF!)</f>
        <v>#REF!</v>
      </c>
      <c r="K19" s="55" t="e">
        <f>SUM(#REF!)</f>
        <v>#REF!</v>
      </c>
      <c r="L19" s="55" t="e">
        <f>SUM(#REF!)</f>
        <v>#REF!</v>
      </c>
      <c r="M19" s="55" t="e">
        <f>SUM(#REF!)</f>
        <v>#REF!</v>
      </c>
      <c r="N19" s="55" t="e">
        <f>SUM(#REF!)</f>
        <v>#REF!</v>
      </c>
      <c r="O19" s="55" t="e">
        <f>SUM(#REF!)</f>
        <v>#REF!</v>
      </c>
      <c r="P19" s="55" t="e">
        <f>SUM(#REF!)</f>
        <v>#REF!</v>
      </c>
      <c r="Q19" s="55" t="e">
        <f>SUM(#REF!)</f>
        <v>#REF!</v>
      </c>
    </row>
    <row r="20" spans="1:17">
      <c r="A20" s="28"/>
      <c r="B20" s="29"/>
      <c r="C20" s="25"/>
      <c r="D20" s="25"/>
      <c r="E20" s="25"/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5"/>
    </row>
    <row r="21" spans="1:17">
      <c r="A21" s="148" t="s">
        <v>217</v>
      </c>
      <c r="B21" s="29"/>
      <c r="C21" s="25"/>
      <c r="D21" s="25"/>
      <c r="E21" s="25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</row>
    <row r="22" spans="1:17">
      <c r="A22" s="149" t="s">
        <v>218</v>
      </c>
      <c r="B22" s="29"/>
      <c r="C22" s="25"/>
      <c r="D22" s="25"/>
      <c r="E22" s="2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</row>
    <row r="23" spans="1:17" ht="21" customHeight="1">
      <c r="A23" s="33" t="s">
        <v>34</v>
      </c>
      <c r="B23" s="41" t="s">
        <v>219</v>
      </c>
      <c r="C23" s="25" t="s">
        <v>3</v>
      </c>
      <c r="D23" s="26">
        <f>SUM(D25:D28,D32)</f>
        <v>1000000</v>
      </c>
      <c r="E23" s="26" t="e">
        <f>SUM(F23:Q23)</f>
        <v>#REF!</v>
      </c>
      <c r="F23" s="57">
        <f>SUM(ต.ค.56!E23)</f>
        <v>0</v>
      </c>
      <c r="G23" s="57" t="e">
        <f>SUM(#REF!)</f>
        <v>#REF!</v>
      </c>
      <c r="H23" s="57" t="e">
        <f>SUM(#REF!)</f>
        <v>#REF!</v>
      </c>
      <c r="I23" s="57" t="e">
        <f>SUM(#REF!)</f>
        <v>#REF!</v>
      </c>
      <c r="J23" s="57" t="e">
        <f>SUM(#REF!)</f>
        <v>#REF!</v>
      </c>
      <c r="K23" s="57" t="e">
        <f>SUM(#REF!)</f>
        <v>#REF!</v>
      </c>
      <c r="L23" s="57" t="e">
        <f>SUM(#REF!)</f>
        <v>#REF!</v>
      </c>
      <c r="M23" s="57" t="e">
        <f>SUM(#REF!)</f>
        <v>#REF!</v>
      </c>
      <c r="N23" s="57" t="e">
        <f>SUM(#REF!)</f>
        <v>#REF!</v>
      </c>
      <c r="O23" s="57" t="e">
        <f>SUM(#REF!)</f>
        <v>#REF!</v>
      </c>
      <c r="P23" s="57" t="e">
        <f>SUM(#REF!)</f>
        <v>#REF!</v>
      </c>
      <c r="Q23" s="57" t="e">
        <f>SUM(#REF!)</f>
        <v>#REF!</v>
      </c>
    </row>
    <row r="24" spans="1:17">
      <c r="A24" s="33"/>
      <c r="B24" s="41" t="s">
        <v>220</v>
      </c>
      <c r="C24" s="25"/>
      <c r="D24" s="26"/>
      <c r="E24" s="21"/>
      <c r="F24" s="60"/>
      <c r="G24" s="60"/>
      <c r="H24" s="60"/>
      <c r="I24" s="60"/>
      <c r="J24" s="60"/>
      <c r="K24" s="57"/>
      <c r="L24" s="60"/>
      <c r="M24" s="60"/>
      <c r="N24" s="60"/>
      <c r="O24" s="60"/>
      <c r="P24" s="60"/>
      <c r="Q24" s="60"/>
    </row>
    <row r="25" spans="1:17">
      <c r="A25" s="48"/>
      <c r="B25" s="45" t="s">
        <v>258</v>
      </c>
      <c r="C25" s="20" t="s">
        <v>3</v>
      </c>
      <c r="D25" s="21">
        <v>929600</v>
      </c>
      <c r="E25" s="21" t="e">
        <f t="shared" ref="E25:E36" si="1">SUM(F25:Q25)</f>
        <v>#REF!</v>
      </c>
      <c r="F25" s="60">
        <f>SUM(ต.ค.56!E25)</f>
        <v>0</v>
      </c>
      <c r="G25" s="60" t="e">
        <f>SUM(#REF!)</f>
        <v>#REF!</v>
      </c>
      <c r="H25" s="60" t="e">
        <f>SUM(#REF!)</f>
        <v>#REF!</v>
      </c>
      <c r="I25" s="60" t="e">
        <f>SUM(#REF!)</f>
        <v>#REF!</v>
      </c>
      <c r="J25" s="60" t="e">
        <f>SUM(#REF!)</f>
        <v>#REF!</v>
      </c>
      <c r="K25" s="60" t="e">
        <f>SUM(#REF!)</f>
        <v>#REF!</v>
      </c>
      <c r="L25" s="60" t="e">
        <f>SUM(#REF!)</f>
        <v>#REF!</v>
      </c>
      <c r="M25" s="60" t="e">
        <f>SUM(#REF!)</f>
        <v>#REF!</v>
      </c>
      <c r="N25" s="60" t="e">
        <f>SUM(#REF!)</f>
        <v>#REF!</v>
      </c>
      <c r="O25" s="60" t="e">
        <f>SUM(#REF!)</f>
        <v>#REF!</v>
      </c>
      <c r="P25" s="60" t="e">
        <f>SUM(#REF!)</f>
        <v>#REF!</v>
      </c>
      <c r="Q25" s="60" t="e">
        <f>SUM(#REF!)</f>
        <v>#REF!</v>
      </c>
    </row>
    <row r="26" spans="1:17" ht="42">
      <c r="A26" s="48"/>
      <c r="B26" s="42" t="s">
        <v>259</v>
      </c>
      <c r="C26" s="20" t="s">
        <v>3</v>
      </c>
      <c r="D26" s="21">
        <v>8200</v>
      </c>
      <c r="E26" s="21" t="e">
        <f t="shared" si="1"/>
        <v>#REF!</v>
      </c>
      <c r="F26" s="60">
        <f>SUM(ต.ค.56!E26)</f>
        <v>0</v>
      </c>
      <c r="G26" s="60" t="e">
        <f>SUM(#REF!)</f>
        <v>#REF!</v>
      </c>
      <c r="H26" s="60" t="e">
        <f>SUM(#REF!)</f>
        <v>#REF!</v>
      </c>
      <c r="I26" s="60" t="e">
        <f>SUM(#REF!)</f>
        <v>#REF!</v>
      </c>
      <c r="J26" s="60" t="e">
        <f>SUM(#REF!)</f>
        <v>#REF!</v>
      </c>
      <c r="K26" s="60" t="e">
        <f>SUM(#REF!)</f>
        <v>#REF!</v>
      </c>
      <c r="L26" s="60" t="e">
        <f>SUM(#REF!)</f>
        <v>#REF!</v>
      </c>
      <c r="M26" s="60" t="e">
        <f>SUM(#REF!)</f>
        <v>#REF!</v>
      </c>
      <c r="N26" s="60" t="e">
        <f>SUM(#REF!)</f>
        <v>#REF!</v>
      </c>
      <c r="O26" s="60" t="e">
        <f>SUM(#REF!)</f>
        <v>#REF!</v>
      </c>
      <c r="P26" s="60" t="e">
        <f>SUM(#REF!)</f>
        <v>#REF!</v>
      </c>
      <c r="Q26" s="60" t="e">
        <f>SUM(#REF!)</f>
        <v>#REF!</v>
      </c>
    </row>
    <row r="27" spans="1:17" ht="42">
      <c r="A27" s="48"/>
      <c r="B27" s="45" t="s">
        <v>191</v>
      </c>
      <c r="C27" s="20" t="s">
        <v>3</v>
      </c>
      <c r="D27" s="21">
        <v>60000</v>
      </c>
      <c r="E27" s="21" t="e">
        <f t="shared" si="1"/>
        <v>#REF!</v>
      </c>
      <c r="F27" s="60">
        <f>SUM(ต.ค.56!E27)</f>
        <v>0</v>
      </c>
      <c r="G27" s="60" t="e">
        <f>SUM(#REF!)</f>
        <v>#REF!</v>
      </c>
      <c r="H27" s="60" t="e">
        <f>SUM(#REF!)</f>
        <v>#REF!</v>
      </c>
      <c r="I27" s="60" t="e">
        <f>SUM(#REF!)</f>
        <v>#REF!</v>
      </c>
      <c r="J27" s="60" t="e">
        <f>SUM(#REF!)</f>
        <v>#REF!</v>
      </c>
      <c r="K27" s="60" t="e">
        <f>SUM(#REF!)</f>
        <v>#REF!</v>
      </c>
      <c r="L27" s="60" t="e">
        <f>SUM(#REF!)</f>
        <v>#REF!</v>
      </c>
      <c r="M27" s="60" t="e">
        <f>SUM(#REF!)</f>
        <v>#REF!</v>
      </c>
      <c r="N27" s="60" t="e">
        <f>SUM(#REF!)</f>
        <v>#REF!</v>
      </c>
      <c r="O27" s="60" t="e">
        <f>SUM(#REF!)</f>
        <v>#REF!</v>
      </c>
      <c r="P27" s="60" t="e">
        <f>SUM(#REF!)</f>
        <v>#REF!</v>
      </c>
      <c r="Q27" s="60" t="e">
        <f>SUM(#REF!)</f>
        <v>#REF!</v>
      </c>
    </row>
    <row r="28" spans="1:17" ht="21" customHeight="1">
      <c r="A28" s="48"/>
      <c r="B28" s="45" t="s">
        <v>192</v>
      </c>
      <c r="C28" s="20" t="s">
        <v>3</v>
      </c>
      <c r="D28" s="21">
        <v>1800</v>
      </c>
      <c r="E28" s="21" t="e">
        <f t="shared" si="1"/>
        <v>#REF!</v>
      </c>
      <c r="F28" s="60">
        <f>SUM(ต.ค.56!E28)</f>
        <v>0</v>
      </c>
      <c r="G28" s="60" t="e">
        <f>SUM(#REF!)</f>
        <v>#REF!</v>
      </c>
      <c r="H28" s="60" t="e">
        <f>SUM(#REF!)</f>
        <v>#REF!</v>
      </c>
      <c r="I28" s="60" t="e">
        <f>SUM(#REF!)</f>
        <v>#REF!</v>
      </c>
      <c r="J28" s="60" t="e">
        <f>SUM(#REF!)</f>
        <v>#REF!</v>
      </c>
      <c r="K28" s="60" t="e">
        <f>SUM(#REF!)</f>
        <v>#REF!</v>
      </c>
      <c r="L28" s="60" t="e">
        <f>SUM(#REF!)</f>
        <v>#REF!</v>
      </c>
      <c r="M28" s="60" t="e">
        <f>SUM(#REF!)</f>
        <v>#REF!</v>
      </c>
      <c r="N28" s="60" t="e">
        <f>SUM(#REF!)</f>
        <v>#REF!</v>
      </c>
      <c r="O28" s="60" t="e">
        <f>SUM(#REF!)</f>
        <v>#REF!</v>
      </c>
      <c r="P28" s="114" t="e">
        <f>SUM(#REF!)</f>
        <v>#REF!</v>
      </c>
      <c r="Q28" s="60" t="e">
        <f>SUM(#REF!)</f>
        <v>#REF!</v>
      </c>
    </row>
    <row r="29" spans="1:17" ht="21" customHeight="1">
      <c r="A29" s="48"/>
      <c r="B29" s="44" t="s">
        <v>211</v>
      </c>
      <c r="C29" s="20" t="s">
        <v>52</v>
      </c>
      <c r="D29" s="21"/>
      <c r="E29" s="21" t="e">
        <f t="shared" si="1"/>
        <v>#REF!</v>
      </c>
      <c r="F29" s="55">
        <f>SUM(ต.ค.56!E29)</f>
        <v>0</v>
      </c>
      <c r="G29" s="55" t="e">
        <f>SUM(#REF!)</f>
        <v>#REF!</v>
      </c>
      <c r="H29" s="60" t="e">
        <f>SUM(#REF!)</f>
        <v>#REF!</v>
      </c>
      <c r="I29" s="60" t="e">
        <f>SUM(#REF!)</f>
        <v>#REF!</v>
      </c>
      <c r="J29" s="60" t="e">
        <f>SUM(#REF!)</f>
        <v>#REF!</v>
      </c>
      <c r="K29" s="60" t="e">
        <f>SUM(#REF!)</f>
        <v>#REF!</v>
      </c>
      <c r="L29" s="60" t="e">
        <f>SUM(#REF!)</f>
        <v>#REF!</v>
      </c>
      <c r="M29" s="60" t="e">
        <f>SUM(#REF!)</f>
        <v>#REF!</v>
      </c>
      <c r="N29" s="60" t="e">
        <f>SUM(#REF!)</f>
        <v>#REF!</v>
      </c>
      <c r="O29" s="60" t="e">
        <f>SUM(#REF!)</f>
        <v>#REF!</v>
      </c>
      <c r="P29" s="114" t="e">
        <f>SUM(#REF!)</f>
        <v>#REF!</v>
      </c>
      <c r="Q29" s="60" t="e">
        <f>SUM(#REF!)</f>
        <v>#REF!</v>
      </c>
    </row>
    <row r="30" spans="1:17">
      <c r="A30" s="48"/>
      <c r="B30" s="44" t="s">
        <v>51</v>
      </c>
      <c r="C30" s="20" t="s">
        <v>3</v>
      </c>
      <c r="D30" s="21"/>
      <c r="E30" s="21" t="e">
        <f t="shared" si="1"/>
        <v>#REF!</v>
      </c>
      <c r="F30" s="55">
        <f>SUM(ต.ค.56!E30)</f>
        <v>0</v>
      </c>
      <c r="G30" s="55" t="e">
        <f>SUM(#REF!)</f>
        <v>#REF!</v>
      </c>
      <c r="H30" s="55" t="e">
        <f>SUM(#REF!)</f>
        <v>#REF!</v>
      </c>
      <c r="I30" s="55" t="e">
        <f>SUM(#REF!)</f>
        <v>#REF!</v>
      </c>
      <c r="J30" s="55" t="e">
        <f>SUM(#REF!)</f>
        <v>#REF!</v>
      </c>
      <c r="K30" s="60" t="e">
        <f>SUM(#REF!)</f>
        <v>#REF!</v>
      </c>
      <c r="L30" s="60" t="e">
        <f>SUM(#REF!)</f>
        <v>#REF!</v>
      </c>
      <c r="M30" s="55" t="e">
        <f>SUM(#REF!)</f>
        <v>#REF!</v>
      </c>
      <c r="N30" s="55" t="e">
        <f>SUM(#REF!)</f>
        <v>#REF!</v>
      </c>
      <c r="O30" s="55" t="e">
        <f>SUM(#REF!)</f>
        <v>#REF!</v>
      </c>
      <c r="P30" s="55" t="e">
        <f>SUM(#REF!)</f>
        <v>#REF!</v>
      </c>
      <c r="Q30" s="55" t="e">
        <f>SUM(#REF!)</f>
        <v>#REF!</v>
      </c>
    </row>
    <row r="31" spans="1:17" ht="22.5" customHeight="1">
      <c r="A31" s="48"/>
      <c r="B31" s="44" t="s">
        <v>116</v>
      </c>
      <c r="C31" s="20" t="s">
        <v>52</v>
      </c>
      <c r="D31" s="21"/>
      <c r="E31" s="21" t="e">
        <f t="shared" si="1"/>
        <v>#REF!</v>
      </c>
      <c r="F31" s="55">
        <f>SUM(ต.ค.56!E31)</f>
        <v>0</v>
      </c>
      <c r="G31" s="55" t="e">
        <f>SUM(#REF!)</f>
        <v>#REF!</v>
      </c>
      <c r="H31" s="55" t="e">
        <f>SUM(#REF!)</f>
        <v>#REF!</v>
      </c>
      <c r="I31" s="55" t="e">
        <f>SUM(#REF!)</f>
        <v>#REF!</v>
      </c>
      <c r="J31" s="55" t="e">
        <f>SUM(#REF!)</f>
        <v>#REF!</v>
      </c>
      <c r="K31" s="60" t="e">
        <f>SUM(#REF!)</f>
        <v>#REF!</v>
      </c>
      <c r="L31" s="60" t="e">
        <f>SUM(#REF!)</f>
        <v>#REF!</v>
      </c>
      <c r="M31" s="55" t="e">
        <f>SUM(#REF!)</f>
        <v>#REF!</v>
      </c>
      <c r="N31" s="55" t="e">
        <f>SUM(#REF!)</f>
        <v>#REF!</v>
      </c>
      <c r="O31" s="55" t="e">
        <f>SUM(#REF!)</f>
        <v>#REF!</v>
      </c>
      <c r="P31" s="55" t="e">
        <f>SUM(#REF!)</f>
        <v>#REF!</v>
      </c>
      <c r="Q31" s="55" t="e">
        <f>SUM(#REF!)</f>
        <v>#REF!</v>
      </c>
    </row>
    <row r="32" spans="1:17" ht="42" customHeight="1">
      <c r="A32" s="48"/>
      <c r="B32" s="45" t="s">
        <v>193</v>
      </c>
      <c r="C32" s="20" t="s">
        <v>3</v>
      </c>
      <c r="D32" s="21">
        <v>400</v>
      </c>
      <c r="E32" s="21" t="e">
        <f t="shared" si="1"/>
        <v>#REF!</v>
      </c>
      <c r="F32" s="55">
        <f>SUM(ต.ค.56!E32)</f>
        <v>0</v>
      </c>
      <c r="G32" s="55" t="e">
        <f>SUM(#REF!)</f>
        <v>#REF!</v>
      </c>
      <c r="H32" s="55" t="e">
        <f>SUM(#REF!)</f>
        <v>#REF!</v>
      </c>
      <c r="I32" s="55" t="e">
        <f>SUM(#REF!)</f>
        <v>#REF!</v>
      </c>
      <c r="J32" s="55" t="e">
        <f>SUM(#REF!)</f>
        <v>#REF!</v>
      </c>
      <c r="K32" s="60" t="e">
        <f>SUM(#REF!)</f>
        <v>#REF!</v>
      </c>
      <c r="L32" s="60" t="e">
        <f>SUM(#REF!)</f>
        <v>#REF!</v>
      </c>
      <c r="M32" s="55" t="e">
        <f>SUM(#REF!)</f>
        <v>#REF!</v>
      </c>
      <c r="N32" s="55" t="e">
        <f>SUM(#REF!)</f>
        <v>#REF!</v>
      </c>
      <c r="O32" s="55" t="e">
        <f>SUM(#REF!)</f>
        <v>#REF!</v>
      </c>
      <c r="P32" s="55" t="e">
        <f>SUM(#REF!)</f>
        <v>#REF!</v>
      </c>
      <c r="Q32" s="55" t="e">
        <f>SUM(#REF!)</f>
        <v>#REF!</v>
      </c>
    </row>
    <row r="33" spans="1:17" ht="27.75" customHeight="1">
      <c r="A33" s="48"/>
      <c r="B33" s="45" t="s">
        <v>282</v>
      </c>
      <c r="C33" s="20" t="s">
        <v>283</v>
      </c>
      <c r="D33" s="21">
        <v>8</v>
      </c>
      <c r="E33" s="21" t="e">
        <f>SUM(F33:Q33)</f>
        <v>#REF!</v>
      </c>
      <c r="F33" s="55">
        <f>SUM(ต.ค.56!E33)</f>
        <v>0</v>
      </c>
      <c r="G33" s="55" t="e">
        <f>SUM(#REF!)</f>
        <v>#REF!</v>
      </c>
      <c r="H33" s="55" t="e">
        <f>SUM(#REF!)</f>
        <v>#REF!</v>
      </c>
      <c r="I33" s="55" t="e">
        <f>SUM(#REF!)</f>
        <v>#REF!</v>
      </c>
      <c r="J33" s="55" t="e">
        <f>SUM(#REF!)</f>
        <v>#REF!</v>
      </c>
      <c r="K33" s="60" t="e">
        <f>SUM(#REF!)</f>
        <v>#REF!</v>
      </c>
      <c r="L33" s="60" t="e">
        <f>SUM(#REF!)</f>
        <v>#REF!</v>
      </c>
      <c r="M33" s="55" t="e">
        <f>SUM(#REF!)</f>
        <v>#REF!</v>
      </c>
      <c r="N33" s="55" t="e">
        <f>SUM(#REF!)</f>
        <v>#REF!</v>
      </c>
      <c r="O33" s="55" t="e">
        <f>SUM(#REF!)</f>
        <v>#REF!</v>
      </c>
      <c r="P33" s="55" t="e">
        <f>SUM(#REF!)</f>
        <v>#REF!</v>
      </c>
      <c r="Q33" s="55" t="e">
        <f>SUM(#REF!)</f>
        <v>#REF!</v>
      </c>
    </row>
    <row r="34" spans="1:17" ht="25.5" customHeight="1">
      <c r="A34" s="48"/>
      <c r="B34" s="45" t="s">
        <v>284</v>
      </c>
      <c r="C34" s="20" t="s">
        <v>3</v>
      </c>
      <c r="D34" s="21">
        <v>300</v>
      </c>
      <c r="E34" s="21" t="e">
        <f>SUM(F34:Q34)</f>
        <v>#REF!</v>
      </c>
      <c r="F34" s="55">
        <f>SUM(ต.ค.56!E34)</f>
        <v>0</v>
      </c>
      <c r="G34" s="55" t="e">
        <f>SUM(#REF!)</f>
        <v>#REF!</v>
      </c>
      <c r="H34" s="55" t="e">
        <f>SUM(#REF!)</f>
        <v>#REF!</v>
      </c>
      <c r="I34" s="55" t="e">
        <f>SUM(#REF!)</f>
        <v>#REF!</v>
      </c>
      <c r="J34" s="55" t="e">
        <f>SUM(#REF!)</f>
        <v>#REF!</v>
      </c>
      <c r="K34" s="60" t="e">
        <f>SUM(#REF!)</f>
        <v>#REF!</v>
      </c>
      <c r="L34" s="60" t="e">
        <f>SUM(#REF!)</f>
        <v>#REF!</v>
      </c>
      <c r="M34" s="55" t="e">
        <f>SUM(#REF!)</f>
        <v>#REF!</v>
      </c>
      <c r="N34" s="55" t="e">
        <f>SUM(#REF!)</f>
        <v>#REF!</v>
      </c>
      <c r="O34" s="55" t="e">
        <f>SUM(#REF!)</f>
        <v>#REF!</v>
      </c>
      <c r="P34" s="55" t="e">
        <f>SUM(#REF!)</f>
        <v>#REF!</v>
      </c>
      <c r="Q34" s="55" t="e">
        <f>SUM(#REF!)</f>
        <v>#REF!</v>
      </c>
    </row>
    <row r="35" spans="1:17" ht="42" customHeight="1">
      <c r="A35" s="35"/>
      <c r="B35" s="45" t="s">
        <v>285</v>
      </c>
      <c r="C35" s="20" t="s">
        <v>12</v>
      </c>
      <c r="D35" s="21">
        <v>400</v>
      </c>
      <c r="E35" s="21" t="e">
        <f t="shared" si="1"/>
        <v>#REF!</v>
      </c>
      <c r="F35" s="55">
        <f>SUM(ต.ค.56!E35)</f>
        <v>0</v>
      </c>
      <c r="G35" s="55" t="e">
        <f>SUM(#REF!)</f>
        <v>#REF!</v>
      </c>
      <c r="H35" s="55" t="e">
        <f>SUM(#REF!)</f>
        <v>#REF!</v>
      </c>
      <c r="I35" s="55" t="e">
        <f>SUM(#REF!)</f>
        <v>#REF!</v>
      </c>
      <c r="J35" s="55" t="e">
        <f>SUM(#REF!)</f>
        <v>#REF!</v>
      </c>
      <c r="K35" s="60" t="e">
        <f>SUM(#REF!)</f>
        <v>#REF!</v>
      </c>
      <c r="L35" s="60" t="e">
        <f>SUM(#REF!)</f>
        <v>#REF!</v>
      </c>
      <c r="M35" s="55" t="e">
        <f>SUM(#REF!)</f>
        <v>#REF!</v>
      </c>
      <c r="N35" s="55" t="e">
        <f>SUM(#REF!)</f>
        <v>#REF!</v>
      </c>
      <c r="O35" s="55" t="e">
        <f>SUM(#REF!)</f>
        <v>#REF!</v>
      </c>
      <c r="P35" s="55" t="e">
        <f>SUM(#REF!)</f>
        <v>#REF!</v>
      </c>
      <c r="Q35" s="55" t="e">
        <f>SUM(#REF!)</f>
        <v>#REF!</v>
      </c>
    </row>
    <row r="36" spans="1:17" ht="42">
      <c r="A36" s="35"/>
      <c r="B36" s="45" t="s">
        <v>286</v>
      </c>
      <c r="C36" s="20" t="s">
        <v>12</v>
      </c>
      <c r="D36" s="21">
        <v>1200</v>
      </c>
      <c r="E36" s="21" t="e">
        <f t="shared" si="1"/>
        <v>#REF!</v>
      </c>
      <c r="F36" s="55">
        <f>SUM(ต.ค.56!E36)</f>
        <v>0</v>
      </c>
      <c r="G36" s="55" t="e">
        <f>SUM(#REF!)</f>
        <v>#REF!</v>
      </c>
      <c r="H36" s="55" t="e">
        <f>SUM(#REF!)</f>
        <v>#REF!</v>
      </c>
      <c r="I36" s="55" t="e">
        <f>SUM(#REF!)</f>
        <v>#REF!</v>
      </c>
      <c r="J36" s="55" t="e">
        <f>SUM(#REF!)</f>
        <v>#REF!</v>
      </c>
      <c r="K36" s="60" t="e">
        <f>SUM(#REF!)</f>
        <v>#REF!</v>
      </c>
      <c r="L36" s="60" t="e">
        <f>SUM(#REF!)</f>
        <v>#REF!</v>
      </c>
      <c r="M36" s="55" t="e">
        <f>SUM(#REF!)</f>
        <v>#REF!</v>
      </c>
      <c r="N36" s="55" t="e">
        <f>SUM(#REF!)</f>
        <v>#REF!</v>
      </c>
      <c r="O36" s="55" t="e">
        <f>SUM(#REF!)</f>
        <v>#REF!</v>
      </c>
      <c r="P36" s="55" t="e">
        <f>SUM(#REF!)</f>
        <v>#REF!</v>
      </c>
      <c r="Q36" s="55" t="e">
        <f>SUM(#REF!)</f>
        <v>#REF!</v>
      </c>
    </row>
    <row r="37" spans="1:17">
      <c r="A37" s="149" t="s">
        <v>261</v>
      </c>
      <c r="B37" s="29"/>
      <c r="C37" s="25" t="s">
        <v>3</v>
      </c>
      <c r="D37" s="112">
        <v>17200</v>
      </c>
      <c r="E37" s="25" t="e">
        <f>SUM(F37:Q37)</f>
        <v>#REF!</v>
      </c>
      <c r="F37" s="58">
        <f>SUM(ต.ค.56!E37)</f>
        <v>0</v>
      </c>
      <c r="G37" s="58" t="e">
        <f>SUM(#REF!)</f>
        <v>#REF!</v>
      </c>
      <c r="H37" s="58" t="e">
        <f>SUM(#REF!)</f>
        <v>#REF!</v>
      </c>
      <c r="I37" s="58" t="e">
        <f>SUM(#REF!)</f>
        <v>#REF!</v>
      </c>
      <c r="J37" s="58" t="e">
        <f>SUM(#REF!)</f>
        <v>#REF!</v>
      </c>
      <c r="K37" s="58" t="e">
        <f>SUM(#REF!)</f>
        <v>#REF!</v>
      </c>
      <c r="L37" s="58" t="e">
        <f>SUM(#REF!)</f>
        <v>#REF!</v>
      </c>
      <c r="M37" s="58" t="e">
        <f>SUM(#REF!)</f>
        <v>#REF!</v>
      </c>
      <c r="N37" s="58" t="e">
        <f>SUM(#REF!)</f>
        <v>#REF!</v>
      </c>
      <c r="O37" s="58" t="e">
        <f>SUM(#REF!)</f>
        <v>#REF!</v>
      </c>
      <c r="P37" s="58" t="e">
        <f>SUM(#REF!)</f>
        <v>#REF!</v>
      </c>
      <c r="Q37" s="58" t="e">
        <f>SUM(#REF!)</f>
        <v>#REF!</v>
      </c>
    </row>
    <row r="38" spans="1:17">
      <c r="A38" s="28"/>
      <c r="B38" s="24" t="s">
        <v>267</v>
      </c>
      <c r="C38" s="20" t="s">
        <v>3</v>
      </c>
      <c r="D38" s="113">
        <v>17200</v>
      </c>
      <c r="E38" s="20" t="e">
        <f>SUM(F38:Q38)</f>
        <v>#REF!</v>
      </c>
      <c r="F38" s="55">
        <f>SUM(ต.ค.56!E38)</f>
        <v>0</v>
      </c>
      <c r="G38" s="55" t="e">
        <f>SUM(#REF!)</f>
        <v>#REF!</v>
      </c>
      <c r="H38" s="55" t="e">
        <f>SUM(#REF!)</f>
        <v>#REF!</v>
      </c>
      <c r="I38" s="55" t="e">
        <f>SUM(#REF!)</f>
        <v>#REF!</v>
      </c>
      <c r="J38" s="55" t="e">
        <f>SUM(#REF!)</f>
        <v>#REF!</v>
      </c>
      <c r="K38" s="55" t="e">
        <f>SUM(#REF!)</f>
        <v>#REF!</v>
      </c>
      <c r="L38" s="55" t="e">
        <f>SUM(#REF!)</f>
        <v>#REF!</v>
      </c>
      <c r="M38" s="55" t="e">
        <f>SUM(#REF!)</f>
        <v>#REF!</v>
      </c>
      <c r="N38" s="55" t="e">
        <f>SUM(#REF!)</f>
        <v>#REF!</v>
      </c>
      <c r="O38" s="55" t="e">
        <f>SUM(#REF!)</f>
        <v>#REF!</v>
      </c>
      <c r="P38" s="55" t="e">
        <f>SUM(#REF!)</f>
        <v>#REF!</v>
      </c>
      <c r="Q38" s="55" t="e">
        <f>SUM(#REF!)</f>
        <v>#REF!</v>
      </c>
    </row>
    <row r="39" spans="1:17">
      <c r="A39" s="28"/>
      <c r="B39" s="24" t="s">
        <v>268</v>
      </c>
      <c r="C39" s="20" t="s">
        <v>3</v>
      </c>
      <c r="D39" s="113">
        <v>3440</v>
      </c>
      <c r="E39" s="20" t="e">
        <f>SUM(F39:Q39)</f>
        <v>#REF!</v>
      </c>
      <c r="F39" s="55">
        <f>SUM(ต.ค.56!E39)</f>
        <v>0</v>
      </c>
      <c r="G39" s="55" t="e">
        <f>SUM(#REF!)</f>
        <v>#REF!</v>
      </c>
      <c r="H39" s="55" t="e">
        <f>SUM(#REF!)</f>
        <v>#REF!</v>
      </c>
      <c r="I39" s="55" t="e">
        <f>SUM(#REF!)</f>
        <v>#REF!</v>
      </c>
      <c r="J39" s="55" t="e">
        <f>SUM(#REF!)</f>
        <v>#REF!</v>
      </c>
      <c r="K39" s="55" t="e">
        <f>SUM(#REF!)</f>
        <v>#REF!</v>
      </c>
      <c r="L39" s="55" t="e">
        <f>SUM(#REF!)</f>
        <v>#REF!</v>
      </c>
      <c r="M39" s="55" t="e">
        <f>SUM(#REF!)</f>
        <v>#REF!</v>
      </c>
      <c r="N39" s="55" t="e">
        <f>SUM(#REF!)</f>
        <v>#REF!</v>
      </c>
      <c r="O39" s="55" t="e">
        <f>SUM(#REF!)</f>
        <v>#REF!</v>
      </c>
      <c r="P39" s="55" t="e">
        <f>SUM(#REF!)</f>
        <v>#REF!</v>
      </c>
      <c r="Q39" s="55" t="e">
        <f>SUM(#REF!)</f>
        <v>#REF!</v>
      </c>
    </row>
    <row r="40" spans="1:17">
      <c r="A40" s="28"/>
      <c r="B40" s="24" t="s">
        <v>269</v>
      </c>
      <c r="C40" s="20" t="s">
        <v>3</v>
      </c>
      <c r="D40" s="113">
        <v>13760</v>
      </c>
      <c r="E40" s="20" t="e">
        <f>SUM(F40:Q40)</f>
        <v>#REF!</v>
      </c>
      <c r="F40" s="55">
        <f>SUM(ต.ค.56!E40)</f>
        <v>0</v>
      </c>
      <c r="G40" s="55" t="e">
        <f>SUM(#REF!)</f>
        <v>#REF!</v>
      </c>
      <c r="H40" s="55" t="e">
        <f>SUM(#REF!)</f>
        <v>#REF!</v>
      </c>
      <c r="I40" s="55" t="e">
        <f>SUM(#REF!)</f>
        <v>#REF!</v>
      </c>
      <c r="J40" s="55" t="e">
        <f>SUM(#REF!)</f>
        <v>#REF!</v>
      </c>
      <c r="K40" s="55" t="e">
        <f>SUM(#REF!)</f>
        <v>#REF!</v>
      </c>
      <c r="L40" s="55" t="e">
        <f>SUM(#REF!)</f>
        <v>#REF!</v>
      </c>
      <c r="M40" s="55" t="e">
        <f>SUM(#REF!)</f>
        <v>#REF!</v>
      </c>
      <c r="N40" s="55" t="e">
        <f>SUM(#REF!)</f>
        <v>#REF!</v>
      </c>
      <c r="O40" s="55" t="e">
        <f>SUM(#REF!)</f>
        <v>#REF!</v>
      </c>
      <c r="P40" s="55" t="e">
        <f>SUM(#REF!)</f>
        <v>#REF!</v>
      </c>
      <c r="Q40" s="55" t="e">
        <f>SUM(#REF!)</f>
        <v>#REF!</v>
      </c>
    </row>
    <row r="41" spans="1:17">
      <c r="A41" s="28"/>
      <c r="B41" s="24"/>
      <c r="C41" s="20"/>
      <c r="D41" s="25"/>
      <c r="E41" s="25"/>
      <c r="F41" s="55"/>
      <c r="G41" s="55"/>
      <c r="H41" s="55"/>
      <c r="I41" s="55"/>
      <c r="J41" s="55"/>
      <c r="K41" s="55"/>
      <c r="L41" s="55"/>
      <c r="M41" s="55"/>
      <c r="N41" s="55"/>
      <c r="O41" s="55"/>
      <c r="P41" s="55"/>
      <c r="Q41" s="55"/>
    </row>
    <row r="42" spans="1:17">
      <c r="A42" s="30" t="s">
        <v>260</v>
      </c>
      <c r="B42" s="24"/>
      <c r="C42" s="20"/>
      <c r="D42" s="25"/>
      <c r="E42" s="25"/>
      <c r="F42" s="55"/>
      <c r="G42" s="55"/>
      <c r="H42" s="55"/>
      <c r="I42" s="55"/>
      <c r="J42" s="55"/>
      <c r="K42" s="55"/>
      <c r="L42" s="55"/>
      <c r="M42" s="55"/>
      <c r="N42" s="55"/>
      <c r="O42" s="55"/>
      <c r="P42" s="55"/>
      <c r="Q42" s="55"/>
    </row>
    <row r="43" spans="1:17">
      <c r="A43" s="35" t="s">
        <v>34</v>
      </c>
      <c r="B43" s="41" t="s">
        <v>20</v>
      </c>
      <c r="C43" s="25" t="s">
        <v>3</v>
      </c>
      <c r="D43" s="26">
        <v>242000</v>
      </c>
      <c r="E43" s="26" t="e">
        <f>SUM(F43:Q43)</f>
        <v>#REF!</v>
      </c>
      <c r="F43" s="58">
        <f>SUM(ต.ค.56!E43)</f>
        <v>175</v>
      </c>
      <c r="G43" s="58" t="e">
        <f>SUM(#REF!)</f>
        <v>#REF!</v>
      </c>
      <c r="H43" s="58" t="e">
        <f>SUM(#REF!)</f>
        <v>#REF!</v>
      </c>
      <c r="I43" s="58" t="e">
        <f>SUM(#REF!)</f>
        <v>#REF!</v>
      </c>
      <c r="J43" s="58" t="e">
        <f>SUM(#REF!)</f>
        <v>#REF!</v>
      </c>
      <c r="K43" s="58" t="e">
        <f>SUM(#REF!)</f>
        <v>#REF!</v>
      </c>
      <c r="L43" s="58" t="e">
        <f>SUM(#REF!)</f>
        <v>#REF!</v>
      </c>
      <c r="M43" s="58" t="e">
        <f>SUM(#REF!)</f>
        <v>#REF!</v>
      </c>
      <c r="N43" s="58" t="e">
        <f>SUM(#REF!)</f>
        <v>#REF!</v>
      </c>
      <c r="O43" s="58" t="e">
        <f>SUM(#REF!)</f>
        <v>#REF!</v>
      </c>
      <c r="P43" s="58" t="e">
        <f>SUM(#REF!)</f>
        <v>#REF!</v>
      </c>
      <c r="Q43" s="58" t="e">
        <f>SUM(#REF!)</f>
        <v>#REF!</v>
      </c>
    </row>
    <row r="44" spans="1:17">
      <c r="A44" s="35"/>
      <c r="B44" s="41"/>
      <c r="C44" s="25" t="s">
        <v>9</v>
      </c>
      <c r="D44" s="26">
        <v>36000</v>
      </c>
      <c r="E44" s="26" t="e">
        <f>SUM(F44:Q44)</f>
        <v>#REF!</v>
      </c>
      <c r="F44" s="58">
        <f>SUM(ต.ค.56!E44)</f>
        <v>7</v>
      </c>
      <c r="G44" s="58" t="e">
        <f>SUM(#REF!)</f>
        <v>#REF!</v>
      </c>
      <c r="H44" s="58" t="e">
        <f>SUM(#REF!)</f>
        <v>#REF!</v>
      </c>
      <c r="I44" s="58" t="e">
        <f>SUM(#REF!)</f>
        <v>#REF!</v>
      </c>
      <c r="J44" s="58" t="e">
        <f>SUM(#REF!)</f>
        <v>#REF!</v>
      </c>
      <c r="K44" s="58" t="e">
        <f>SUM(#REF!)</f>
        <v>#REF!</v>
      </c>
      <c r="L44" s="58" t="e">
        <f>SUM(#REF!)</f>
        <v>#REF!</v>
      </c>
      <c r="M44" s="58" t="e">
        <f>SUM(#REF!)</f>
        <v>#REF!</v>
      </c>
      <c r="N44" s="58" t="e">
        <f>SUM(#REF!)</f>
        <v>#REF!</v>
      </c>
      <c r="O44" s="58" t="e">
        <f>SUM(#REF!)</f>
        <v>#REF!</v>
      </c>
      <c r="P44" s="58" t="e">
        <f>SUM(#REF!)</f>
        <v>#REF!</v>
      </c>
      <c r="Q44" s="58" t="e">
        <f>SUM(#REF!)</f>
        <v>#REF!</v>
      </c>
    </row>
    <row r="45" spans="1:17" ht="26.25" customHeight="1">
      <c r="A45" s="35"/>
      <c r="B45" s="41" t="s">
        <v>201</v>
      </c>
      <c r="C45" s="25"/>
      <c r="D45" s="26"/>
      <c r="E45" s="21"/>
      <c r="F45" s="55"/>
      <c r="G45" s="55"/>
      <c r="H45" s="55"/>
      <c r="I45" s="55"/>
      <c r="J45" s="55"/>
      <c r="K45" s="55"/>
      <c r="L45" s="55"/>
      <c r="M45" s="55"/>
      <c r="N45" s="55"/>
      <c r="O45" s="55"/>
      <c r="P45" s="55"/>
      <c r="Q45" s="55"/>
    </row>
    <row r="46" spans="1:17" ht="19.5" customHeight="1">
      <c r="A46" s="51"/>
      <c r="B46" s="45" t="s">
        <v>202</v>
      </c>
      <c r="C46" s="25" t="s">
        <v>3</v>
      </c>
      <c r="D46" s="26">
        <v>242000</v>
      </c>
      <c r="E46" s="26" t="e">
        <f t="shared" ref="E46:E51" si="2">SUM(F46:Q46)</f>
        <v>#REF!</v>
      </c>
      <c r="F46" s="58">
        <f>SUM(ต.ค.56!E46)</f>
        <v>175</v>
      </c>
      <c r="G46" s="58" t="e">
        <f>SUM(#REF!)</f>
        <v>#REF!</v>
      </c>
      <c r="H46" s="58" t="e">
        <f>SUM(#REF!)</f>
        <v>#REF!</v>
      </c>
      <c r="I46" s="58" t="e">
        <f>SUM(#REF!)</f>
        <v>#REF!</v>
      </c>
      <c r="J46" s="58" t="e">
        <f>SUM(#REF!)</f>
        <v>#REF!</v>
      </c>
      <c r="K46" s="58" t="e">
        <f>SUM(#REF!)</f>
        <v>#REF!</v>
      </c>
      <c r="L46" s="58" t="e">
        <f>SUM(#REF!)</f>
        <v>#REF!</v>
      </c>
      <c r="M46" s="58" t="e">
        <f>SUM(#REF!)</f>
        <v>#REF!</v>
      </c>
      <c r="N46" s="58" t="e">
        <f>SUM(#REF!)</f>
        <v>#REF!</v>
      </c>
      <c r="O46" s="58" t="e">
        <f>SUM(#REF!)</f>
        <v>#REF!</v>
      </c>
      <c r="P46" s="58" t="e">
        <f>SUM(#REF!)</f>
        <v>#REF!</v>
      </c>
      <c r="Q46" s="58" t="e">
        <f>SUM(#REF!)</f>
        <v>#REF!</v>
      </c>
    </row>
    <row r="47" spans="1:17">
      <c r="A47" s="51"/>
      <c r="B47" s="50" t="s">
        <v>203</v>
      </c>
      <c r="C47" s="20" t="s">
        <v>3</v>
      </c>
      <c r="D47" s="21"/>
      <c r="E47" s="21" t="e">
        <f t="shared" si="2"/>
        <v>#REF!</v>
      </c>
      <c r="F47" s="55">
        <f>SUM(ต.ค.56!E47)</f>
        <v>175</v>
      </c>
      <c r="G47" s="55" t="e">
        <f>SUM(#REF!)</f>
        <v>#REF!</v>
      </c>
      <c r="H47" s="55" t="e">
        <f>SUM(#REF!)</f>
        <v>#REF!</v>
      </c>
      <c r="I47" s="55" t="e">
        <f>SUM(#REF!)</f>
        <v>#REF!</v>
      </c>
      <c r="J47" s="55" t="e">
        <f>SUM(#REF!)</f>
        <v>#REF!</v>
      </c>
      <c r="K47" s="55" t="e">
        <f>SUM(#REF!)</f>
        <v>#REF!</v>
      </c>
      <c r="L47" s="55" t="e">
        <f>SUM(#REF!)</f>
        <v>#REF!</v>
      </c>
      <c r="M47" s="55" t="e">
        <f>SUM(#REF!)</f>
        <v>#REF!</v>
      </c>
      <c r="N47" s="55" t="e">
        <f>SUM(#REF!)</f>
        <v>#REF!</v>
      </c>
      <c r="O47" s="55" t="e">
        <f>SUM(#REF!)</f>
        <v>#REF!</v>
      </c>
      <c r="P47" s="55" t="e">
        <f>SUM(#REF!)</f>
        <v>#REF!</v>
      </c>
      <c r="Q47" s="55" t="e">
        <f>SUM(#REF!)</f>
        <v>#REF!</v>
      </c>
    </row>
    <row r="48" spans="1:17">
      <c r="A48" s="51"/>
      <c r="B48" s="50" t="s">
        <v>204</v>
      </c>
      <c r="C48" s="20" t="s">
        <v>3</v>
      </c>
      <c r="D48" s="21"/>
      <c r="E48" s="21" t="e">
        <f t="shared" si="2"/>
        <v>#REF!</v>
      </c>
      <c r="F48" s="55">
        <f>SUM(ต.ค.56!E48)</f>
        <v>0</v>
      </c>
      <c r="G48" s="55" t="e">
        <f>SUM(#REF!)</f>
        <v>#REF!</v>
      </c>
      <c r="H48" s="55" t="e">
        <f>SUM(#REF!)</f>
        <v>#REF!</v>
      </c>
      <c r="I48" s="55" t="e">
        <f>SUM(#REF!)</f>
        <v>#REF!</v>
      </c>
      <c r="J48" s="55" t="e">
        <f>SUM(#REF!)</f>
        <v>#REF!</v>
      </c>
      <c r="K48" s="55" t="e">
        <f>SUM(#REF!)</f>
        <v>#REF!</v>
      </c>
      <c r="L48" s="55" t="e">
        <f>SUM(#REF!)</f>
        <v>#REF!</v>
      </c>
      <c r="M48" s="55" t="e">
        <f>SUM(#REF!)</f>
        <v>#REF!</v>
      </c>
      <c r="N48" s="55" t="e">
        <f>SUM(#REF!)</f>
        <v>#REF!</v>
      </c>
      <c r="O48" s="55" t="e">
        <f>SUM(#REF!)</f>
        <v>#REF!</v>
      </c>
      <c r="P48" s="55" t="e">
        <f>SUM(#REF!)</f>
        <v>#REF!</v>
      </c>
      <c r="Q48" s="55" t="e">
        <f>SUM(#REF!)</f>
        <v>#REF!</v>
      </c>
    </row>
    <row r="49" spans="1:17" ht="21.75" customHeight="1">
      <c r="A49" s="51"/>
      <c r="B49" s="47" t="s">
        <v>205</v>
      </c>
      <c r="C49" s="25" t="s">
        <v>9</v>
      </c>
      <c r="D49" s="26">
        <v>36000</v>
      </c>
      <c r="E49" s="124" t="e">
        <f t="shared" si="2"/>
        <v>#REF!</v>
      </c>
      <c r="F49" s="125">
        <f>SUM(ต.ค.56!E49)</f>
        <v>7</v>
      </c>
      <c r="G49" s="125" t="e">
        <f>SUM(#REF!)</f>
        <v>#REF!</v>
      </c>
      <c r="H49" s="125" t="e">
        <f>SUM(#REF!)</f>
        <v>#REF!</v>
      </c>
      <c r="I49" s="125" t="e">
        <f>SUM(#REF!)</f>
        <v>#REF!</v>
      </c>
      <c r="J49" s="125" t="e">
        <f>SUM(#REF!)</f>
        <v>#REF!</v>
      </c>
      <c r="K49" s="125" t="e">
        <f>SUM(#REF!)</f>
        <v>#REF!</v>
      </c>
      <c r="L49" s="125" t="e">
        <f>SUM(#REF!)</f>
        <v>#REF!</v>
      </c>
      <c r="M49" s="125" t="e">
        <f>SUM(#REF!)</f>
        <v>#REF!</v>
      </c>
      <c r="N49" s="125" t="e">
        <f>SUM(#REF!)</f>
        <v>#REF!</v>
      </c>
      <c r="O49" s="125" t="e">
        <f>SUM(#REF!)</f>
        <v>#REF!</v>
      </c>
      <c r="P49" s="125" t="e">
        <f>SUM(#REF!)</f>
        <v>#REF!</v>
      </c>
      <c r="Q49" s="125" t="e">
        <f>SUM(#REF!)</f>
        <v>#REF!</v>
      </c>
    </row>
    <row r="50" spans="1:17">
      <c r="A50" s="51"/>
      <c r="B50" s="50" t="s">
        <v>206</v>
      </c>
      <c r="C50" s="20" t="s">
        <v>9</v>
      </c>
      <c r="D50" s="21"/>
      <c r="E50" s="142" t="e">
        <f t="shared" si="2"/>
        <v>#REF!</v>
      </c>
      <c r="F50" s="142">
        <f>SUM(ต.ค.56!E50)</f>
        <v>7</v>
      </c>
      <c r="G50" s="142" t="e">
        <f>SUM(#REF!)</f>
        <v>#REF!</v>
      </c>
      <c r="H50" s="143" t="e">
        <f>SUM(#REF!)</f>
        <v>#REF!</v>
      </c>
      <c r="I50" s="143" t="e">
        <f>SUM(#REF!)</f>
        <v>#REF!</v>
      </c>
      <c r="J50" s="142" t="e">
        <f>SUM(#REF!)</f>
        <v>#REF!</v>
      </c>
      <c r="K50" s="118" t="e">
        <f>SUM(#REF!)</f>
        <v>#REF!</v>
      </c>
      <c r="L50" s="118" t="e">
        <f>SUM(#REF!)</f>
        <v>#REF!</v>
      </c>
      <c r="M50" s="132" t="e">
        <f>SUM(#REF!)</f>
        <v>#REF!</v>
      </c>
      <c r="N50" s="118" t="e">
        <f>SUM(#REF!)</f>
        <v>#REF!</v>
      </c>
      <c r="O50" s="118" t="e">
        <f>SUM(#REF!)</f>
        <v>#REF!</v>
      </c>
      <c r="P50" s="132" t="e">
        <f>SUM(#REF!)</f>
        <v>#REF!</v>
      </c>
      <c r="Q50" s="118" t="e">
        <f>SUM(#REF!)</f>
        <v>#REF!</v>
      </c>
    </row>
    <row r="51" spans="1:17">
      <c r="A51" s="52"/>
      <c r="B51" s="77" t="s">
        <v>207</v>
      </c>
      <c r="C51" s="37" t="s">
        <v>9</v>
      </c>
      <c r="D51" s="53"/>
      <c r="E51" s="144" t="e">
        <f t="shared" si="2"/>
        <v>#REF!</v>
      </c>
      <c r="F51" s="144">
        <f>SUM(ต.ค.56!E51)</f>
        <v>0</v>
      </c>
      <c r="G51" s="144" t="e">
        <f>SUM(#REF!)</f>
        <v>#REF!</v>
      </c>
      <c r="H51" s="143" t="e">
        <f>SUM(#REF!)</f>
        <v>#REF!</v>
      </c>
      <c r="I51" s="143" t="e">
        <f>SUM(#REF!)</f>
        <v>#REF!</v>
      </c>
      <c r="J51" s="144" t="e">
        <f>SUM(#REF!)</f>
        <v>#REF!</v>
      </c>
      <c r="K51" s="119" t="e">
        <f>SUM(#REF!)</f>
        <v>#REF!</v>
      </c>
      <c r="L51" s="119" t="e">
        <f>SUM(#REF!)</f>
        <v>#REF!</v>
      </c>
      <c r="M51" s="133" t="e">
        <f>SUM(#REF!)</f>
        <v>#REF!</v>
      </c>
      <c r="N51" s="119" t="e">
        <f>SUM(#REF!)</f>
        <v>#REF!</v>
      </c>
      <c r="O51" s="119" t="e">
        <f>SUM(#REF!)</f>
        <v>#REF!</v>
      </c>
      <c r="P51" s="133" t="e">
        <f>SUM(#REF!)</f>
        <v>#REF!</v>
      </c>
      <c r="Q51" s="119" t="e">
        <f>SUM(#REF!)</f>
        <v>#REF!</v>
      </c>
    </row>
    <row r="52" spans="1:17" ht="31.5" customHeight="1">
      <c r="A52" s="35" t="s">
        <v>36</v>
      </c>
      <c r="B52" s="41" t="s">
        <v>262</v>
      </c>
      <c r="C52" s="25" t="s">
        <v>3</v>
      </c>
      <c r="D52" s="26">
        <f>SUM(D54)</f>
        <v>787500</v>
      </c>
      <c r="E52" s="26" t="e">
        <f t="shared" ref="E52:E67" si="3">SUM(F52:Q52)</f>
        <v>#REF!</v>
      </c>
      <c r="F52" s="58">
        <f>SUM(ต.ค.56!E52)</f>
        <v>1188</v>
      </c>
      <c r="G52" s="58" t="e">
        <f>SUM(#REF!)</f>
        <v>#REF!</v>
      </c>
      <c r="H52" s="58" t="e">
        <f>SUM(#REF!)</f>
        <v>#REF!</v>
      </c>
      <c r="I52" s="58" t="e">
        <f>SUM(#REF!)</f>
        <v>#REF!</v>
      </c>
      <c r="J52" s="58" t="e">
        <f>SUM(#REF!)</f>
        <v>#REF!</v>
      </c>
      <c r="K52" s="58" t="e">
        <f>SUM(#REF!)</f>
        <v>#REF!</v>
      </c>
      <c r="L52" s="58" t="e">
        <f>SUM(#REF!)</f>
        <v>#REF!</v>
      </c>
      <c r="M52" s="58" t="e">
        <f>SUM(#REF!)</f>
        <v>#REF!</v>
      </c>
      <c r="N52" s="58" t="e">
        <f>SUM(#REF!)</f>
        <v>#REF!</v>
      </c>
      <c r="O52" s="58" t="e">
        <f>SUM(#REF!)</f>
        <v>#REF!</v>
      </c>
      <c r="P52" s="58" t="e">
        <f>SUM(#REF!)</f>
        <v>#REF!</v>
      </c>
      <c r="Q52" s="58" t="e">
        <f>SUM(#REF!)</f>
        <v>#REF!</v>
      </c>
    </row>
    <row r="53" spans="1:17" ht="27.75" customHeight="1">
      <c r="A53" s="35"/>
      <c r="B53" s="41"/>
      <c r="C53" s="25" t="s">
        <v>19</v>
      </c>
      <c r="D53" s="26">
        <f>SUM(D61)</f>
        <v>787500</v>
      </c>
      <c r="E53" s="26" t="e">
        <f t="shared" si="3"/>
        <v>#REF!</v>
      </c>
      <c r="F53" s="58">
        <f>SUM(ต.ค.56!E53)</f>
        <v>1266</v>
      </c>
      <c r="G53" s="58" t="e">
        <f>SUM(#REF!)</f>
        <v>#REF!</v>
      </c>
      <c r="H53" s="58" t="e">
        <f>SUM(#REF!)</f>
        <v>#REF!</v>
      </c>
      <c r="I53" s="58" t="e">
        <f>SUM(#REF!)</f>
        <v>#REF!</v>
      </c>
      <c r="J53" s="58" t="e">
        <f>SUM(#REF!)</f>
        <v>#REF!</v>
      </c>
      <c r="K53" s="58" t="e">
        <f>SUM(#REF!)</f>
        <v>#REF!</v>
      </c>
      <c r="L53" s="58" t="e">
        <f>SUM(#REF!)</f>
        <v>#REF!</v>
      </c>
      <c r="M53" s="58" t="e">
        <f>SUM(#REF!)</f>
        <v>#REF!</v>
      </c>
      <c r="N53" s="58" t="e">
        <f>SUM(#REF!)</f>
        <v>#REF!</v>
      </c>
      <c r="O53" s="58" t="e">
        <f>SUM(#REF!)</f>
        <v>#REF!</v>
      </c>
      <c r="P53" s="58" t="e">
        <f>SUM(#REF!)</f>
        <v>#REF!</v>
      </c>
      <c r="Q53" s="58" t="e">
        <f>SUM(#REF!)</f>
        <v>#REF!</v>
      </c>
    </row>
    <row r="54" spans="1:17" ht="23.25" customHeight="1">
      <c r="A54" s="40"/>
      <c r="B54" s="91" t="s">
        <v>197</v>
      </c>
      <c r="C54" s="25" t="s">
        <v>3</v>
      </c>
      <c r="D54" s="26">
        <f>SUM(D55,D60)</f>
        <v>787500</v>
      </c>
      <c r="E54" s="26" t="e">
        <f t="shared" si="3"/>
        <v>#REF!</v>
      </c>
      <c r="F54" s="58">
        <f>SUM(ต.ค.56!E54)</f>
        <v>1188</v>
      </c>
      <c r="G54" s="58" t="e">
        <f>SUM(#REF!)</f>
        <v>#REF!</v>
      </c>
      <c r="H54" s="58" t="e">
        <f>SUM(#REF!)</f>
        <v>#REF!</v>
      </c>
      <c r="I54" s="58" t="e">
        <f>SUM(#REF!)</f>
        <v>#REF!</v>
      </c>
      <c r="J54" s="58" t="e">
        <f>SUM(#REF!)</f>
        <v>#REF!</v>
      </c>
      <c r="K54" s="58" t="e">
        <f>SUM(#REF!)</f>
        <v>#REF!</v>
      </c>
      <c r="L54" s="58" t="e">
        <f>SUM(#REF!)</f>
        <v>#REF!</v>
      </c>
      <c r="M54" s="58" t="e">
        <f>SUM(#REF!)</f>
        <v>#REF!</v>
      </c>
      <c r="N54" s="58" t="e">
        <f>SUM(#REF!)</f>
        <v>#REF!</v>
      </c>
      <c r="O54" s="58" t="e">
        <f>SUM(#REF!)</f>
        <v>#REF!</v>
      </c>
      <c r="P54" s="58" t="e">
        <f>SUM(#REF!)</f>
        <v>#REF!</v>
      </c>
      <c r="Q54" s="58" t="e">
        <f>SUM(#REF!)</f>
        <v>#REF!</v>
      </c>
    </row>
    <row r="55" spans="1:17" ht="26.25" customHeight="1">
      <c r="A55" s="40"/>
      <c r="B55" s="92" t="s">
        <v>198</v>
      </c>
      <c r="C55" s="25" t="s">
        <v>3</v>
      </c>
      <c r="D55" s="26">
        <f>SUM(D56:D59)</f>
        <v>739785</v>
      </c>
      <c r="E55" s="26" t="e">
        <f t="shared" si="3"/>
        <v>#REF!</v>
      </c>
      <c r="F55" s="58">
        <f>SUM(ต.ค.56!E55)</f>
        <v>840</v>
      </c>
      <c r="G55" s="58" t="e">
        <f>SUM(#REF!)</f>
        <v>#REF!</v>
      </c>
      <c r="H55" s="58" t="e">
        <f>SUM(#REF!)</f>
        <v>#REF!</v>
      </c>
      <c r="I55" s="58" t="e">
        <f>SUM(#REF!)</f>
        <v>#REF!</v>
      </c>
      <c r="J55" s="58" t="e">
        <f>SUM(#REF!)</f>
        <v>#REF!</v>
      </c>
      <c r="K55" s="58" t="e">
        <f>SUM(#REF!)</f>
        <v>#REF!</v>
      </c>
      <c r="L55" s="58" t="e">
        <f>SUM(#REF!)</f>
        <v>#REF!</v>
      </c>
      <c r="M55" s="58" t="e">
        <f>SUM(#REF!)</f>
        <v>#REF!</v>
      </c>
      <c r="N55" s="58" t="e">
        <f>SUM(#REF!)</f>
        <v>#REF!</v>
      </c>
      <c r="O55" s="58" t="e">
        <f>SUM(#REF!)</f>
        <v>#REF!</v>
      </c>
      <c r="P55" s="58" t="e">
        <f>SUM(#REF!)</f>
        <v>#REF!</v>
      </c>
      <c r="Q55" s="58" t="e">
        <f>SUM(#REF!)</f>
        <v>#REF!</v>
      </c>
    </row>
    <row r="56" spans="1:17" ht="23.25" customHeight="1">
      <c r="A56" s="51"/>
      <c r="B56" s="93" t="s">
        <v>210</v>
      </c>
      <c r="C56" s="20" t="s">
        <v>3</v>
      </c>
      <c r="D56" s="21">
        <v>85045</v>
      </c>
      <c r="E56" s="21" t="e">
        <f t="shared" si="3"/>
        <v>#REF!</v>
      </c>
      <c r="F56" s="55">
        <f>SUM(ต.ค.56!E56)</f>
        <v>7</v>
      </c>
      <c r="G56" s="55" t="e">
        <f>SUM(#REF!)</f>
        <v>#REF!</v>
      </c>
      <c r="H56" s="55" t="e">
        <f>SUM(#REF!)</f>
        <v>#REF!</v>
      </c>
      <c r="I56" s="55" t="e">
        <f>SUM(#REF!)</f>
        <v>#REF!</v>
      </c>
      <c r="J56" s="55" t="e">
        <f>SUM(#REF!)</f>
        <v>#REF!</v>
      </c>
      <c r="K56" s="55" t="e">
        <f>SUM(#REF!)</f>
        <v>#REF!</v>
      </c>
      <c r="L56" s="55" t="e">
        <f>SUM(#REF!)</f>
        <v>#REF!</v>
      </c>
      <c r="M56" s="55" t="e">
        <f>SUM(#REF!)</f>
        <v>#REF!</v>
      </c>
      <c r="N56" s="55" t="e">
        <f>SUM(#REF!)</f>
        <v>#REF!</v>
      </c>
      <c r="O56" s="55" t="e">
        <f>SUM(#REF!)</f>
        <v>#REF!</v>
      </c>
      <c r="P56" s="55" t="e">
        <f>SUM(#REF!)</f>
        <v>#REF!</v>
      </c>
      <c r="Q56" s="55" t="e">
        <f>SUM(#REF!)</f>
        <v>#REF!</v>
      </c>
    </row>
    <row r="57" spans="1:17" ht="23.25" customHeight="1">
      <c r="A57" s="51"/>
      <c r="B57" s="93" t="s">
        <v>95</v>
      </c>
      <c r="C57" s="20" t="s">
        <v>3</v>
      </c>
      <c r="D57" s="21">
        <v>151646</v>
      </c>
      <c r="E57" s="21" t="e">
        <f t="shared" si="3"/>
        <v>#REF!</v>
      </c>
      <c r="F57" s="55">
        <f>SUM(ต.ค.56!E57)</f>
        <v>169</v>
      </c>
      <c r="G57" s="55" t="e">
        <f>SUM(#REF!)</f>
        <v>#REF!</v>
      </c>
      <c r="H57" s="55" t="e">
        <f>SUM(#REF!)</f>
        <v>#REF!</v>
      </c>
      <c r="I57" s="55" t="e">
        <f>SUM(#REF!)</f>
        <v>#REF!</v>
      </c>
      <c r="J57" s="55" t="e">
        <f>SUM(#REF!)</f>
        <v>#REF!</v>
      </c>
      <c r="K57" s="55" t="e">
        <f>SUM(#REF!)</f>
        <v>#REF!</v>
      </c>
      <c r="L57" s="55" t="e">
        <f>SUM(#REF!)</f>
        <v>#REF!</v>
      </c>
      <c r="M57" s="55" t="e">
        <f>SUM(#REF!)</f>
        <v>#REF!</v>
      </c>
      <c r="N57" s="55" t="e">
        <f>SUM(#REF!)</f>
        <v>#REF!</v>
      </c>
      <c r="O57" s="55" t="e">
        <f>SUM(#REF!)</f>
        <v>#REF!</v>
      </c>
      <c r="P57" s="55" t="e">
        <f>SUM(#REF!)</f>
        <v>#REF!</v>
      </c>
      <c r="Q57" s="55" t="e">
        <f>SUM(#REF!)</f>
        <v>#REF!</v>
      </c>
    </row>
    <row r="58" spans="1:17" ht="23.25" customHeight="1">
      <c r="A58" s="51"/>
      <c r="B58" s="93" t="s">
        <v>96</v>
      </c>
      <c r="C58" s="20" t="s">
        <v>3</v>
      </c>
      <c r="D58" s="21">
        <v>502096</v>
      </c>
      <c r="E58" s="21" t="e">
        <f t="shared" si="3"/>
        <v>#REF!</v>
      </c>
      <c r="F58" s="55">
        <f>SUM(ต.ค.56!E58)</f>
        <v>664</v>
      </c>
      <c r="G58" s="55" t="e">
        <f>SUM(#REF!)</f>
        <v>#REF!</v>
      </c>
      <c r="H58" s="55" t="e">
        <f>SUM(#REF!)</f>
        <v>#REF!</v>
      </c>
      <c r="I58" s="55" t="e">
        <f>SUM(#REF!)</f>
        <v>#REF!</v>
      </c>
      <c r="J58" s="55" t="e">
        <f>SUM(#REF!)</f>
        <v>#REF!</v>
      </c>
      <c r="K58" s="55" t="e">
        <f>SUM(#REF!)</f>
        <v>#REF!</v>
      </c>
      <c r="L58" s="55" t="e">
        <f>SUM(#REF!)</f>
        <v>#REF!</v>
      </c>
      <c r="M58" s="55" t="e">
        <f>SUM(#REF!)</f>
        <v>#REF!</v>
      </c>
      <c r="N58" s="55" t="e">
        <f>SUM(#REF!)</f>
        <v>#REF!</v>
      </c>
      <c r="O58" s="55" t="e">
        <f>SUM(#REF!)</f>
        <v>#REF!</v>
      </c>
      <c r="P58" s="55" t="e">
        <f>SUM(#REF!)</f>
        <v>#REF!</v>
      </c>
      <c r="Q58" s="55" t="e">
        <f>SUM(#REF!)</f>
        <v>#REF!</v>
      </c>
    </row>
    <row r="59" spans="1:17" ht="23.25" customHeight="1">
      <c r="A59" s="51"/>
      <c r="B59" s="93" t="s">
        <v>288</v>
      </c>
      <c r="C59" s="20" t="s">
        <v>3</v>
      </c>
      <c r="D59" s="21">
        <v>998</v>
      </c>
      <c r="E59" s="21" t="e">
        <f>SUM(F59:Q59)</f>
        <v>#REF!</v>
      </c>
      <c r="F59" s="55">
        <f>SUM(ต.ค.56!E59)</f>
        <v>0</v>
      </c>
      <c r="G59" s="55" t="e">
        <f>SUM(#REF!)</f>
        <v>#REF!</v>
      </c>
      <c r="H59" s="55" t="e">
        <f>SUM(#REF!)</f>
        <v>#REF!</v>
      </c>
      <c r="I59" s="55" t="e">
        <f>SUM(#REF!)</f>
        <v>#REF!</v>
      </c>
      <c r="J59" s="55" t="e">
        <f>SUM(#REF!)</f>
        <v>#REF!</v>
      </c>
      <c r="K59" s="55" t="e">
        <f>SUM(#REF!)</f>
        <v>#REF!</v>
      </c>
      <c r="L59" s="55" t="e">
        <f>SUM(#REF!)</f>
        <v>#REF!</v>
      </c>
      <c r="M59" s="55" t="e">
        <f>SUM(#REF!)</f>
        <v>#REF!</v>
      </c>
      <c r="N59" s="55" t="e">
        <f>SUM(#REF!)</f>
        <v>#REF!</v>
      </c>
      <c r="O59" s="55" t="e">
        <f>SUM(#REF!)</f>
        <v>#REF!</v>
      </c>
      <c r="P59" s="55" t="e">
        <f>SUM(#REF!)</f>
        <v>#REF!</v>
      </c>
      <c r="Q59" s="55" t="e">
        <f>SUM(#REF!)</f>
        <v>#REF!</v>
      </c>
    </row>
    <row r="60" spans="1:17" ht="23.25" customHeight="1">
      <c r="A60" s="51"/>
      <c r="B60" s="92" t="s">
        <v>263</v>
      </c>
      <c r="C60" s="25" t="s">
        <v>3</v>
      </c>
      <c r="D60" s="26">
        <v>47715</v>
      </c>
      <c r="E60" s="26" t="e">
        <f t="shared" si="3"/>
        <v>#REF!</v>
      </c>
      <c r="F60" s="58">
        <f>SUM(ต.ค.56!E60)</f>
        <v>12</v>
      </c>
      <c r="G60" s="58" t="e">
        <f>SUM(#REF!)</f>
        <v>#REF!</v>
      </c>
      <c r="H60" s="58" t="e">
        <f>SUM(#REF!)</f>
        <v>#REF!</v>
      </c>
      <c r="I60" s="58" t="e">
        <f>SUM(#REF!)</f>
        <v>#REF!</v>
      </c>
      <c r="J60" s="58" t="e">
        <f>SUM(#REF!)</f>
        <v>#REF!</v>
      </c>
      <c r="K60" s="58" t="e">
        <f>SUM(#REF!)</f>
        <v>#REF!</v>
      </c>
      <c r="L60" s="58" t="e">
        <f>SUM(#REF!)</f>
        <v>#REF!</v>
      </c>
      <c r="M60" s="58" t="e">
        <f>SUM(#REF!)</f>
        <v>#REF!</v>
      </c>
      <c r="N60" s="58" t="e">
        <f>SUM(#REF!)</f>
        <v>#REF!</v>
      </c>
      <c r="O60" s="58" t="e">
        <f>SUM(#REF!)</f>
        <v>#REF!</v>
      </c>
      <c r="P60" s="58" t="e">
        <f>SUM(#REF!)</f>
        <v>#REF!</v>
      </c>
      <c r="Q60" s="58" t="e">
        <f>SUM(#REF!)</f>
        <v>#REF!</v>
      </c>
    </row>
    <row r="61" spans="1:17" ht="23.25" customHeight="1">
      <c r="A61" s="51"/>
      <c r="B61" s="91" t="s">
        <v>199</v>
      </c>
      <c r="C61" s="25" t="s">
        <v>19</v>
      </c>
      <c r="D61" s="26">
        <f>SUM(D62,D67)</f>
        <v>787500</v>
      </c>
      <c r="E61" s="26" t="e">
        <f t="shared" si="3"/>
        <v>#REF!</v>
      </c>
      <c r="F61" s="58">
        <f>SUM(ต.ค.56!E62)</f>
        <v>1266</v>
      </c>
      <c r="G61" s="58" t="e">
        <f>SUM(#REF!)</f>
        <v>#REF!</v>
      </c>
      <c r="H61" s="58" t="e">
        <f>SUM(#REF!)</f>
        <v>#REF!</v>
      </c>
      <c r="I61" s="58" t="e">
        <f>SUM(#REF!)</f>
        <v>#REF!</v>
      </c>
      <c r="J61" s="58" t="e">
        <f>SUM(#REF!)</f>
        <v>#REF!</v>
      </c>
      <c r="K61" s="58" t="e">
        <f>SUM(#REF!)</f>
        <v>#REF!</v>
      </c>
      <c r="L61" s="58" t="e">
        <f>SUM(#REF!)</f>
        <v>#REF!</v>
      </c>
      <c r="M61" s="58" t="e">
        <f>SUM(#REF!)</f>
        <v>#REF!</v>
      </c>
      <c r="N61" s="58" t="e">
        <f>SUM(#REF!)</f>
        <v>#REF!</v>
      </c>
      <c r="O61" s="58" t="e">
        <f>SUM(#REF!)</f>
        <v>#REF!</v>
      </c>
      <c r="P61" s="58" t="e">
        <f>SUM(#REF!)</f>
        <v>#REF!</v>
      </c>
      <c r="Q61" s="58" t="e">
        <f>SUM(#REF!)</f>
        <v>#REF!</v>
      </c>
    </row>
    <row r="62" spans="1:17" ht="23.25" customHeight="1">
      <c r="A62" s="51"/>
      <c r="B62" s="92" t="s">
        <v>200</v>
      </c>
      <c r="C62" s="25" t="s">
        <v>19</v>
      </c>
      <c r="D62" s="26">
        <f>SUM(D63:D66)</f>
        <v>739785</v>
      </c>
      <c r="E62" s="26" t="e">
        <f t="shared" si="3"/>
        <v>#REF!</v>
      </c>
      <c r="F62" s="58">
        <f>SUM(ต.ค.56!E63)</f>
        <v>909</v>
      </c>
      <c r="G62" s="58" t="e">
        <f>SUM(#REF!)</f>
        <v>#REF!</v>
      </c>
      <c r="H62" s="58" t="e">
        <f>SUM(#REF!)</f>
        <v>#REF!</v>
      </c>
      <c r="I62" s="58" t="e">
        <f>SUM(#REF!)</f>
        <v>#REF!</v>
      </c>
      <c r="J62" s="58" t="e">
        <f>SUM(#REF!)</f>
        <v>#REF!</v>
      </c>
      <c r="K62" s="58" t="e">
        <f>SUM(#REF!)</f>
        <v>#REF!</v>
      </c>
      <c r="L62" s="58" t="e">
        <f>SUM(#REF!)</f>
        <v>#REF!</v>
      </c>
      <c r="M62" s="58" t="e">
        <f>SUM(#REF!)</f>
        <v>#REF!</v>
      </c>
      <c r="N62" s="58" t="e">
        <f>SUM(#REF!)</f>
        <v>#REF!</v>
      </c>
      <c r="O62" s="58" t="e">
        <f>SUM(#REF!)</f>
        <v>#REF!</v>
      </c>
      <c r="P62" s="58" t="e">
        <f>SUM(#REF!)</f>
        <v>#REF!</v>
      </c>
      <c r="Q62" s="58" t="e">
        <f>SUM(#REF!)</f>
        <v>#REF!</v>
      </c>
    </row>
    <row r="63" spans="1:17" ht="23.25" customHeight="1">
      <c r="A63" s="51"/>
      <c r="B63" s="93" t="s">
        <v>210</v>
      </c>
      <c r="C63" s="20" t="s">
        <v>19</v>
      </c>
      <c r="D63" s="21">
        <v>85045</v>
      </c>
      <c r="E63" s="21" t="e">
        <f t="shared" si="3"/>
        <v>#REF!</v>
      </c>
      <c r="F63" s="55">
        <f>SUM(ต.ค.56!E64)</f>
        <v>8</v>
      </c>
      <c r="G63" s="55" t="e">
        <f>SUM(#REF!)</f>
        <v>#REF!</v>
      </c>
      <c r="H63" s="55" t="e">
        <f>SUM(#REF!)</f>
        <v>#REF!</v>
      </c>
      <c r="I63" s="55" t="e">
        <f>SUM(#REF!)</f>
        <v>#REF!</v>
      </c>
      <c r="J63" s="55" t="e">
        <f>SUM(#REF!)</f>
        <v>#REF!</v>
      </c>
      <c r="K63" s="55" t="e">
        <f>SUM(#REF!)</f>
        <v>#REF!</v>
      </c>
      <c r="L63" s="55" t="e">
        <f>SUM(#REF!)</f>
        <v>#REF!</v>
      </c>
      <c r="M63" s="55" t="e">
        <f>SUM(#REF!)</f>
        <v>#REF!</v>
      </c>
      <c r="N63" s="55" t="e">
        <f>SUM(#REF!)</f>
        <v>#REF!</v>
      </c>
      <c r="O63" s="55" t="e">
        <f>SUM(#REF!)</f>
        <v>#REF!</v>
      </c>
      <c r="P63" s="55" t="e">
        <f>SUM(#REF!)</f>
        <v>#REF!</v>
      </c>
      <c r="Q63" s="55" t="e">
        <f>SUM(#REF!)</f>
        <v>#REF!</v>
      </c>
    </row>
    <row r="64" spans="1:17" ht="25.5" customHeight="1">
      <c r="A64" s="51"/>
      <c r="B64" s="93" t="s">
        <v>95</v>
      </c>
      <c r="C64" s="20" t="s">
        <v>19</v>
      </c>
      <c r="D64" s="21">
        <v>151646</v>
      </c>
      <c r="E64" s="21" t="e">
        <f t="shared" si="3"/>
        <v>#REF!</v>
      </c>
      <c r="F64" s="55">
        <f>SUM(ต.ค.56!E65)</f>
        <v>192</v>
      </c>
      <c r="G64" s="55" t="e">
        <f>SUM(#REF!)</f>
        <v>#REF!</v>
      </c>
      <c r="H64" s="55" t="e">
        <f>SUM(#REF!)</f>
        <v>#REF!</v>
      </c>
      <c r="I64" s="55" t="e">
        <f>SUM(#REF!)</f>
        <v>#REF!</v>
      </c>
      <c r="J64" s="55" t="e">
        <f>SUM(#REF!)</f>
        <v>#REF!</v>
      </c>
      <c r="K64" s="55" t="e">
        <f>SUM(#REF!)</f>
        <v>#REF!</v>
      </c>
      <c r="L64" s="55" t="e">
        <f>SUM(#REF!)</f>
        <v>#REF!</v>
      </c>
      <c r="M64" s="55" t="e">
        <f>SUM(#REF!)</f>
        <v>#REF!</v>
      </c>
      <c r="N64" s="55" t="e">
        <f>SUM(#REF!)</f>
        <v>#REF!</v>
      </c>
      <c r="O64" s="55" t="e">
        <f>SUM(#REF!)</f>
        <v>#REF!</v>
      </c>
      <c r="P64" s="55" t="e">
        <f>SUM(#REF!)</f>
        <v>#REF!</v>
      </c>
      <c r="Q64" s="55" t="e">
        <f>SUM(#REF!)</f>
        <v>#REF!</v>
      </c>
    </row>
    <row r="65" spans="1:17" ht="25.5" customHeight="1">
      <c r="A65" s="51"/>
      <c r="B65" s="93" t="s">
        <v>96</v>
      </c>
      <c r="C65" s="20" t="s">
        <v>19</v>
      </c>
      <c r="D65" s="21">
        <v>502096</v>
      </c>
      <c r="E65" s="21" t="e">
        <f t="shared" si="3"/>
        <v>#REF!</v>
      </c>
      <c r="F65" s="55">
        <f>SUM(ต.ค.56!E66)</f>
        <v>709</v>
      </c>
      <c r="G65" s="55" t="e">
        <f>SUM(#REF!)</f>
        <v>#REF!</v>
      </c>
      <c r="H65" s="55" t="e">
        <f>SUM(#REF!)</f>
        <v>#REF!</v>
      </c>
      <c r="I65" s="55" t="e">
        <f>SUM(#REF!)</f>
        <v>#REF!</v>
      </c>
      <c r="J65" s="55" t="e">
        <f>SUM(#REF!)</f>
        <v>#REF!</v>
      </c>
      <c r="K65" s="55" t="e">
        <f>SUM(#REF!)</f>
        <v>#REF!</v>
      </c>
      <c r="L65" s="55" t="e">
        <f>SUM(#REF!)</f>
        <v>#REF!</v>
      </c>
      <c r="M65" s="55" t="e">
        <f>SUM(#REF!)</f>
        <v>#REF!</v>
      </c>
      <c r="N65" s="55" t="e">
        <f>SUM(#REF!)</f>
        <v>#REF!</v>
      </c>
      <c r="O65" s="55" t="e">
        <f>SUM(#REF!)</f>
        <v>#REF!</v>
      </c>
      <c r="P65" s="55" t="e">
        <f>SUM(#REF!)</f>
        <v>#REF!</v>
      </c>
      <c r="Q65" s="55" t="e">
        <f>SUM(#REF!)</f>
        <v>#REF!</v>
      </c>
    </row>
    <row r="66" spans="1:17" ht="25.5" customHeight="1">
      <c r="A66" s="51"/>
      <c r="B66" s="93" t="s">
        <v>288</v>
      </c>
      <c r="C66" s="20" t="s">
        <v>19</v>
      </c>
      <c r="D66" s="21">
        <v>998</v>
      </c>
      <c r="E66" s="21" t="e">
        <f>SUM(F66:Q66)</f>
        <v>#REF!</v>
      </c>
      <c r="F66" s="55">
        <f>SUM(ต.ค.56!E67)</f>
        <v>0</v>
      </c>
      <c r="G66" s="55" t="e">
        <f>SUM(#REF!)</f>
        <v>#REF!</v>
      </c>
      <c r="H66" s="55" t="e">
        <f>SUM(#REF!)</f>
        <v>#REF!</v>
      </c>
      <c r="I66" s="55" t="e">
        <f>SUM(#REF!)</f>
        <v>#REF!</v>
      </c>
      <c r="J66" s="55" t="e">
        <f>SUM(#REF!)</f>
        <v>#REF!</v>
      </c>
      <c r="K66" s="55" t="e">
        <f>SUM(#REF!)</f>
        <v>#REF!</v>
      </c>
      <c r="L66" s="55" t="e">
        <f>SUM(#REF!)</f>
        <v>#REF!</v>
      </c>
      <c r="M66" s="55" t="e">
        <f>SUM(#REF!)</f>
        <v>#REF!</v>
      </c>
      <c r="N66" s="55" t="e">
        <f>SUM(#REF!)</f>
        <v>#REF!</v>
      </c>
      <c r="O66" s="55" t="e">
        <f>SUM(#REF!)</f>
        <v>#REF!</v>
      </c>
      <c r="P66" s="55" t="e">
        <f>SUM(#REF!)</f>
        <v>#REF!</v>
      </c>
      <c r="Q66" s="55" t="e">
        <f>SUM(#REF!)</f>
        <v>#REF!</v>
      </c>
    </row>
    <row r="67" spans="1:17">
      <c r="A67" s="51"/>
      <c r="B67" s="92" t="s">
        <v>264</v>
      </c>
      <c r="C67" s="25" t="s">
        <v>19</v>
      </c>
      <c r="D67" s="26">
        <v>47715</v>
      </c>
      <c r="E67" s="26" t="e">
        <f t="shared" si="3"/>
        <v>#REF!</v>
      </c>
      <c r="F67" s="59">
        <f>SUM(ต.ค.56!E68)</f>
        <v>19</v>
      </c>
      <c r="G67" s="59" t="e">
        <f>SUM(#REF!)</f>
        <v>#REF!</v>
      </c>
      <c r="H67" s="59" t="e">
        <f>SUM(#REF!)</f>
        <v>#REF!</v>
      </c>
      <c r="I67" s="59" t="e">
        <f>SUM(#REF!)</f>
        <v>#REF!</v>
      </c>
      <c r="J67" s="59" t="e">
        <f>SUM(#REF!)</f>
        <v>#REF!</v>
      </c>
      <c r="K67" s="59" t="e">
        <f>SUM(#REF!)</f>
        <v>#REF!</v>
      </c>
      <c r="L67" s="59" t="e">
        <f>SUM(#REF!)</f>
        <v>#REF!</v>
      </c>
      <c r="M67" s="59" t="e">
        <f>SUM(#REF!)</f>
        <v>#REF!</v>
      </c>
      <c r="N67" s="59" t="e">
        <f>SUM(#REF!)</f>
        <v>#REF!</v>
      </c>
      <c r="O67" s="59" t="e">
        <f>SUM(#REF!)</f>
        <v>#REF!</v>
      </c>
      <c r="P67" s="59" t="e">
        <f>SUM(#REF!)</f>
        <v>#REF!</v>
      </c>
      <c r="Q67" s="59" t="e">
        <f>SUM(#REF!)</f>
        <v>#REF!</v>
      </c>
    </row>
    <row r="68" spans="1:17">
      <c r="A68" s="51"/>
      <c r="B68" s="92"/>
      <c r="C68" s="25"/>
      <c r="D68" s="26"/>
      <c r="E68" s="26"/>
      <c r="F68" s="59"/>
      <c r="G68" s="59"/>
      <c r="H68" s="59"/>
      <c r="I68" s="59"/>
      <c r="J68" s="59"/>
      <c r="K68" s="59"/>
      <c r="L68" s="59"/>
      <c r="M68" s="59"/>
      <c r="N68" s="59"/>
      <c r="O68" s="59"/>
      <c r="P68" s="59"/>
      <c r="Q68" s="59"/>
    </row>
    <row r="69" spans="1:17" ht="21" customHeight="1">
      <c r="A69" s="30" t="s">
        <v>221</v>
      </c>
      <c r="B69" s="31"/>
      <c r="C69" s="20"/>
      <c r="D69" s="25"/>
      <c r="E69" s="25"/>
      <c r="F69" s="55"/>
      <c r="G69" s="55"/>
      <c r="H69" s="55"/>
      <c r="I69" s="55"/>
      <c r="J69" s="55"/>
      <c r="K69" s="55"/>
      <c r="L69" s="55"/>
      <c r="M69" s="55"/>
      <c r="N69" s="55"/>
      <c r="O69" s="55"/>
      <c r="P69" s="55"/>
      <c r="Q69" s="55"/>
    </row>
    <row r="70" spans="1:17">
      <c r="A70" s="48" t="s">
        <v>184</v>
      </c>
      <c r="B70" s="31"/>
      <c r="C70" s="25" t="s">
        <v>3</v>
      </c>
      <c r="D70" s="112">
        <f>SUM(D71)</f>
        <v>124240</v>
      </c>
      <c r="E70" s="112" t="e">
        <f>SUM(F70:Q70)</f>
        <v>#REF!</v>
      </c>
      <c r="F70" s="58">
        <f>SUM(ต.ค.56!E72)</f>
        <v>0</v>
      </c>
      <c r="G70" s="58" t="e">
        <f>SUM(#REF!)</f>
        <v>#REF!</v>
      </c>
      <c r="H70" s="58" t="e">
        <f>SUM(#REF!)</f>
        <v>#REF!</v>
      </c>
      <c r="I70" s="58" t="e">
        <f>SUM(#REF!)</f>
        <v>#REF!</v>
      </c>
      <c r="J70" s="58" t="e">
        <f>SUM(#REF!)</f>
        <v>#REF!</v>
      </c>
      <c r="K70" s="58" t="e">
        <f>SUM(#REF!)</f>
        <v>#REF!</v>
      </c>
      <c r="L70" s="58" t="e">
        <f>SUM(#REF!)</f>
        <v>#REF!</v>
      </c>
      <c r="M70" s="58" t="e">
        <f>SUM(#REF!)</f>
        <v>#REF!</v>
      </c>
      <c r="N70" s="58" t="e">
        <f>SUM(#REF!)</f>
        <v>#REF!</v>
      </c>
      <c r="O70" s="58" t="e">
        <f>SUM(#REF!)</f>
        <v>#REF!</v>
      </c>
      <c r="P70" s="58" t="e">
        <f>SUM(#REF!)</f>
        <v>#REF!</v>
      </c>
      <c r="Q70" s="58" t="e">
        <f>SUM(#REF!)</f>
        <v>#REF!</v>
      </c>
    </row>
    <row r="71" spans="1:17">
      <c r="A71" s="33" t="s">
        <v>34</v>
      </c>
      <c r="B71" s="34" t="s">
        <v>222</v>
      </c>
      <c r="C71" s="25" t="s">
        <v>3</v>
      </c>
      <c r="D71" s="112">
        <f>SUM(D72:D73,D75,D76,D80:D82)</f>
        <v>124240</v>
      </c>
      <c r="E71" s="112" t="e">
        <f>SUM(E72:E73,E75,E76,E80:E82)</f>
        <v>#REF!</v>
      </c>
      <c r="F71" s="58">
        <f>SUM(ต.ค.56!E73)</f>
        <v>0</v>
      </c>
      <c r="G71" s="58" t="e">
        <f>SUM(#REF!)</f>
        <v>#REF!</v>
      </c>
      <c r="H71" s="58" t="e">
        <f>SUM(#REF!)</f>
        <v>#REF!</v>
      </c>
      <c r="I71" s="58" t="e">
        <f>SUM(#REF!)</f>
        <v>#REF!</v>
      </c>
      <c r="J71" s="58" t="e">
        <f>SUM(#REF!)</f>
        <v>#REF!</v>
      </c>
      <c r="K71" s="58" t="e">
        <f>SUM(#REF!)</f>
        <v>#REF!</v>
      </c>
      <c r="L71" s="58" t="e">
        <f>SUM(#REF!)</f>
        <v>#REF!</v>
      </c>
      <c r="M71" s="58" t="e">
        <f>SUM(#REF!)</f>
        <v>#REF!</v>
      </c>
      <c r="N71" s="58" t="e">
        <f>SUM(#REF!)</f>
        <v>#REF!</v>
      </c>
      <c r="O71" s="58" t="e">
        <f>SUM(#REF!)</f>
        <v>#REF!</v>
      </c>
      <c r="P71" s="58" t="e">
        <f>SUM(#REF!)</f>
        <v>#REF!</v>
      </c>
      <c r="Q71" s="58" t="e">
        <f>SUM(#REF!)</f>
        <v>#REF!</v>
      </c>
    </row>
    <row r="72" spans="1:17">
      <c r="A72" s="28"/>
      <c r="B72" s="24" t="s">
        <v>223</v>
      </c>
      <c r="C72" s="20" t="s">
        <v>3</v>
      </c>
      <c r="D72" s="113">
        <v>20000</v>
      </c>
      <c r="E72" s="113" t="e">
        <f t="shared" ref="E72:E89" si="4">SUM(F72:Q72)</f>
        <v>#REF!</v>
      </c>
      <c r="F72" s="55">
        <f>SUM(ต.ค.56!E74)</f>
        <v>0</v>
      </c>
      <c r="G72" s="55" t="e">
        <f>SUM(#REF!)</f>
        <v>#REF!</v>
      </c>
      <c r="H72" s="55" t="e">
        <f>SUM(#REF!)</f>
        <v>#REF!</v>
      </c>
      <c r="I72" s="55" t="e">
        <f>SUM(#REF!)</f>
        <v>#REF!</v>
      </c>
      <c r="J72" s="55" t="e">
        <f>SUM(#REF!)</f>
        <v>#REF!</v>
      </c>
      <c r="K72" s="55" t="e">
        <f>SUM(#REF!)</f>
        <v>#REF!</v>
      </c>
      <c r="L72" s="55" t="e">
        <f>SUM(#REF!)</f>
        <v>#REF!</v>
      </c>
      <c r="M72" s="55" t="e">
        <f>SUM(#REF!)</f>
        <v>#REF!</v>
      </c>
      <c r="N72" s="55" t="e">
        <f>SUM(#REF!)</f>
        <v>#REF!</v>
      </c>
      <c r="O72" s="55" t="e">
        <f>SUM(#REF!)</f>
        <v>#REF!</v>
      </c>
      <c r="P72" s="55" t="e">
        <f>SUM(#REF!)</f>
        <v>#REF!</v>
      </c>
      <c r="Q72" s="55" t="e">
        <f>SUM(#REF!)</f>
        <v>#REF!</v>
      </c>
    </row>
    <row r="73" spans="1:17">
      <c r="A73" s="28"/>
      <c r="B73" s="24" t="s">
        <v>174</v>
      </c>
      <c r="C73" s="20" t="s">
        <v>3</v>
      </c>
      <c r="D73" s="113">
        <v>49000</v>
      </c>
      <c r="E73" s="113" t="e">
        <f t="shared" si="4"/>
        <v>#REF!</v>
      </c>
      <c r="F73" s="55">
        <f>SUM(ต.ค.56!E75)</f>
        <v>0</v>
      </c>
      <c r="G73" s="55" t="e">
        <f>SUM(#REF!)</f>
        <v>#REF!</v>
      </c>
      <c r="H73" s="55" t="e">
        <f>SUM(#REF!)</f>
        <v>#REF!</v>
      </c>
      <c r="I73" s="55" t="e">
        <f>SUM(#REF!)</f>
        <v>#REF!</v>
      </c>
      <c r="J73" s="55" t="e">
        <f>SUM(#REF!)</f>
        <v>#REF!</v>
      </c>
      <c r="K73" s="55" t="e">
        <f>SUM(#REF!)</f>
        <v>#REF!</v>
      </c>
      <c r="L73" s="55" t="e">
        <f>SUM(#REF!)</f>
        <v>#REF!</v>
      </c>
      <c r="M73" s="55" t="e">
        <f>SUM(#REF!)</f>
        <v>#REF!</v>
      </c>
      <c r="N73" s="55" t="e">
        <f>SUM(#REF!)</f>
        <v>#REF!</v>
      </c>
      <c r="O73" s="55" t="e">
        <f>SUM(#REF!)</f>
        <v>#REF!</v>
      </c>
      <c r="P73" s="55" t="e">
        <f>SUM(#REF!)</f>
        <v>#REF!</v>
      </c>
      <c r="Q73" s="55" t="e">
        <f>SUM(#REF!)</f>
        <v>#REF!</v>
      </c>
    </row>
    <row r="74" spans="1:17">
      <c r="A74" s="28"/>
      <c r="B74" s="24" t="s">
        <v>175</v>
      </c>
      <c r="C74" s="20" t="s">
        <v>49</v>
      </c>
      <c r="D74" s="113">
        <v>100</v>
      </c>
      <c r="E74" s="113" t="e">
        <f t="shared" si="4"/>
        <v>#REF!</v>
      </c>
      <c r="F74" s="55">
        <f>SUM(ต.ค.56!E76)</f>
        <v>0</v>
      </c>
      <c r="G74" s="55" t="e">
        <f>SUM(#REF!)</f>
        <v>#REF!</v>
      </c>
      <c r="H74" s="55" t="e">
        <f>SUM(#REF!)</f>
        <v>#REF!</v>
      </c>
      <c r="I74" s="55" t="e">
        <f>SUM(#REF!)</f>
        <v>#REF!</v>
      </c>
      <c r="J74" s="55" t="e">
        <f>SUM(#REF!)</f>
        <v>#REF!</v>
      </c>
      <c r="K74" s="55" t="e">
        <f>SUM(#REF!)</f>
        <v>#REF!</v>
      </c>
      <c r="L74" s="55" t="e">
        <f>SUM(#REF!)</f>
        <v>#REF!</v>
      </c>
      <c r="M74" s="55" t="e">
        <f>SUM(#REF!)</f>
        <v>#REF!</v>
      </c>
      <c r="N74" s="55" t="e">
        <f>SUM(#REF!)</f>
        <v>#REF!</v>
      </c>
      <c r="O74" s="55" t="e">
        <f>SUM(#REF!)</f>
        <v>#REF!</v>
      </c>
      <c r="P74" s="55" t="e">
        <f>SUM(#REF!)</f>
        <v>#REF!</v>
      </c>
      <c r="Q74" s="55" t="e">
        <f>SUM(#REF!)</f>
        <v>#REF!</v>
      </c>
    </row>
    <row r="75" spans="1:17">
      <c r="A75" s="28"/>
      <c r="B75" s="24"/>
      <c r="C75" s="20" t="s">
        <v>3</v>
      </c>
      <c r="D75" s="113">
        <v>2000</v>
      </c>
      <c r="E75" s="113" t="e">
        <f t="shared" si="4"/>
        <v>#REF!</v>
      </c>
      <c r="F75" s="55">
        <f>SUM(ต.ค.56!E77)</f>
        <v>0</v>
      </c>
      <c r="G75" s="55" t="e">
        <f>SUM(#REF!)</f>
        <v>#REF!</v>
      </c>
      <c r="H75" s="55" t="e">
        <f>SUM(#REF!)</f>
        <v>#REF!</v>
      </c>
      <c r="I75" s="55" t="e">
        <f>SUM(#REF!)</f>
        <v>#REF!</v>
      </c>
      <c r="J75" s="55" t="e">
        <f>SUM(#REF!)</f>
        <v>#REF!</v>
      </c>
      <c r="K75" s="55" t="e">
        <f>SUM(#REF!)</f>
        <v>#REF!</v>
      </c>
      <c r="L75" s="55" t="e">
        <f>SUM(#REF!)</f>
        <v>#REF!</v>
      </c>
      <c r="M75" s="55" t="e">
        <f>SUM(#REF!)</f>
        <v>#REF!</v>
      </c>
      <c r="N75" s="55" t="e">
        <f>SUM(#REF!)</f>
        <v>#REF!</v>
      </c>
      <c r="O75" s="55" t="e">
        <f>SUM(#REF!)</f>
        <v>#REF!</v>
      </c>
      <c r="P75" s="55" t="e">
        <f>SUM(#REF!)</f>
        <v>#REF!</v>
      </c>
      <c r="Q75" s="55" t="e">
        <f>SUM(#REF!)</f>
        <v>#REF!</v>
      </c>
    </row>
    <row r="76" spans="1:17">
      <c r="A76" s="28"/>
      <c r="B76" s="24" t="s">
        <v>176</v>
      </c>
      <c r="C76" s="20" t="s">
        <v>3</v>
      </c>
      <c r="D76" s="113">
        <f>SUM(D77,D79)</f>
        <v>2000</v>
      </c>
      <c r="E76" s="113" t="e">
        <f t="shared" si="4"/>
        <v>#REF!</v>
      </c>
      <c r="F76" s="55">
        <f>SUM(ต.ค.56!E78)</f>
        <v>0</v>
      </c>
      <c r="G76" s="55" t="e">
        <f>SUM(#REF!)</f>
        <v>#REF!</v>
      </c>
      <c r="H76" s="55" t="e">
        <f>SUM(#REF!)</f>
        <v>#REF!</v>
      </c>
      <c r="I76" s="55" t="e">
        <f>SUM(#REF!)</f>
        <v>#REF!</v>
      </c>
      <c r="J76" s="55" t="e">
        <f>SUM(#REF!)</f>
        <v>#REF!</v>
      </c>
      <c r="K76" s="55" t="e">
        <f>SUM(#REF!)</f>
        <v>#REF!</v>
      </c>
      <c r="L76" s="55" t="e">
        <f>SUM(#REF!)</f>
        <v>#REF!</v>
      </c>
      <c r="M76" s="55" t="e">
        <f>SUM(#REF!)</f>
        <v>#REF!</v>
      </c>
      <c r="N76" s="55" t="e">
        <f>SUM(#REF!)</f>
        <v>#REF!</v>
      </c>
      <c r="O76" s="55" t="e">
        <f>SUM(#REF!)</f>
        <v>#REF!</v>
      </c>
      <c r="P76" s="55" t="e">
        <f>SUM(#REF!)</f>
        <v>#REF!</v>
      </c>
      <c r="Q76" s="55" t="e">
        <f>SUM(#REF!)</f>
        <v>#REF!</v>
      </c>
    </row>
    <row r="77" spans="1:17">
      <c r="A77" s="28"/>
      <c r="B77" s="24" t="s">
        <v>224</v>
      </c>
      <c r="C77" s="20" t="s">
        <v>3</v>
      </c>
      <c r="D77" s="113">
        <v>1000</v>
      </c>
      <c r="E77" s="113" t="e">
        <f t="shared" si="4"/>
        <v>#REF!</v>
      </c>
      <c r="F77" s="55">
        <f>SUM(ต.ค.56!E79)</f>
        <v>0</v>
      </c>
      <c r="G77" s="55" t="e">
        <f>SUM(#REF!)</f>
        <v>#REF!</v>
      </c>
      <c r="H77" s="55" t="e">
        <f>SUM(#REF!)</f>
        <v>#REF!</v>
      </c>
      <c r="I77" s="55" t="e">
        <f>SUM(#REF!)</f>
        <v>#REF!</v>
      </c>
      <c r="J77" s="55" t="e">
        <f>SUM(#REF!)</f>
        <v>#REF!</v>
      </c>
      <c r="K77" s="55" t="e">
        <f>SUM(#REF!)</f>
        <v>#REF!</v>
      </c>
      <c r="L77" s="55" t="e">
        <f>SUM(#REF!)</f>
        <v>#REF!</v>
      </c>
      <c r="M77" s="55" t="e">
        <f>SUM(#REF!)</f>
        <v>#REF!</v>
      </c>
      <c r="N77" s="55" t="e">
        <f>SUM(#REF!)</f>
        <v>#REF!</v>
      </c>
      <c r="O77" s="55" t="e">
        <f>SUM(#REF!)</f>
        <v>#REF!</v>
      </c>
      <c r="P77" s="55" t="e">
        <f>SUM(#REF!)</f>
        <v>#REF!</v>
      </c>
      <c r="Q77" s="55"/>
    </row>
    <row r="78" spans="1:17">
      <c r="A78" s="28"/>
      <c r="B78" s="24" t="s">
        <v>225</v>
      </c>
      <c r="C78" s="20" t="s">
        <v>49</v>
      </c>
      <c r="D78" s="113">
        <v>86</v>
      </c>
      <c r="E78" s="113" t="e">
        <f t="shared" si="4"/>
        <v>#REF!</v>
      </c>
      <c r="F78" s="55">
        <f>SUM(ต.ค.56!E80)</f>
        <v>0</v>
      </c>
      <c r="G78" s="55" t="e">
        <f>SUM(#REF!)</f>
        <v>#REF!</v>
      </c>
      <c r="H78" s="55" t="e">
        <f>SUM(#REF!)</f>
        <v>#REF!</v>
      </c>
      <c r="I78" s="55" t="e">
        <f>SUM(#REF!)</f>
        <v>#REF!</v>
      </c>
      <c r="J78" s="55" t="e">
        <f>SUM(#REF!)</f>
        <v>#REF!</v>
      </c>
      <c r="K78" s="55" t="e">
        <f>SUM(#REF!)</f>
        <v>#REF!</v>
      </c>
      <c r="L78" s="55" t="e">
        <f>SUM(#REF!)</f>
        <v>#REF!</v>
      </c>
      <c r="M78" s="55" t="e">
        <f>SUM(#REF!)</f>
        <v>#REF!</v>
      </c>
      <c r="N78" s="55" t="e">
        <f>SUM(#REF!)</f>
        <v>#REF!</v>
      </c>
      <c r="O78" s="55" t="e">
        <f>SUM(#REF!)</f>
        <v>#REF!</v>
      </c>
      <c r="P78" s="55" t="e">
        <f>SUM(#REF!)</f>
        <v>#REF!</v>
      </c>
      <c r="Q78" s="55"/>
    </row>
    <row r="79" spans="1:17">
      <c r="A79" s="28"/>
      <c r="B79" s="24"/>
      <c r="C79" s="20" t="s">
        <v>3</v>
      </c>
      <c r="D79" s="113">
        <v>1000</v>
      </c>
      <c r="E79" s="113" t="e">
        <f t="shared" si="4"/>
        <v>#REF!</v>
      </c>
      <c r="F79" s="55">
        <f>SUM(ต.ค.56!E81)</f>
        <v>0</v>
      </c>
      <c r="G79" s="55" t="e">
        <f>SUM(#REF!)</f>
        <v>#REF!</v>
      </c>
      <c r="H79" s="55" t="e">
        <f>SUM(#REF!)</f>
        <v>#REF!</v>
      </c>
      <c r="I79" s="55" t="e">
        <f>SUM(#REF!)</f>
        <v>#REF!</v>
      </c>
      <c r="J79" s="55" t="e">
        <f>SUM(#REF!)</f>
        <v>#REF!</v>
      </c>
      <c r="K79" s="55" t="e">
        <f>SUM(#REF!)</f>
        <v>#REF!</v>
      </c>
      <c r="L79" s="55" t="e">
        <f>SUM(#REF!)</f>
        <v>#REF!</v>
      </c>
      <c r="M79" s="55" t="e">
        <f>SUM(#REF!)</f>
        <v>#REF!</v>
      </c>
      <c r="N79" s="55" t="e">
        <f>SUM(#REF!)</f>
        <v>#REF!</v>
      </c>
      <c r="O79" s="55" t="e">
        <f>SUM(#REF!)</f>
        <v>#REF!</v>
      </c>
      <c r="P79" s="55" t="e">
        <f>SUM(#REF!)</f>
        <v>#REF!</v>
      </c>
      <c r="Q79" s="55"/>
    </row>
    <row r="80" spans="1:17">
      <c r="A80" s="48"/>
      <c r="B80" s="45" t="s">
        <v>227</v>
      </c>
      <c r="C80" s="20" t="s">
        <v>3</v>
      </c>
      <c r="D80" s="21">
        <v>35000</v>
      </c>
      <c r="E80" s="21" t="e">
        <f t="shared" si="4"/>
        <v>#REF!</v>
      </c>
      <c r="F80" s="55">
        <f>SUM(ต.ค.56!E82)</f>
        <v>0</v>
      </c>
      <c r="G80" s="55" t="e">
        <f>SUM(#REF!)</f>
        <v>#REF!</v>
      </c>
      <c r="H80" s="55" t="e">
        <f>SUM(#REF!)</f>
        <v>#REF!</v>
      </c>
      <c r="I80" s="55" t="e">
        <f>SUM(#REF!)</f>
        <v>#REF!</v>
      </c>
      <c r="J80" s="55" t="e">
        <f>SUM(#REF!)</f>
        <v>#REF!</v>
      </c>
      <c r="K80" s="55" t="e">
        <f>SUM(#REF!)</f>
        <v>#REF!</v>
      </c>
      <c r="L80" s="55" t="e">
        <f>SUM(#REF!)</f>
        <v>#REF!</v>
      </c>
      <c r="M80" s="55" t="e">
        <f>SUM(#REF!)</f>
        <v>#REF!</v>
      </c>
      <c r="N80" s="55" t="e">
        <f>SUM(#REF!)</f>
        <v>#REF!</v>
      </c>
      <c r="O80" s="55" t="e">
        <f>SUM(#REF!)</f>
        <v>#REF!</v>
      </c>
      <c r="P80" s="55" t="e">
        <f>SUM(#REF!)</f>
        <v>#REF!</v>
      </c>
      <c r="Q80" s="55" t="e">
        <f>SUM(#REF!)</f>
        <v>#REF!</v>
      </c>
    </row>
    <row r="81" spans="1:18">
      <c r="A81" s="48"/>
      <c r="B81" s="47" t="s">
        <v>228</v>
      </c>
      <c r="C81" s="20" t="s">
        <v>3</v>
      </c>
      <c r="D81" s="21">
        <v>5000</v>
      </c>
      <c r="E81" s="64" t="e">
        <f t="shared" si="4"/>
        <v>#REF!</v>
      </c>
      <c r="F81" s="62">
        <f>SUM(ต.ค.56!E83)</f>
        <v>0</v>
      </c>
      <c r="G81" s="62" t="e">
        <f>SUM(#REF!)</f>
        <v>#REF!</v>
      </c>
      <c r="H81" s="62" t="e">
        <f>SUM(#REF!)</f>
        <v>#REF!</v>
      </c>
      <c r="I81" s="62" t="e">
        <f>SUM(#REF!)</f>
        <v>#REF!</v>
      </c>
      <c r="J81" s="62" t="e">
        <f>SUM(#REF!)</f>
        <v>#REF!</v>
      </c>
      <c r="K81" s="62" t="e">
        <f>SUM(#REF!)</f>
        <v>#REF!</v>
      </c>
      <c r="L81" s="62" t="e">
        <f>SUM(#REF!)</f>
        <v>#REF!</v>
      </c>
      <c r="M81" s="62" t="e">
        <f>SUM(#REF!)</f>
        <v>#REF!</v>
      </c>
      <c r="N81" s="62" t="e">
        <f>SUM(#REF!)</f>
        <v>#REF!</v>
      </c>
      <c r="O81" s="62" t="e">
        <f>SUM(#REF!)</f>
        <v>#REF!</v>
      </c>
      <c r="P81" s="62" t="e">
        <f>SUM(#REF!)</f>
        <v>#REF!</v>
      </c>
      <c r="Q81" s="62" t="e">
        <f>SUM(#REF!)</f>
        <v>#REF!</v>
      </c>
    </row>
    <row r="82" spans="1:18">
      <c r="A82" s="48"/>
      <c r="B82" s="45" t="s">
        <v>226</v>
      </c>
      <c r="C82" s="20" t="s">
        <v>3</v>
      </c>
      <c r="D82" s="21">
        <f>SUM(D83:D85,D87,D89)</f>
        <v>11240</v>
      </c>
      <c r="E82" s="64" t="e">
        <f t="shared" si="4"/>
        <v>#REF!</v>
      </c>
      <c r="F82" s="62">
        <f>SUM(ต.ค.56!E84)</f>
        <v>0</v>
      </c>
      <c r="G82" s="62" t="e">
        <f>SUM(#REF!)</f>
        <v>#REF!</v>
      </c>
      <c r="H82" s="62" t="e">
        <f>SUM(#REF!)</f>
        <v>#REF!</v>
      </c>
      <c r="I82" s="62" t="e">
        <f>SUM(#REF!)</f>
        <v>#REF!</v>
      </c>
      <c r="J82" s="62" t="e">
        <f>SUM(#REF!)</f>
        <v>#REF!</v>
      </c>
      <c r="K82" s="62" t="e">
        <f>SUM(#REF!)</f>
        <v>#REF!</v>
      </c>
      <c r="L82" s="62" t="e">
        <f>SUM(#REF!)</f>
        <v>#REF!</v>
      </c>
      <c r="M82" s="62" t="e">
        <f>SUM(#REF!)</f>
        <v>#REF!</v>
      </c>
      <c r="N82" s="62" t="e">
        <f>SUM(#REF!)</f>
        <v>#REF!</v>
      </c>
      <c r="O82" s="62" t="e">
        <f>SUM(#REF!)</f>
        <v>#REF!</v>
      </c>
      <c r="P82" s="62" t="e">
        <f>SUM(#REF!)</f>
        <v>#REF!</v>
      </c>
      <c r="Q82" s="62"/>
    </row>
    <row r="83" spans="1:18">
      <c r="A83" s="48"/>
      <c r="B83" s="45" t="s">
        <v>229</v>
      </c>
      <c r="C83" s="20" t="s">
        <v>3</v>
      </c>
      <c r="D83" s="21">
        <v>2500</v>
      </c>
      <c r="E83" s="64" t="e">
        <f t="shared" si="4"/>
        <v>#REF!</v>
      </c>
      <c r="F83" s="62">
        <f>SUM(ต.ค.56!E85)</f>
        <v>0</v>
      </c>
      <c r="G83" s="62" t="e">
        <f>SUM(#REF!)</f>
        <v>#REF!</v>
      </c>
      <c r="H83" s="62" t="e">
        <f>SUM(#REF!)</f>
        <v>#REF!</v>
      </c>
      <c r="I83" s="62" t="e">
        <f>SUM(#REF!)</f>
        <v>#REF!</v>
      </c>
      <c r="J83" s="62" t="e">
        <f>SUM(#REF!)</f>
        <v>#REF!</v>
      </c>
      <c r="K83" s="62" t="e">
        <f>SUM(#REF!)</f>
        <v>#REF!</v>
      </c>
      <c r="L83" s="62" t="e">
        <f>SUM(#REF!)</f>
        <v>#REF!</v>
      </c>
      <c r="M83" s="62" t="e">
        <f>SUM(#REF!)</f>
        <v>#REF!</v>
      </c>
      <c r="N83" s="62" t="e">
        <f>SUM(#REF!)</f>
        <v>#REF!</v>
      </c>
      <c r="O83" s="62" t="e">
        <f>SUM(#REF!)</f>
        <v>#REF!</v>
      </c>
      <c r="P83" s="62" t="e">
        <f>SUM(#REF!)</f>
        <v>#REF!</v>
      </c>
      <c r="Q83" s="62"/>
    </row>
    <row r="84" spans="1:18" ht="23.25" customHeight="1">
      <c r="A84" s="48"/>
      <c r="B84" s="45" t="s">
        <v>230</v>
      </c>
      <c r="C84" s="20" t="s">
        <v>3</v>
      </c>
      <c r="D84" s="21">
        <v>2800</v>
      </c>
      <c r="E84" s="21" t="e">
        <f t="shared" si="4"/>
        <v>#REF!</v>
      </c>
      <c r="F84" s="55">
        <f>SUM(ต.ค.56!E86)</f>
        <v>0</v>
      </c>
      <c r="G84" s="55" t="e">
        <f>SUM(#REF!)</f>
        <v>#REF!</v>
      </c>
      <c r="H84" s="55" t="e">
        <f>SUM(#REF!)</f>
        <v>#REF!</v>
      </c>
      <c r="I84" s="55" t="e">
        <f>SUM(#REF!)</f>
        <v>#REF!</v>
      </c>
      <c r="J84" s="55" t="e">
        <f>SUM(#REF!)</f>
        <v>#REF!</v>
      </c>
      <c r="K84" s="55" t="e">
        <f>SUM(#REF!)</f>
        <v>#REF!</v>
      </c>
      <c r="L84" s="55" t="e">
        <f>SUM(#REF!)</f>
        <v>#REF!</v>
      </c>
      <c r="M84" s="55" t="e">
        <f>SUM(#REF!)</f>
        <v>#REF!</v>
      </c>
      <c r="N84" s="55" t="e">
        <f>SUM(#REF!)</f>
        <v>#REF!</v>
      </c>
      <c r="O84" s="55" t="e">
        <f>SUM(#REF!)</f>
        <v>#REF!</v>
      </c>
      <c r="P84" s="55" t="e">
        <f>SUM(#REF!)</f>
        <v>#REF!</v>
      </c>
      <c r="Q84" s="55" t="e">
        <f>SUM(#REF!)</f>
        <v>#REF!</v>
      </c>
    </row>
    <row r="85" spans="1:18" ht="43.5" customHeight="1">
      <c r="A85" s="48"/>
      <c r="B85" s="45" t="s">
        <v>231</v>
      </c>
      <c r="C85" s="20" t="s">
        <v>3</v>
      </c>
      <c r="D85" s="21">
        <v>4000</v>
      </c>
      <c r="E85" s="21" t="e">
        <f t="shared" si="4"/>
        <v>#REF!</v>
      </c>
      <c r="F85" s="55">
        <f>SUM(ต.ค.56!E87)</f>
        <v>0</v>
      </c>
      <c r="G85" s="55" t="e">
        <f>SUM(#REF!)</f>
        <v>#REF!</v>
      </c>
      <c r="H85" s="55" t="e">
        <f>SUM(#REF!)</f>
        <v>#REF!</v>
      </c>
      <c r="I85" s="55" t="e">
        <f>SUM(#REF!)</f>
        <v>#REF!</v>
      </c>
      <c r="J85" s="55" t="e">
        <f>SUM(#REF!)</f>
        <v>#REF!</v>
      </c>
      <c r="K85" s="55" t="e">
        <f>SUM(#REF!)</f>
        <v>#REF!</v>
      </c>
      <c r="L85" s="55" t="e">
        <f>SUM(#REF!)</f>
        <v>#REF!</v>
      </c>
      <c r="M85" s="55" t="e">
        <f>SUM(#REF!)</f>
        <v>#REF!</v>
      </c>
      <c r="N85" s="55" t="e">
        <f>SUM(#REF!)</f>
        <v>#REF!</v>
      </c>
      <c r="O85" s="55" t="e">
        <f>SUM(#REF!)</f>
        <v>#REF!</v>
      </c>
      <c r="P85" s="55" t="e">
        <f>SUM(#REF!)</f>
        <v>#REF!</v>
      </c>
      <c r="Q85" s="55" t="e">
        <f>SUM(#REF!)</f>
        <v>#REF!</v>
      </c>
    </row>
    <row r="86" spans="1:18" ht="21.75" customHeight="1">
      <c r="A86" s="48"/>
      <c r="B86" s="45" t="s">
        <v>232</v>
      </c>
      <c r="C86" s="20" t="s">
        <v>49</v>
      </c>
      <c r="D86" s="21">
        <v>162</v>
      </c>
      <c r="E86" s="21" t="e">
        <f t="shared" si="4"/>
        <v>#REF!</v>
      </c>
      <c r="F86" s="55">
        <f>SUM(ต.ค.56!E88)</f>
        <v>0</v>
      </c>
      <c r="G86" s="55" t="e">
        <f>SUM(#REF!)</f>
        <v>#REF!</v>
      </c>
      <c r="H86" s="55" t="e">
        <f>SUM(#REF!)</f>
        <v>#REF!</v>
      </c>
      <c r="I86" s="55" t="e">
        <f>SUM(#REF!)</f>
        <v>#REF!</v>
      </c>
      <c r="J86" s="55" t="e">
        <f>SUM(#REF!)</f>
        <v>#REF!</v>
      </c>
      <c r="K86" s="55" t="e">
        <f>SUM(#REF!)</f>
        <v>#REF!</v>
      </c>
      <c r="L86" s="55" t="e">
        <f>SUM(#REF!)</f>
        <v>#REF!</v>
      </c>
      <c r="M86" s="55" t="e">
        <f>SUM(#REF!)</f>
        <v>#REF!</v>
      </c>
      <c r="N86" s="55" t="e">
        <f>SUM(#REF!)</f>
        <v>#REF!</v>
      </c>
      <c r="O86" s="55" t="e">
        <f>SUM(#REF!)</f>
        <v>#REF!</v>
      </c>
      <c r="P86" s="55" t="e">
        <f>SUM(#REF!)</f>
        <v>#REF!</v>
      </c>
      <c r="Q86" s="55"/>
    </row>
    <row r="87" spans="1:18" ht="21.75" customHeight="1">
      <c r="A87" s="48"/>
      <c r="B87" s="45"/>
      <c r="C87" s="20" t="s">
        <v>3</v>
      </c>
      <c r="D87" s="21">
        <v>1620</v>
      </c>
      <c r="E87" s="21" t="e">
        <f t="shared" si="4"/>
        <v>#REF!</v>
      </c>
      <c r="F87" s="55">
        <f>SUM(ต.ค.56!E89)</f>
        <v>0</v>
      </c>
      <c r="G87" s="55" t="e">
        <f>SUM(#REF!)</f>
        <v>#REF!</v>
      </c>
      <c r="H87" s="55" t="e">
        <f>SUM(#REF!)</f>
        <v>#REF!</v>
      </c>
      <c r="I87" s="55" t="e">
        <f>SUM(#REF!)</f>
        <v>#REF!</v>
      </c>
      <c r="J87" s="55" t="e">
        <f>SUM(#REF!)</f>
        <v>#REF!</v>
      </c>
      <c r="K87" s="55" t="e">
        <f>SUM(#REF!)</f>
        <v>#REF!</v>
      </c>
      <c r="L87" s="55" t="e">
        <f>SUM(#REF!)</f>
        <v>#REF!</v>
      </c>
      <c r="M87" s="55" t="e">
        <f>SUM(#REF!)</f>
        <v>#REF!</v>
      </c>
      <c r="N87" s="55" t="e">
        <f>SUM(#REF!)</f>
        <v>#REF!</v>
      </c>
      <c r="O87" s="55" t="e">
        <f>SUM(#REF!)</f>
        <v>#REF!</v>
      </c>
      <c r="P87" s="55" t="e">
        <f>SUM(#REF!)</f>
        <v>#REF!</v>
      </c>
      <c r="Q87" s="55"/>
    </row>
    <row r="88" spans="1:18" ht="23.25" customHeight="1">
      <c r="A88" s="48"/>
      <c r="B88" s="47" t="s">
        <v>233</v>
      </c>
      <c r="C88" s="20" t="s">
        <v>49</v>
      </c>
      <c r="D88" s="21">
        <v>32</v>
      </c>
      <c r="E88" s="21" t="e">
        <f t="shared" si="4"/>
        <v>#REF!</v>
      </c>
      <c r="F88" s="55">
        <f>SUM(ต.ค.56!E90)</f>
        <v>0</v>
      </c>
      <c r="G88" s="55" t="e">
        <f>SUM(#REF!)</f>
        <v>#REF!</v>
      </c>
      <c r="H88" s="55" t="e">
        <f>SUM(#REF!)</f>
        <v>#REF!</v>
      </c>
      <c r="I88" s="55" t="e">
        <f>SUM(#REF!)</f>
        <v>#REF!</v>
      </c>
      <c r="J88" s="55" t="e">
        <f>SUM(#REF!)</f>
        <v>#REF!</v>
      </c>
      <c r="K88" s="55" t="e">
        <f>SUM(#REF!)</f>
        <v>#REF!</v>
      </c>
      <c r="L88" s="55" t="e">
        <f>SUM(#REF!)</f>
        <v>#REF!</v>
      </c>
      <c r="M88" s="55" t="e">
        <f>SUM(#REF!)</f>
        <v>#REF!</v>
      </c>
      <c r="N88" s="55" t="e">
        <f>SUM(#REF!)</f>
        <v>#REF!</v>
      </c>
      <c r="O88" s="55" t="e">
        <f>SUM(#REF!)</f>
        <v>#REF!</v>
      </c>
      <c r="P88" s="55" t="e">
        <f>SUM(#REF!)</f>
        <v>#REF!</v>
      </c>
      <c r="Q88" s="55" t="e">
        <f>SUM(#REF!)</f>
        <v>#REF!</v>
      </c>
    </row>
    <row r="89" spans="1:18" ht="23.25" customHeight="1">
      <c r="A89" s="48"/>
      <c r="B89" s="45"/>
      <c r="C89" s="20" t="s">
        <v>3</v>
      </c>
      <c r="D89" s="21">
        <v>320</v>
      </c>
      <c r="E89" s="21" t="e">
        <f t="shared" si="4"/>
        <v>#REF!</v>
      </c>
      <c r="F89" s="55">
        <f>SUM(ต.ค.56!E91)</f>
        <v>0</v>
      </c>
      <c r="G89" s="55" t="e">
        <f>SUM(#REF!)</f>
        <v>#REF!</v>
      </c>
      <c r="H89" s="55" t="e">
        <f>SUM(#REF!)</f>
        <v>#REF!</v>
      </c>
      <c r="I89" s="55" t="e">
        <f>SUM(#REF!)</f>
        <v>#REF!</v>
      </c>
      <c r="J89" s="55" t="e">
        <f>SUM(#REF!)</f>
        <v>#REF!</v>
      </c>
      <c r="K89" s="55" t="e">
        <f>SUM(#REF!)</f>
        <v>#REF!</v>
      </c>
      <c r="L89" s="55" t="e">
        <f>SUM(#REF!)</f>
        <v>#REF!</v>
      </c>
      <c r="M89" s="55" t="e">
        <f>SUM(#REF!)</f>
        <v>#REF!</v>
      </c>
      <c r="N89" s="55" t="e">
        <f>SUM(#REF!)</f>
        <v>#REF!</v>
      </c>
      <c r="O89" s="55" t="e">
        <f>SUM(#REF!)</f>
        <v>#REF!</v>
      </c>
      <c r="P89" s="55" t="e">
        <f>SUM(#REF!)</f>
        <v>#REF!</v>
      </c>
      <c r="Q89" s="55"/>
    </row>
    <row r="90" spans="1:18" ht="17.25" customHeight="1">
      <c r="A90" s="28"/>
      <c r="B90" s="29"/>
      <c r="C90" s="25"/>
      <c r="D90" s="25"/>
      <c r="E90" s="113"/>
      <c r="F90" s="55"/>
      <c r="G90" s="55"/>
      <c r="H90" s="55"/>
      <c r="I90" s="55"/>
      <c r="J90" s="55"/>
      <c r="K90" s="55"/>
      <c r="L90" s="55"/>
      <c r="M90" s="55"/>
      <c r="N90" s="55"/>
      <c r="O90" s="55"/>
      <c r="P90" s="55"/>
      <c r="Q90" s="55"/>
    </row>
    <row r="91" spans="1:18">
      <c r="A91" s="30" t="s">
        <v>234</v>
      </c>
      <c r="B91" s="31"/>
      <c r="C91" s="20"/>
      <c r="D91" s="21"/>
      <c r="E91" s="113"/>
      <c r="F91" s="55"/>
      <c r="G91" s="55"/>
      <c r="H91" s="55"/>
      <c r="I91" s="55"/>
      <c r="J91" s="55"/>
      <c r="K91" s="55"/>
      <c r="L91" s="55"/>
      <c r="M91" s="55"/>
      <c r="N91" s="55"/>
      <c r="O91" s="55"/>
      <c r="P91" s="55"/>
      <c r="Q91" s="55"/>
    </row>
    <row r="92" spans="1:18" ht="24.75" customHeight="1">
      <c r="A92" s="30" t="s">
        <v>71</v>
      </c>
      <c r="B92" s="31"/>
      <c r="C92" s="25" t="s">
        <v>3</v>
      </c>
      <c r="D92" s="32">
        <f>SUM(D94,D117,D160,D168)</f>
        <v>8541460</v>
      </c>
      <c r="E92" s="112" t="e">
        <f>SUM(F92:Q92)</f>
        <v>#REF!</v>
      </c>
      <c r="F92" s="58">
        <f>SUM(ต.ค.56!E94)</f>
        <v>0</v>
      </c>
      <c r="G92" s="58" t="e">
        <f>SUM(#REF!)</f>
        <v>#REF!</v>
      </c>
      <c r="H92" s="58" t="e">
        <f>SUM(#REF!)</f>
        <v>#REF!</v>
      </c>
      <c r="I92" s="58" t="e">
        <f>SUM(#REF!)</f>
        <v>#REF!</v>
      </c>
      <c r="J92" s="58" t="e">
        <f>SUM(#REF!)</f>
        <v>#REF!</v>
      </c>
      <c r="K92" s="58" t="e">
        <f>SUM(#REF!)</f>
        <v>#REF!</v>
      </c>
      <c r="L92" s="58" t="e">
        <f>SUM(#REF!)</f>
        <v>#REF!</v>
      </c>
      <c r="M92" s="58" t="e">
        <f>SUM(#REF!)</f>
        <v>#REF!</v>
      </c>
      <c r="N92" s="58" t="e">
        <f>SUM(#REF!)</f>
        <v>#REF!</v>
      </c>
      <c r="O92" s="58" t="e">
        <f>SUM(#REF!)</f>
        <v>#REF!</v>
      </c>
      <c r="P92" s="58" t="e">
        <f>SUM(#REF!)</f>
        <v>#REF!</v>
      </c>
      <c r="Q92" s="58" t="e">
        <f>SUM(#REF!)</f>
        <v>#REF!</v>
      </c>
      <c r="R92" s="12"/>
    </row>
    <row r="93" spans="1:18">
      <c r="A93" s="30"/>
      <c r="B93" s="31" t="s">
        <v>235</v>
      </c>
      <c r="C93" s="25"/>
      <c r="D93" s="32"/>
      <c r="E93" s="112"/>
      <c r="F93" s="58"/>
      <c r="G93" s="58"/>
      <c r="H93" s="58"/>
      <c r="I93" s="58"/>
      <c r="J93" s="58"/>
      <c r="K93" s="58"/>
      <c r="L93" s="58"/>
      <c r="M93" s="58"/>
      <c r="N93" s="58"/>
      <c r="O93" s="58"/>
      <c r="P93" s="58"/>
      <c r="Q93" s="58"/>
      <c r="R93" s="12"/>
    </row>
    <row r="94" spans="1:18">
      <c r="A94" s="33" t="s">
        <v>34</v>
      </c>
      <c r="B94" s="34" t="s">
        <v>236</v>
      </c>
      <c r="C94" s="25" t="s">
        <v>3</v>
      </c>
      <c r="D94" s="26">
        <f>SUM(D95,D103)</f>
        <v>636700</v>
      </c>
      <c r="E94" s="112" t="e">
        <f t="shared" ref="E94:E117" si="5">SUM(F94:Q94)</f>
        <v>#REF!</v>
      </c>
      <c r="F94" s="58">
        <f>SUM(ต.ค.56!E96)</f>
        <v>245</v>
      </c>
      <c r="G94" s="58" t="e">
        <f>SUM(#REF!)</f>
        <v>#REF!</v>
      </c>
      <c r="H94" s="58" t="e">
        <f>SUM(#REF!)</f>
        <v>#REF!</v>
      </c>
      <c r="I94" s="58" t="e">
        <f>SUM(#REF!)</f>
        <v>#REF!</v>
      </c>
      <c r="J94" s="58" t="e">
        <f>SUM(#REF!)</f>
        <v>#REF!</v>
      </c>
      <c r="K94" s="58" t="e">
        <f>SUM(#REF!)</f>
        <v>#REF!</v>
      </c>
      <c r="L94" s="58" t="e">
        <f>SUM(#REF!)</f>
        <v>#REF!</v>
      </c>
      <c r="M94" s="58" t="e">
        <f>SUM(#REF!)</f>
        <v>#REF!</v>
      </c>
      <c r="N94" s="58" t="e">
        <f>SUM(#REF!)</f>
        <v>#REF!</v>
      </c>
      <c r="O94" s="58" t="e">
        <f>SUM(#REF!)</f>
        <v>#REF!</v>
      </c>
      <c r="P94" s="58" t="e">
        <f>SUM(#REF!)</f>
        <v>#REF!</v>
      </c>
      <c r="Q94" s="58" t="e">
        <f>SUM(#REF!)</f>
        <v>#REF!</v>
      </c>
      <c r="R94" s="12"/>
    </row>
    <row r="95" spans="1:18" ht="22.5" customHeight="1">
      <c r="A95" s="33"/>
      <c r="B95" s="115" t="s">
        <v>237</v>
      </c>
      <c r="C95" s="20" t="s">
        <v>3</v>
      </c>
      <c r="D95" s="21">
        <f>SUM(D96:D102)</f>
        <v>618400</v>
      </c>
      <c r="E95" s="113" t="e">
        <f t="shared" si="5"/>
        <v>#REF!</v>
      </c>
      <c r="F95" s="55">
        <f>SUM(ต.ค.56!E97)</f>
        <v>242</v>
      </c>
      <c r="G95" s="55" t="e">
        <f>SUM(#REF!)</f>
        <v>#REF!</v>
      </c>
      <c r="H95" s="55" t="e">
        <f>SUM(#REF!)</f>
        <v>#REF!</v>
      </c>
      <c r="I95" s="55" t="e">
        <f>SUM(#REF!)</f>
        <v>#REF!</v>
      </c>
      <c r="J95" s="55" t="e">
        <f>SUM(#REF!)</f>
        <v>#REF!</v>
      </c>
      <c r="K95" s="55" t="e">
        <f>SUM(#REF!)</f>
        <v>#REF!</v>
      </c>
      <c r="L95" s="55" t="e">
        <f>SUM(#REF!)</f>
        <v>#REF!</v>
      </c>
      <c r="M95" s="55" t="e">
        <f>SUM(#REF!)</f>
        <v>#REF!</v>
      </c>
      <c r="N95" s="55" t="e">
        <f>SUM(#REF!)</f>
        <v>#REF!</v>
      </c>
      <c r="O95" s="55" t="e">
        <f>SUM(#REF!)</f>
        <v>#REF!</v>
      </c>
      <c r="P95" s="55" t="e">
        <f>SUM(#REF!)</f>
        <v>#REF!</v>
      </c>
      <c r="Q95" s="55" t="e">
        <f>SUM(#REF!)</f>
        <v>#REF!</v>
      </c>
    </row>
    <row r="96" spans="1:18" ht="21.75" customHeight="1">
      <c r="A96" s="35"/>
      <c r="B96" s="36" t="s">
        <v>185</v>
      </c>
      <c r="C96" s="20" t="s">
        <v>3</v>
      </c>
      <c r="D96" s="21">
        <v>150000</v>
      </c>
      <c r="E96" s="113" t="e">
        <f t="shared" si="5"/>
        <v>#REF!</v>
      </c>
      <c r="F96" s="55">
        <f>SUM(ต.ค.56!E98)</f>
        <v>91</v>
      </c>
      <c r="G96" s="55" t="e">
        <f>SUM(#REF!)</f>
        <v>#REF!</v>
      </c>
      <c r="H96" s="55" t="e">
        <f>SUM(#REF!)</f>
        <v>#REF!</v>
      </c>
      <c r="I96" s="55" t="e">
        <f>SUM(#REF!)</f>
        <v>#REF!</v>
      </c>
      <c r="J96" s="55" t="e">
        <f>SUM(#REF!)</f>
        <v>#REF!</v>
      </c>
      <c r="K96" s="55" t="e">
        <f>SUM(#REF!)</f>
        <v>#REF!</v>
      </c>
      <c r="L96" s="55" t="e">
        <f>SUM(#REF!)</f>
        <v>#REF!</v>
      </c>
      <c r="M96" s="55" t="e">
        <f>SUM(#REF!)</f>
        <v>#REF!</v>
      </c>
      <c r="N96" s="55" t="e">
        <f>SUM(#REF!)</f>
        <v>#REF!</v>
      </c>
      <c r="O96" s="55" t="e">
        <f>SUM(#REF!)</f>
        <v>#REF!</v>
      </c>
      <c r="P96" s="55" t="e">
        <f>SUM(#REF!)</f>
        <v>#REF!</v>
      </c>
      <c r="Q96" s="55" t="e">
        <f>SUM(#REF!)</f>
        <v>#REF!</v>
      </c>
    </row>
    <row r="97" spans="1:19">
      <c r="A97" s="35"/>
      <c r="B97" s="36" t="s">
        <v>186</v>
      </c>
      <c r="C97" s="20" t="s">
        <v>3</v>
      </c>
      <c r="D97" s="21">
        <v>245000</v>
      </c>
      <c r="E97" s="113" t="e">
        <f t="shared" si="5"/>
        <v>#REF!</v>
      </c>
      <c r="F97" s="55">
        <f>SUM(ต.ค.56!E99)</f>
        <v>151</v>
      </c>
      <c r="G97" s="55" t="e">
        <f>SUM(#REF!)</f>
        <v>#REF!</v>
      </c>
      <c r="H97" s="55" t="e">
        <f>SUM(#REF!)</f>
        <v>#REF!</v>
      </c>
      <c r="I97" s="55" t="e">
        <f>SUM(#REF!)</f>
        <v>#REF!</v>
      </c>
      <c r="J97" s="55" t="e">
        <f>SUM(#REF!)</f>
        <v>#REF!</v>
      </c>
      <c r="K97" s="55" t="e">
        <f>SUM(#REF!)</f>
        <v>#REF!</v>
      </c>
      <c r="L97" s="55" t="e">
        <f>SUM(#REF!)</f>
        <v>#REF!</v>
      </c>
      <c r="M97" s="55" t="e">
        <f>SUM(#REF!)</f>
        <v>#REF!</v>
      </c>
      <c r="N97" s="55" t="e">
        <f>SUM(#REF!)</f>
        <v>#REF!</v>
      </c>
      <c r="O97" s="55" t="e">
        <f>SUM(#REF!)</f>
        <v>#REF!</v>
      </c>
      <c r="P97" s="55" t="e">
        <f>SUM(#REF!)</f>
        <v>#REF!</v>
      </c>
      <c r="Q97" s="55" t="e">
        <f>SUM(#REF!)</f>
        <v>#REF!</v>
      </c>
    </row>
    <row r="98" spans="1:19">
      <c r="A98" s="35"/>
      <c r="B98" s="1" t="s">
        <v>278</v>
      </c>
      <c r="C98" s="20" t="s">
        <v>3</v>
      </c>
      <c r="D98" s="21">
        <v>100000</v>
      </c>
      <c r="E98" s="21" t="e">
        <f>SUM(F98:Q98)</f>
        <v>#REF!</v>
      </c>
      <c r="F98" s="60">
        <f>SUM(ต.ค.56!E100)</f>
        <v>0</v>
      </c>
      <c r="G98" s="60" t="e">
        <f>SUM(#REF!)</f>
        <v>#REF!</v>
      </c>
      <c r="H98" s="60" t="e">
        <f>SUM(#REF!)</f>
        <v>#REF!</v>
      </c>
      <c r="I98" s="60" t="e">
        <f>SUM(#REF!)</f>
        <v>#REF!</v>
      </c>
      <c r="J98" s="60" t="e">
        <f>SUM(#REF!)</f>
        <v>#REF!</v>
      </c>
      <c r="K98" s="60" t="e">
        <f>SUM(#REF!)</f>
        <v>#REF!</v>
      </c>
      <c r="L98" s="60" t="e">
        <f>SUM(#REF!)</f>
        <v>#REF!</v>
      </c>
      <c r="M98" s="60" t="e">
        <f>SUM(#REF!)</f>
        <v>#REF!</v>
      </c>
      <c r="N98" s="60" t="e">
        <f>SUM(#REF!)</f>
        <v>#REF!</v>
      </c>
      <c r="O98" s="60" t="e">
        <f>SUM(#REF!)</f>
        <v>#REF!</v>
      </c>
      <c r="P98" s="60" t="e">
        <f>SUM(#REF!)</f>
        <v>#REF!</v>
      </c>
      <c r="Q98" s="60" t="e">
        <f>SUM(#REF!)</f>
        <v>#REF!</v>
      </c>
      <c r="S98" s="109"/>
    </row>
    <row r="99" spans="1:19" ht="24.75" customHeight="1">
      <c r="A99" s="35"/>
      <c r="B99" s="36" t="s">
        <v>279</v>
      </c>
      <c r="C99" s="20" t="s">
        <v>3</v>
      </c>
      <c r="D99" s="21">
        <v>4700</v>
      </c>
      <c r="E99" s="113" t="e">
        <f t="shared" si="5"/>
        <v>#REF!</v>
      </c>
      <c r="F99" s="55">
        <f>SUM(ต.ค.56!E101)</f>
        <v>0</v>
      </c>
      <c r="G99" s="55" t="e">
        <f>SUM(#REF!)</f>
        <v>#REF!</v>
      </c>
      <c r="H99" s="55" t="e">
        <f>SUM(#REF!)</f>
        <v>#REF!</v>
      </c>
      <c r="I99" s="55" t="e">
        <f>SUM(#REF!)</f>
        <v>#REF!</v>
      </c>
      <c r="J99" s="55" t="e">
        <f>SUM(#REF!)</f>
        <v>#REF!</v>
      </c>
      <c r="K99" s="55" t="e">
        <f>SUM(#REF!)</f>
        <v>#REF!</v>
      </c>
      <c r="L99" s="55" t="e">
        <f>SUM(#REF!)</f>
        <v>#REF!</v>
      </c>
      <c r="M99" s="55" t="e">
        <f>SUM(#REF!)</f>
        <v>#REF!</v>
      </c>
      <c r="N99" s="55" t="e">
        <f>SUM(#REF!)</f>
        <v>#REF!</v>
      </c>
      <c r="O99" s="55" t="e">
        <f>SUM(#REF!)</f>
        <v>#REF!</v>
      </c>
      <c r="P99" s="55" t="e">
        <f>SUM(#REF!)</f>
        <v>#REF!</v>
      </c>
      <c r="Q99" s="55" t="e">
        <f>SUM(#REF!)</f>
        <v>#REF!</v>
      </c>
    </row>
    <row r="100" spans="1:19">
      <c r="A100" s="35"/>
      <c r="B100" s="36" t="s">
        <v>280</v>
      </c>
      <c r="C100" s="20" t="s">
        <v>3</v>
      </c>
      <c r="D100" s="21">
        <v>13000</v>
      </c>
      <c r="E100" s="21" t="e">
        <f t="shared" si="5"/>
        <v>#REF!</v>
      </c>
      <c r="F100" s="55">
        <f>SUM(ต.ค.56!E102)</f>
        <v>0</v>
      </c>
      <c r="G100" s="55" t="e">
        <f>SUM(#REF!)</f>
        <v>#REF!</v>
      </c>
      <c r="H100" s="55" t="e">
        <f>SUM(#REF!)</f>
        <v>#REF!</v>
      </c>
      <c r="I100" s="55" t="e">
        <f>SUM(#REF!)</f>
        <v>#REF!</v>
      </c>
      <c r="J100" s="55" t="e">
        <f>SUM(#REF!)</f>
        <v>#REF!</v>
      </c>
      <c r="K100" s="55" t="e">
        <f>SUM(#REF!)</f>
        <v>#REF!</v>
      </c>
      <c r="L100" s="55" t="e">
        <f>SUM(#REF!)</f>
        <v>#REF!</v>
      </c>
      <c r="M100" s="55" t="e">
        <f>SUM(#REF!)</f>
        <v>#REF!</v>
      </c>
      <c r="N100" s="55" t="e">
        <f>SUM(#REF!)</f>
        <v>#REF!</v>
      </c>
      <c r="O100" s="55" t="e">
        <f>SUM(#REF!)</f>
        <v>#REF!</v>
      </c>
      <c r="P100" s="55" t="e">
        <f>SUM(#REF!)</f>
        <v>#REF!</v>
      </c>
      <c r="Q100" s="55" t="e">
        <f>SUM(#REF!)</f>
        <v>#REF!</v>
      </c>
      <c r="R100" s="109"/>
    </row>
    <row r="101" spans="1:19">
      <c r="A101" s="35"/>
      <c r="B101" s="36" t="s">
        <v>281</v>
      </c>
      <c r="C101" s="20" t="s">
        <v>3</v>
      </c>
      <c r="D101" s="21">
        <v>87000</v>
      </c>
      <c r="E101" s="21" t="e">
        <f t="shared" si="5"/>
        <v>#REF!</v>
      </c>
      <c r="F101" s="60">
        <f>SUM(ต.ค.56!E103)</f>
        <v>0</v>
      </c>
      <c r="G101" s="60" t="e">
        <f>SUM(#REF!)</f>
        <v>#REF!</v>
      </c>
      <c r="H101" s="60" t="e">
        <f>SUM(#REF!)</f>
        <v>#REF!</v>
      </c>
      <c r="I101" s="60" t="e">
        <f>SUM(#REF!)</f>
        <v>#REF!</v>
      </c>
      <c r="J101" s="60" t="e">
        <f>SUM(#REF!)</f>
        <v>#REF!</v>
      </c>
      <c r="K101" s="60" t="e">
        <f>SUM(#REF!)</f>
        <v>#REF!</v>
      </c>
      <c r="L101" s="60" t="e">
        <f>SUM(#REF!)</f>
        <v>#REF!</v>
      </c>
      <c r="M101" s="60" t="e">
        <f>SUM(#REF!)</f>
        <v>#REF!</v>
      </c>
      <c r="N101" s="60" t="e">
        <f>SUM(#REF!)</f>
        <v>#REF!</v>
      </c>
      <c r="O101" s="60" t="e">
        <f>SUM(#REF!)</f>
        <v>#REF!</v>
      </c>
      <c r="P101" s="60" t="e">
        <f>SUM(#REF!)</f>
        <v>#REF!</v>
      </c>
      <c r="Q101" s="60" t="e">
        <f>SUM(#REF!)</f>
        <v>#REF!</v>
      </c>
      <c r="S101" s="109"/>
    </row>
    <row r="102" spans="1:19" ht="21" customHeight="1">
      <c r="A102" s="35"/>
      <c r="B102" s="1" t="s">
        <v>256</v>
      </c>
      <c r="C102" s="20" t="s">
        <v>3</v>
      </c>
      <c r="D102" s="21">
        <v>18700</v>
      </c>
      <c r="E102" s="21" t="e">
        <f t="shared" si="5"/>
        <v>#REF!</v>
      </c>
      <c r="F102" s="56">
        <f>SUM(ต.ค.56!E104)</f>
        <v>0</v>
      </c>
      <c r="G102" s="56" t="e">
        <f>SUM(#REF!)</f>
        <v>#REF!</v>
      </c>
      <c r="H102" s="56" t="e">
        <f>SUM(#REF!)</f>
        <v>#REF!</v>
      </c>
      <c r="I102" s="56" t="e">
        <f>SUM(#REF!)</f>
        <v>#REF!</v>
      </c>
      <c r="J102" s="56" t="e">
        <f>SUM(#REF!)</f>
        <v>#REF!</v>
      </c>
      <c r="K102" s="56" t="e">
        <f>SUM(#REF!)</f>
        <v>#REF!</v>
      </c>
      <c r="L102" s="56" t="e">
        <f>SUM(#REF!)</f>
        <v>#REF!</v>
      </c>
      <c r="M102" s="56" t="e">
        <f>SUM(#REF!)</f>
        <v>#REF!</v>
      </c>
      <c r="N102" s="56" t="e">
        <f>SUM(#REF!)</f>
        <v>#REF!</v>
      </c>
      <c r="O102" s="56" t="e">
        <f>SUM(#REF!)</f>
        <v>#REF!</v>
      </c>
      <c r="P102" s="56" t="e">
        <f>SUM(#REF!)</f>
        <v>#REF!</v>
      </c>
      <c r="Q102" s="56" t="e">
        <f>SUM(#REF!)</f>
        <v>#REF!</v>
      </c>
    </row>
    <row r="103" spans="1:19">
      <c r="A103" s="35"/>
      <c r="B103" s="1" t="s">
        <v>257</v>
      </c>
      <c r="C103" s="20" t="s">
        <v>3</v>
      </c>
      <c r="D103" s="21">
        <f>SUM(D104:D108)</f>
        <v>18300</v>
      </c>
      <c r="E103" s="21" t="e">
        <f t="shared" si="5"/>
        <v>#REF!</v>
      </c>
      <c r="F103" s="56">
        <f>SUM(ต.ค.56!E108)</f>
        <v>3</v>
      </c>
      <c r="G103" s="56" t="e">
        <f>SUM(#REF!)</f>
        <v>#REF!</v>
      </c>
      <c r="H103" s="56" t="e">
        <f>SUM(#REF!)</f>
        <v>#REF!</v>
      </c>
      <c r="I103" s="56" t="e">
        <f>SUM(#REF!)</f>
        <v>#REF!</v>
      </c>
      <c r="J103" s="56" t="e">
        <f>SUM(#REF!)</f>
        <v>#REF!</v>
      </c>
      <c r="K103" s="56" t="e">
        <f>SUM(#REF!)</f>
        <v>#REF!</v>
      </c>
      <c r="L103" s="56" t="e">
        <f>SUM(#REF!)</f>
        <v>#REF!</v>
      </c>
      <c r="M103" s="56" t="e">
        <f>SUM(#REF!)</f>
        <v>#REF!</v>
      </c>
      <c r="N103" s="56" t="e">
        <f>SUM(#REF!)</f>
        <v>#REF!</v>
      </c>
      <c r="O103" s="56" t="e">
        <f>SUM(#REF!)</f>
        <v>#REF!</v>
      </c>
      <c r="P103" s="56" t="e">
        <f>SUM(#REF!)</f>
        <v>#REF!</v>
      </c>
      <c r="Q103" s="56" t="e">
        <f>SUM(#REF!)</f>
        <v>#REF!</v>
      </c>
    </row>
    <row r="104" spans="1:19">
      <c r="A104" s="35"/>
      <c r="B104" s="36" t="s">
        <v>238</v>
      </c>
      <c r="C104" s="20" t="s">
        <v>3</v>
      </c>
      <c r="D104" s="21">
        <v>2000</v>
      </c>
      <c r="E104" s="21" t="e">
        <f t="shared" si="5"/>
        <v>#REF!</v>
      </c>
      <c r="F104" s="60">
        <f>SUM(ต.ค.56!E109)</f>
        <v>0</v>
      </c>
      <c r="G104" s="60" t="e">
        <f>SUM(#REF!)</f>
        <v>#REF!</v>
      </c>
      <c r="H104" s="60" t="e">
        <f>SUM(#REF!)</f>
        <v>#REF!</v>
      </c>
      <c r="I104" s="60" t="e">
        <f>SUM(#REF!)</f>
        <v>#REF!</v>
      </c>
      <c r="J104" s="60" t="e">
        <f>SUM(#REF!)</f>
        <v>#REF!</v>
      </c>
      <c r="K104" s="60" t="e">
        <f>SUM(#REF!)</f>
        <v>#REF!</v>
      </c>
      <c r="L104" s="60" t="e">
        <f>SUM(#REF!)</f>
        <v>#REF!</v>
      </c>
      <c r="M104" s="60" t="e">
        <f>SUM(#REF!)</f>
        <v>#REF!</v>
      </c>
      <c r="N104" s="60" t="e">
        <f>SUM(#REF!)</f>
        <v>#REF!</v>
      </c>
      <c r="O104" s="60" t="e">
        <f>SUM(#REF!)</f>
        <v>#REF!</v>
      </c>
      <c r="P104" s="60" t="e">
        <f>SUM(#REF!)</f>
        <v>#REF!</v>
      </c>
      <c r="Q104" s="60" t="e">
        <f>SUM(#REF!)</f>
        <v>#REF!</v>
      </c>
    </row>
    <row r="105" spans="1:19">
      <c r="A105" s="35"/>
      <c r="B105" s="36" t="s">
        <v>239</v>
      </c>
      <c r="C105" s="20" t="s">
        <v>3</v>
      </c>
      <c r="D105" s="21">
        <v>13000</v>
      </c>
      <c r="E105" s="21" t="e">
        <f t="shared" si="5"/>
        <v>#REF!</v>
      </c>
      <c r="F105" s="60">
        <f>SUM(ต.ค.56!E110)</f>
        <v>0</v>
      </c>
      <c r="G105" s="60" t="e">
        <f>SUM(#REF!)</f>
        <v>#REF!</v>
      </c>
      <c r="H105" s="60" t="e">
        <f>SUM(#REF!)</f>
        <v>#REF!</v>
      </c>
      <c r="I105" s="60" t="e">
        <f>SUM(#REF!)</f>
        <v>#REF!</v>
      </c>
      <c r="J105" s="60" t="e">
        <f>SUM(#REF!)</f>
        <v>#REF!</v>
      </c>
      <c r="K105" s="60" t="e">
        <f>SUM(#REF!)</f>
        <v>#REF!</v>
      </c>
      <c r="L105" s="60" t="e">
        <f>SUM(#REF!)</f>
        <v>#REF!</v>
      </c>
      <c r="M105" s="60" t="e">
        <f>SUM(#REF!)</f>
        <v>#REF!</v>
      </c>
      <c r="N105" s="60" t="e">
        <f>SUM(#REF!)</f>
        <v>#REF!</v>
      </c>
      <c r="O105" s="60" t="e">
        <f>SUM(#REF!)</f>
        <v>#REF!</v>
      </c>
      <c r="P105" s="60" t="e">
        <f>SUM(#REF!)</f>
        <v>#REF!</v>
      </c>
      <c r="Q105" s="60" t="e">
        <f>SUM(#REF!)</f>
        <v>#REF!</v>
      </c>
    </row>
    <row r="106" spans="1:19">
      <c r="A106" s="35"/>
      <c r="B106" s="36" t="s">
        <v>240</v>
      </c>
      <c r="C106" s="20" t="s">
        <v>3</v>
      </c>
      <c r="D106" s="21">
        <v>3194</v>
      </c>
      <c r="E106" s="21" t="e">
        <f t="shared" si="5"/>
        <v>#REF!</v>
      </c>
      <c r="F106" s="60">
        <f>SUM(ต.ค.56!E111)</f>
        <v>2</v>
      </c>
      <c r="G106" s="60" t="e">
        <f>SUM(#REF!)</f>
        <v>#REF!</v>
      </c>
      <c r="H106" s="60" t="e">
        <f>SUM(#REF!)</f>
        <v>#REF!</v>
      </c>
      <c r="I106" s="60" t="e">
        <f>SUM(#REF!)</f>
        <v>#REF!</v>
      </c>
      <c r="J106" s="60" t="e">
        <f>SUM(#REF!)</f>
        <v>#REF!</v>
      </c>
      <c r="K106" s="60" t="e">
        <f>SUM(#REF!)</f>
        <v>#REF!</v>
      </c>
      <c r="L106" s="60" t="e">
        <f>SUM(#REF!)</f>
        <v>#REF!</v>
      </c>
      <c r="M106" s="60" t="e">
        <f>SUM(#REF!)</f>
        <v>#REF!</v>
      </c>
      <c r="N106" s="60" t="e">
        <f>SUM(#REF!)</f>
        <v>#REF!</v>
      </c>
      <c r="O106" s="60" t="e">
        <f>SUM(#REF!)</f>
        <v>#REF!</v>
      </c>
      <c r="P106" s="60" t="e">
        <f>SUM(#REF!)</f>
        <v>#REF!</v>
      </c>
      <c r="Q106" s="60" t="e">
        <f>SUM(#REF!)</f>
        <v>#REF!</v>
      </c>
    </row>
    <row r="107" spans="1:19">
      <c r="A107" s="35"/>
      <c r="B107" s="1" t="s">
        <v>241</v>
      </c>
      <c r="C107" s="20" t="s">
        <v>3</v>
      </c>
      <c r="D107" s="21">
        <v>86</v>
      </c>
      <c r="E107" s="21" t="e">
        <f t="shared" si="5"/>
        <v>#REF!</v>
      </c>
      <c r="F107" s="56">
        <f>SUM(ต.ค.56!E112)</f>
        <v>1</v>
      </c>
      <c r="G107" s="56" t="e">
        <f>SUM(#REF!)</f>
        <v>#REF!</v>
      </c>
      <c r="H107" s="56" t="e">
        <f>SUM(#REF!)</f>
        <v>#REF!</v>
      </c>
      <c r="I107" s="56" t="e">
        <f>SUM(#REF!)</f>
        <v>#REF!</v>
      </c>
      <c r="J107" s="56" t="e">
        <f>SUM(#REF!)</f>
        <v>#REF!</v>
      </c>
      <c r="K107" s="56" t="e">
        <f>SUM(#REF!)</f>
        <v>#REF!</v>
      </c>
      <c r="L107" s="56" t="e">
        <f>SUM(#REF!)</f>
        <v>#REF!</v>
      </c>
      <c r="M107" s="56" t="e">
        <f>SUM(#REF!)</f>
        <v>#REF!</v>
      </c>
      <c r="N107" s="56" t="e">
        <f>SUM(#REF!)</f>
        <v>#REF!</v>
      </c>
      <c r="O107" s="56" t="e">
        <f>SUM(#REF!)</f>
        <v>#REF!</v>
      </c>
      <c r="P107" s="56" t="e">
        <f>SUM(#REF!)</f>
        <v>#REF!</v>
      </c>
      <c r="Q107" s="56" t="e">
        <f>SUM(#REF!)</f>
        <v>#REF!</v>
      </c>
    </row>
    <row r="108" spans="1:19" ht="42">
      <c r="A108" s="35"/>
      <c r="B108" s="36" t="s">
        <v>242</v>
      </c>
      <c r="C108" s="20" t="s">
        <v>3</v>
      </c>
      <c r="D108" s="21">
        <v>20</v>
      </c>
      <c r="E108" s="21" t="e">
        <f t="shared" si="5"/>
        <v>#REF!</v>
      </c>
      <c r="F108" s="60">
        <f>SUM(ต.ค.56!E113)</f>
        <v>0</v>
      </c>
      <c r="G108" s="60" t="e">
        <f>SUM(#REF!)</f>
        <v>#REF!</v>
      </c>
      <c r="H108" s="60" t="e">
        <f>SUM(#REF!)</f>
        <v>#REF!</v>
      </c>
      <c r="I108" s="60" t="e">
        <f>SUM(#REF!)</f>
        <v>#REF!</v>
      </c>
      <c r="J108" s="60" t="e">
        <f>SUM(#REF!)</f>
        <v>#REF!</v>
      </c>
      <c r="K108" s="60" t="e">
        <f>SUM(#REF!)</f>
        <v>#REF!</v>
      </c>
      <c r="L108" s="60" t="e">
        <f>SUM(#REF!)</f>
        <v>#REF!</v>
      </c>
      <c r="M108" s="60" t="e">
        <f>SUM(#REF!)</f>
        <v>#REF!</v>
      </c>
      <c r="N108" s="60" t="e">
        <f>SUM(#REF!)</f>
        <v>#REF!</v>
      </c>
      <c r="O108" s="60" t="e">
        <f>SUM(#REF!)</f>
        <v>#REF!</v>
      </c>
      <c r="P108" s="60" t="e">
        <f>SUM(#REF!)</f>
        <v>#REF!</v>
      </c>
      <c r="Q108" s="60" t="e">
        <f>SUM(#REF!)</f>
        <v>#REF!</v>
      </c>
    </row>
    <row r="109" spans="1:19">
      <c r="A109" s="35"/>
      <c r="B109" s="38" t="s">
        <v>270</v>
      </c>
      <c r="C109" s="20" t="s">
        <v>3</v>
      </c>
      <c r="D109" s="21"/>
      <c r="E109" s="21" t="e">
        <f t="shared" si="5"/>
        <v>#REF!</v>
      </c>
      <c r="F109" s="56">
        <f>SUM(ต.ค.56!E114)</f>
        <v>0</v>
      </c>
      <c r="G109" s="56" t="e">
        <f>SUM(#REF!)</f>
        <v>#REF!</v>
      </c>
      <c r="H109" s="56" t="e">
        <f>SUM(#REF!)</f>
        <v>#REF!</v>
      </c>
      <c r="I109" s="56" t="e">
        <f>SUM(#REF!)</f>
        <v>#REF!</v>
      </c>
      <c r="J109" s="56" t="e">
        <f>SUM(#REF!)</f>
        <v>#REF!</v>
      </c>
      <c r="K109" s="56" t="e">
        <f>SUM(#REF!)</f>
        <v>#REF!</v>
      </c>
      <c r="L109" s="56" t="e">
        <f>SUM(#REF!)</f>
        <v>#REF!</v>
      </c>
      <c r="M109" s="56" t="e">
        <f>SUM(#REF!)</f>
        <v>#REF!</v>
      </c>
      <c r="N109" s="56" t="e">
        <f>SUM(#REF!)</f>
        <v>#REF!</v>
      </c>
      <c r="O109" s="56" t="e">
        <f>SUM(#REF!)</f>
        <v>#REF!</v>
      </c>
      <c r="P109" s="56" t="e">
        <f>SUM(#REF!)</f>
        <v>#REF!</v>
      </c>
      <c r="Q109" s="56" t="e">
        <f>SUM(#REF!)</f>
        <v>#REF!</v>
      </c>
    </row>
    <row r="110" spans="1:19">
      <c r="A110" s="35"/>
      <c r="B110" s="38" t="s">
        <v>271</v>
      </c>
      <c r="C110" s="20" t="s">
        <v>3</v>
      </c>
      <c r="D110" s="21"/>
      <c r="E110" s="21" t="e">
        <f t="shared" si="5"/>
        <v>#REF!</v>
      </c>
      <c r="F110" s="56">
        <f>SUM(ต.ค.56!E115)</f>
        <v>0</v>
      </c>
      <c r="G110" s="56" t="e">
        <f>SUM(#REF!)</f>
        <v>#REF!</v>
      </c>
      <c r="H110" s="56" t="e">
        <f>SUM(#REF!)</f>
        <v>#REF!</v>
      </c>
      <c r="I110" s="56" t="e">
        <f>SUM(#REF!)</f>
        <v>#REF!</v>
      </c>
      <c r="J110" s="56" t="e">
        <f>SUM(#REF!)</f>
        <v>#REF!</v>
      </c>
      <c r="K110" s="56" t="e">
        <f>SUM(#REF!)</f>
        <v>#REF!</v>
      </c>
      <c r="L110" s="56" t="e">
        <f>SUM(#REF!)</f>
        <v>#REF!</v>
      </c>
      <c r="M110" s="56" t="e">
        <f>SUM(#REF!)</f>
        <v>#REF!</v>
      </c>
      <c r="N110" s="56" t="e">
        <f>SUM(#REF!)</f>
        <v>#REF!</v>
      </c>
      <c r="O110" s="56" t="e">
        <f>SUM(#REF!)</f>
        <v>#REF!</v>
      </c>
      <c r="P110" s="56" t="e">
        <f>SUM(#REF!)</f>
        <v>#REF!</v>
      </c>
      <c r="Q110" s="56" t="e">
        <f>SUM(#REF!)</f>
        <v>#REF!</v>
      </c>
    </row>
    <row r="111" spans="1:19" ht="22.5" customHeight="1">
      <c r="A111" s="35"/>
      <c r="B111" s="38" t="s">
        <v>272</v>
      </c>
      <c r="C111" s="20" t="s">
        <v>3</v>
      </c>
      <c r="D111" s="21"/>
      <c r="E111" s="21" t="e">
        <f t="shared" si="5"/>
        <v>#REF!</v>
      </c>
      <c r="F111" s="60">
        <f>SUM(ต.ค.56!E116)</f>
        <v>0</v>
      </c>
      <c r="G111" s="60" t="e">
        <f>SUM(#REF!)</f>
        <v>#REF!</v>
      </c>
      <c r="H111" s="60" t="e">
        <f>SUM(#REF!)</f>
        <v>#REF!</v>
      </c>
      <c r="I111" s="60" t="e">
        <f>SUM(#REF!)</f>
        <v>#REF!</v>
      </c>
      <c r="J111" s="60" t="e">
        <f>SUM(#REF!)</f>
        <v>#REF!</v>
      </c>
      <c r="K111" s="60" t="e">
        <f>SUM(#REF!)</f>
        <v>#REF!</v>
      </c>
      <c r="L111" s="60" t="e">
        <f>SUM(#REF!)</f>
        <v>#REF!</v>
      </c>
      <c r="M111" s="60" t="e">
        <f>SUM(#REF!)</f>
        <v>#REF!</v>
      </c>
      <c r="N111" s="60" t="e">
        <f>SUM(#REF!)</f>
        <v>#REF!</v>
      </c>
      <c r="O111" s="60" t="e">
        <f>SUM(#REF!)</f>
        <v>#REF!</v>
      </c>
      <c r="P111" s="60" t="e">
        <f>SUM(#REF!)</f>
        <v>#REF!</v>
      </c>
      <c r="Q111" s="60" t="e">
        <f>SUM(#REF!)</f>
        <v>#REF!</v>
      </c>
    </row>
    <row r="112" spans="1:19" ht="25.5" customHeight="1">
      <c r="A112" s="35"/>
      <c r="B112" s="38" t="s">
        <v>273</v>
      </c>
      <c r="C112" s="20" t="s">
        <v>3</v>
      </c>
      <c r="D112" s="21"/>
      <c r="E112" s="21" t="e">
        <f t="shared" si="5"/>
        <v>#REF!</v>
      </c>
      <c r="F112" s="60">
        <f>SUM(ต.ค.56!E117)</f>
        <v>0</v>
      </c>
      <c r="G112" s="60" t="e">
        <f>SUM(#REF!)</f>
        <v>#REF!</v>
      </c>
      <c r="H112" s="60" t="e">
        <f>SUM(#REF!)</f>
        <v>#REF!</v>
      </c>
      <c r="I112" s="60" t="e">
        <f>SUM(#REF!)</f>
        <v>#REF!</v>
      </c>
      <c r="J112" s="60" t="e">
        <f>SUM(#REF!)</f>
        <v>#REF!</v>
      </c>
      <c r="K112" s="60" t="e">
        <f>SUM(#REF!)</f>
        <v>#REF!</v>
      </c>
      <c r="L112" s="60" t="e">
        <f>SUM(#REF!)</f>
        <v>#REF!</v>
      </c>
      <c r="M112" s="60" t="e">
        <f>SUM(#REF!)</f>
        <v>#REF!</v>
      </c>
      <c r="N112" s="60" t="e">
        <f>SUM(#REF!)</f>
        <v>#REF!</v>
      </c>
      <c r="O112" s="60" t="e">
        <f>SUM(#REF!)</f>
        <v>#REF!</v>
      </c>
      <c r="P112" s="60" t="e">
        <f>SUM(#REF!)</f>
        <v>#REF!</v>
      </c>
      <c r="Q112" s="60" t="e">
        <f>SUM(#REF!)</f>
        <v>#REF!</v>
      </c>
    </row>
    <row r="113" spans="1:17">
      <c r="A113" s="35"/>
      <c r="B113" s="38" t="s">
        <v>274</v>
      </c>
      <c r="C113" s="20" t="s">
        <v>3</v>
      </c>
      <c r="D113" s="21"/>
      <c r="E113" s="21" t="e">
        <f t="shared" si="5"/>
        <v>#REF!</v>
      </c>
      <c r="F113" s="60">
        <f>SUM(ต.ค.56!E118)</f>
        <v>0</v>
      </c>
      <c r="G113" s="60" t="e">
        <f>SUM(#REF!)</f>
        <v>#REF!</v>
      </c>
      <c r="H113" s="60" t="e">
        <f>SUM(#REF!)</f>
        <v>#REF!</v>
      </c>
      <c r="I113" s="60" t="e">
        <f>SUM(#REF!)</f>
        <v>#REF!</v>
      </c>
      <c r="J113" s="60" t="e">
        <f>SUM(#REF!)</f>
        <v>#REF!</v>
      </c>
      <c r="K113" s="60" t="e">
        <f>SUM(#REF!)</f>
        <v>#REF!</v>
      </c>
      <c r="L113" s="60" t="e">
        <f>SUM(#REF!)</f>
        <v>#REF!</v>
      </c>
      <c r="M113" s="60" t="e">
        <f>SUM(#REF!)</f>
        <v>#REF!</v>
      </c>
      <c r="N113" s="60" t="e">
        <f>SUM(#REF!)</f>
        <v>#REF!</v>
      </c>
      <c r="O113" s="60" t="e">
        <f>SUM(#REF!)</f>
        <v>#REF!</v>
      </c>
      <c r="P113" s="60" t="e">
        <f>SUM(#REF!)</f>
        <v>#REF!</v>
      </c>
      <c r="Q113" s="60" t="e">
        <f>SUM(#REF!)</f>
        <v>#REF!</v>
      </c>
    </row>
    <row r="114" spans="1:17">
      <c r="A114" s="35"/>
      <c r="B114" s="38" t="s">
        <v>275</v>
      </c>
      <c r="C114" s="20" t="s">
        <v>3</v>
      </c>
      <c r="D114" s="21"/>
      <c r="E114" s="21" t="e">
        <f t="shared" si="5"/>
        <v>#REF!</v>
      </c>
      <c r="F114" s="60">
        <f>SUM(ต.ค.56!E119)</f>
        <v>0</v>
      </c>
      <c r="G114" s="60" t="e">
        <f>SUM(#REF!)</f>
        <v>#REF!</v>
      </c>
      <c r="H114" s="60" t="e">
        <f>SUM(#REF!)</f>
        <v>#REF!</v>
      </c>
      <c r="I114" s="60" t="e">
        <f>SUM(#REF!)</f>
        <v>#REF!</v>
      </c>
      <c r="J114" s="60" t="e">
        <f>SUM(#REF!)</f>
        <v>#REF!</v>
      </c>
      <c r="K114" s="60" t="e">
        <f>SUM(#REF!)</f>
        <v>#REF!</v>
      </c>
      <c r="L114" s="60" t="e">
        <f>SUM(#REF!)</f>
        <v>#REF!</v>
      </c>
      <c r="M114" s="60" t="e">
        <f>SUM(#REF!)</f>
        <v>#REF!</v>
      </c>
      <c r="N114" s="60" t="e">
        <f>SUM(#REF!)</f>
        <v>#REF!</v>
      </c>
      <c r="O114" s="60" t="e">
        <f>SUM(#REF!)</f>
        <v>#REF!</v>
      </c>
      <c r="P114" s="60" t="e">
        <f>SUM(#REF!)</f>
        <v>#REF!</v>
      </c>
      <c r="Q114" s="60" t="e">
        <f>SUM(#REF!)</f>
        <v>#REF!</v>
      </c>
    </row>
    <row r="115" spans="1:17">
      <c r="A115" s="35"/>
      <c r="B115" s="38" t="s">
        <v>276</v>
      </c>
      <c r="C115" s="20" t="s">
        <v>3</v>
      </c>
      <c r="D115" s="21"/>
      <c r="E115" s="21" t="e">
        <f t="shared" si="5"/>
        <v>#REF!</v>
      </c>
      <c r="F115" s="60">
        <f>SUM(ต.ค.56!E120)</f>
        <v>0</v>
      </c>
      <c r="G115" s="60" t="e">
        <f>SUM(#REF!)</f>
        <v>#REF!</v>
      </c>
      <c r="H115" s="60" t="e">
        <f>SUM(#REF!)</f>
        <v>#REF!</v>
      </c>
      <c r="I115" s="60" t="e">
        <f>SUM(#REF!)</f>
        <v>#REF!</v>
      </c>
      <c r="J115" s="60" t="e">
        <f>SUM(#REF!)</f>
        <v>#REF!</v>
      </c>
      <c r="K115" s="60" t="e">
        <f>SUM(#REF!)</f>
        <v>#REF!</v>
      </c>
      <c r="L115" s="60" t="e">
        <f>SUM(#REF!)</f>
        <v>#REF!</v>
      </c>
      <c r="M115" s="60" t="e">
        <f>SUM(#REF!)</f>
        <v>#REF!</v>
      </c>
      <c r="N115" s="60" t="e">
        <f>SUM(#REF!)</f>
        <v>#REF!</v>
      </c>
      <c r="O115" s="60" t="e">
        <f>SUM(#REF!)</f>
        <v>#REF!</v>
      </c>
      <c r="P115" s="60" t="e">
        <f>SUM(#REF!)</f>
        <v>#REF!</v>
      </c>
      <c r="Q115" s="60" t="e">
        <f>SUM(#REF!)</f>
        <v>#REF!</v>
      </c>
    </row>
    <row r="116" spans="1:17">
      <c r="A116" s="35"/>
      <c r="B116" s="38" t="s">
        <v>277</v>
      </c>
      <c r="C116" s="20" t="s">
        <v>3</v>
      </c>
      <c r="D116" s="21"/>
      <c r="E116" s="21" t="e">
        <f t="shared" si="5"/>
        <v>#REF!</v>
      </c>
      <c r="F116" s="60">
        <f>SUM(ต.ค.56!E121)</f>
        <v>0</v>
      </c>
      <c r="G116" s="60" t="e">
        <f>SUM(#REF!)</f>
        <v>#REF!</v>
      </c>
      <c r="H116" s="60" t="e">
        <f>SUM(#REF!)</f>
        <v>#REF!</v>
      </c>
      <c r="I116" s="60" t="e">
        <f>SUM(#REF!)</f>
        <v>#REF!</v>
      </c>
      <c r="J116" s="60" t="e">
        <f>SUM(#REF!)</f>
        <v>#REF!</v>
      </c>
      <c r="K116" s="60" t="e">
        <f>SUM(#REF!)</f>
        <v>#REF!</v>
      </c>
      <c r="L116" s="60" t="e">
        <f>SUM(#REF!)</f>
        <v>#REF!</v>
      </c>
      <c r="M116" s="60" t="e">
        <f>SUM(#REF!)</f>
        <v>#REF!</v>
      </c>
      <c r="N116" s="60" t="e">
        <f>SUM(#REF!)</f>
        <v>#REF!</v>
      </c>
      <c r="O116" s="60" t="e">
        <f>SUM(#REF!)</f>
        <v>#REF!</v>
      </c>
      <c r="P116" s="60" t="e">
        <f>SUM(#REF!)</f>
        <v>#REF!</v>
      </c>
      <c r="Q116" s="60" t="e">
        <f>SUM(#REF!)</f>
        <v>#REF!</v>
      </c>
    </row>
    <row r="117" spans="1:17">
      <c r="A117" s="33" t="s">
        <v>36</v>
      </c>
      <c r="B117" s="39" t="s">
        <v>187</v>
      </c>
      <c r="C117" s="25" t="s">
        <v>3</v>
      </c>
      <c r="D117" s="94">
        <f>SUM(D119:D124)</f>
        <v>120000</v>
      </c>
      <c r="E117" s="26" t="e">
        <f t="shared" si="5"/>
        <v>#REF!</v>
      </c>
      <c r="F117" s="57">
        <f>SUM(ต.ค.56!E122)</f>
        <v>0</v>
      </c>
      <c r="G117" s="57" t="e">
        <f>SUM(#REF!)</f>
        <v>#REF!</v>
      </c>
      <c r="H117" s="57" t="e">
        <f>SUM(#REF!)</f>
        <v>#REF!</v>
      </c>
      <c r="I117" s="57" t="e">
        <f>SUM(#REF!)</f>
        <v>#REF!</v>
      </c>
      <c r="J117" s="57" t="e">
        <f>SUM(#REF!)</f>
        <v>#REF!</v>
      </c>
      <c r="K117" s="57" t="e">
        <f>SUM(#REF!)</f>
        <v>#REF!</v>
      </c>
      <c r="L117" s="57" t="e">
        <f>SUM(#REF!)</f>
        <v>#REF!</v>
      </c>
      <c r="M117" s="57" t="e">
        <f>SUM(#REF!)</f>
        <v>#REF!</v>
      </c>
      <c r="N117" s="57" t="e">
        <f>SUM(#REF!)</f>
        <v>#REF!</v>
      </c>
      <c r="O117" s="57" t="e">
        <f>SUM(#REF!)</f>
        <v>#REF!</v>
      </c>
      <c r="P117" s="57" t="e">
        <f>SUM(#REF!)</f>
        <v>#REF!</v>
      </c>
      <c r="Q117" s="57" t="e">
        <f>SUM(#REF!)</f>
        <v>#REF!</v>
      </c>
    </row>
    <row r="118" spans="1:17">
      <c r="A118" s="40"/>
      <c r="B118" s="41" t="s">
        <v>23</v>
      </c>
      <c r="C118" s="25"/>
      <c r="D118" s="26"/>
      <c r="E118" s="26"/>
      <c r="F118" s="57"/>
      <c r="G118" s="57"/>
      <c r="H118" s="57"/>
      <c r="I118" s="57"/>
      <c r="J118" s="57"/>
      <c r="K118" s="57"/>
      <c r="L118" s="57"/>
      <c r="M118" s="57"/>
      <c r="N118" s="57"/>
      <c r="O118" s="57"/>
      <c r="P118" s="57"/>
      <c r="Q118" s="57"/>
    </row>
    <row r="119" spans="1:17" ht="42">
      <c r="A119" s="35"/>
      <c r="B119" s="42" t="s">
        <v>38</v>
      </c>
      <c r="C119" s="20" t="s">
        <v>3</v>
      </c>
      <c r="D119" s="21">
        <v>62000</v>
      </c>
      <c r="E119" s="21" t="e">
        <f t="shared" ref="E119:E126" si="6">SUM(F119:Q119)</f>
        <v>#REF!</v>
      </c>
      <c r="F119" s="60">
        <f>SUM(ต.ค.56!E124)</f>
        <v>0</v>
      </c>
      <c r="G119" s="60" t="e">
        <f>SUM(#REF!)</f>
        <v>#REF!</v>
      </c>
      <c r="H119" s="60" t="e">
        <f>SUM(#REF!)</f>
        <v>#REF!</v>
      </c>
      <c r="I119" s="60" t="e">
        <f>SUM(#REF!)</f>
        <v>#REF!</v>
      </c>
      <c r="J119" s="60" t="e">
        <f>SUM(#REF!)</f>
        <v>#REF!</v>
      </c>
      <c r="K119" s="60" t="e">
        <f>SUM(#REF!)</f>
        <v>#REF!</v>
      </c>
      <c r="L119" s="60" t="e">
        <f>SUM(#REF!)</f>
        <v>#REF!</v>
      </c>
      <c r="M119" s="60" t="e">
        <f>SUM(#REF!)</f>
        <v>#REF!</v>
      </c>
      <c r="N119" s="60" t="e">
        <f>SUM(#REF!)</f>
        <v>#REF!</v>
      </c>
      <c r="O119" s="60" t="e">
        <f>SUM(#REF!)</f>
        <v>#REF!</v>
      </c>
      <c r="P119" s="60" t="e">
        <f>SUM(#REF!)</f>
        <v>#REF!</v>
      </c>
      <c r="Q119" s="60" t="e">
        <f>SUM(#REF!)</f>
        <v>#REF!</v>
      </c>
    </row>
    <row r="120" spans="1:17">
      <c r="A120" s="35"/>
      <c r="B120" s="43" t="s">
        <v>39</v>
      </c>
      <c r="C120" s="20" t="s">
        <v>3</v>
      </c>
      <c r="D120" s="21"/>
      <c r="E120" s="21" t="e">
        <f t="shared" si="6"/>
        <v>#REF!</v>
      </c>
      <c r="F120" s="60">
        <f>SUM(ต.ค.56!E125)</f>
        <v>0</v>
      </c>
      <c r="G120" s="60" t="e">
        <f>SUM(#REF!)</f>
        <v>#REF!</v>
      </c>
      <c r="H120" s="60" t="e">
        <f>SUM(#REF!)</f>
        <v>#REF!</v>
      </c>
      <c r="I120" s="60" t="e">
        <f>SUM(#REF!)</f>
        <v>#REF!</v>
      </c>
      <c r="J120" s="60" t="e">
        <f>SUM(#REF!)</f>
        <v>#REF!</v>
      </c>
      <c r="K120" s="60" t="e">
        <f>SUM(#REF!)</f>
        <v>#REF!</v>
      </c>
      <c r="L120" s="60" t="e">
        <f>SUM(#REF!)</f>
        <v>#REF!</v>
      </c>
      <c r="M120" s="60" t="e">
        <f>SUM(#REF!)</f>
        <v>#REF!</v>
      </c>
      <c r="N120" s="60" t="e">
        <f>SUM(#REF!)</f>
        <v>#REF!</v>
      </c>
      <c r="O120" s="60" t="e">
        <f>SUM(#REF!)</f>
        <v>#REF!</v>
      </c>
      <c r="P120" s="60" t="e">
        <f>SUM(#REF!)</f>
        <v>#REF!</v>
      </c>
      <c r="Q120" s="60" t="e">
        <f>SUM(#REF!)</f>
        <v>#REF!</v>
      </c>
    </row>
    <row r="121" spans="1:17">
      <c r="A121" s="35"/>
      <c r="B121" s="43" t="s">
        <v>40</v>
      </c>
      <c r="C121" s="20" t="s">
        <v>3</v>
      </c>
      <c r="D121" s="21"/>
      <c r="E121" s="21" t="e">
        <f t="shared" si="6"/>
        <v>#REF!</v>
      </c>
      <c r="F121" s="55">
        <f>SUM(ต.ค.56!E126)</f>
        <v>0</v>
      </c>
      <c r="G121" s="55" t="e">
        <f>SUM(#REF!)</f>
        <v>#REF!</v>
      </c>
      <c r="H121" s="55" t="e">
        <f>SUM(#REF!)</f>
        <v>#REF!</v>
      </c>
      <c r="I121" s="55" t="e">
        <f>SUM(#REF!)</f>
        <v>#REF!</v>
      </c>
      <c r="J121" s="55" t="e">
        <f>SUM(#REF!)</f>
        <v>#REF!</v>
      </c>
      <c r="K121" s="55" t="e">
        <f>SUM(#REF!)</f>
        <v>#REF!</v>
      </c>
      <c r="L121" s="55" t="e">
        <f>SUM(#REF!)</f>
        <v>#REF!</v>
      </c>
      <c r="M121" s="55" t="e">
        <f>SUM(#REF!)</f>
        <v>#REF!</v>
      </c>
      <c r="N121" s="55" t="e">
        <f>SUM(#REF!)</f>
        <v>#REF!</v>
      </c>
      <c r="O121" s="55" t="e">
        <f>SUM(#REF!)</f>
        <v>#REF!</v>
      </c>
      <c r="P121" s="55" t="e">
        <f>SUM(#REF!)</f>
        <v>#REF!</v>
      </c>
      <c r="Q121" s="55" t="e">
        <f>SUM(#REF!)</f>
        <v>#REF!</v>
      </c>
    </row>
    <row r="122" spans="1:17">
      <c r="A122" s="35"/>
      <c r="B122" s="43" t="s">
        <v>41</v>
      </c>
      <c r="C122" s="20" t="s">
        <v>3</v>
      </c>
      <c r="D122" s="21"/>
      <c r="E122" s="21" t="e">
        <f t="shared" si="6"/>
        <v>#REF!</v>
      </c>
      <c r="F122" s="54">
        <f>SUM(ต.ค.56!E127)</f>
        <v>0</v>
      </c>
      <c r="G122" s="54" t="e">
        <f>SUM(#REF!)</f>
        <v>#REF!</v>
      </c>
      <c r="H122" s="54" t="e">
        <f>SUM(#REF!)</f>
        <v>#REF!</v>
      </c>
      <c r="I122" s="54" t="e">
        <f>SUM(#REF!)</f>
        <v>#REF!</v>
      </c>
      <c r="J122" s="54" t="e">
        <f>SUM(#REF!)</f>
        <v>#REF!</v>
      </c>
      <c r="K122" s="54" t="e">
        <f>SUM(#REF!)</f>
        <v>#REF!</v>
      </c>
      <c r="L122" s="54" t="e">
        <f>SUM(#REF!)</f>
        <v>#REF!</v>
      </c>
      <c r="M122" s="54" t="e">
        <f>SUM(#REF!)</f>
        <v>#REF!</v>
      </c>
      <c r="N122" s="54" t="e">
        <f>SUM(#REF!)</f>
        <v>#REF!</v>
      </c>
      <c r="O122" s="54" t="e">
        <f>SUM(#REF!)</f>
        <v>#REF!</v>
      </c>
      <c r="P122" s="54" t="e">
        <f>SUM(#REF!)</f>
        <v>#REF!</v>
      </c>
      <c r="Q122" s="54" t="e">
        <f>SUM(#REF!)</f>
        <v>#REF!</v>
      </c>
    </row>
    <row r="123" spans="1:17">
      <c r="A123" s="35"/>
      <c r="B123" s="45" t="s">
        <v>42</v>
      </c>
      <c r="C123" s="20" t="s">
        <v>3</v>
      </c>
      <c r="D123" s="21">
        <v>7000</v>
      </c>
      <c r="E123" s="21" t="e">
        <f t="shared" si="6"/>
        <v>#REF!</v>
      </c>
      <c r="F123" s="55">
        <f>SUM(ต.ค.56!E128)</f>
        <v>0</v>
      </c>
      <c r="G123" s="55" t="e">
        <f>SUM(#REF!)</f>
        <v>#REF!</v>
      </c>
      <c r="H123" s="55" t="e">
        <f>SUM(#REF!)</f>
        <v>#REF!</v>
      </c>
      <c r="I123" s="55" t="e">
        <f>SUM(#REF!)</f>
        <v>#REF!</v>
      </c>
      <c r="J123" s="55" t="e">
        <f>SUM(#REF!)</f>
        <v>#REF!</v>
      </c>
      <c r="K123" s="55" t="e">
        <f>SUM(#REF!)</f>
        <v>#REF!</v>
      </c>
      <c r="L123" s="55" t="e">
        <f>SUM(#REF!)</f>
        <v>#REF!</v>
      </c>
      <c r="M123" s="55" t="e">
        <f>SUM(#REF!)</f>
        <v>#REF!</v>
      </c>
      <c r="N123" s="55" t="e">
        <f>SUM(#REF!)</f>
        <v>#REF!</v>
      </c>
      <c r="O123" s="55" t="e">
        <f>SUM(#REF!)</f>
        <v>#REF!</v>
      </c>
      <c r="P123" s="55" t="e">
        <f>SUM(#REF!)</f>
        <v>#REF!</v>
      </c>
      <c r="Q123" s="55" t="e">
        <f>SUM(#REF!)</f>
        <v>#REF!</v>
      </c>
    </row>
    <row r="124" spans="1:17" ht="42">
      <c r="A124" s="35"/>
      <c r="B124" s="45" t="s">
        <v>43</v>
      </c>
      <c r="C124" s="20" t="s">
        <v>3</v>
      </c>
      <c r="D124" s="21">
        <v>51000</v>
      </c>
      <c r="E124" s="21" t="e">
        <f t="shared" si="6"/>
        <v>#REF!</v>
      </c>
      <c r="F124" s="55">
        <f>SUM(ต.ค.56!E129)</f>
        <v>0</v>
      </c>
      <c r="G124" s="55" t="e">
        <f>SUM(#REF!)</f>
        <v>#REF!</v>
      </c>
      <c r="H124" s="55" t="e">
        <f>SUM(#REF!)</f>
        <v>#REF!</v>
      </c>
      <c r="I124" s="55" t="e">
        <f>SUM(#REF!)</f>
        <v>#REF!</v>
      </c>
      <c r="J124" s="55" t="e">
        <f>SUM(#REF!)</f>
        <v>#REF!</v>
      </c>
      <c r="K124" s="55" t="e">
        <f>SUM(#REF!)</f>
        <v>#REF!</v>
      </c>
      <c r="L124" s="55" t="e">
        <f>SUM(#REF!)</f>
        <v>#REF!</v>
      </c>
      <c r="M124" s="55" t="e">
        <f>SUM(#REF!)</f>
        <v>#REF!</v>
      </c>
      <c r="N124" s="55" t="e">
        <f>SUM(#REF!)</f>
        <v>#REF!</v>
      </c>
      <c r="O124" s="55" t="e">
        <f>SUM(#REF!)</f>
        <v>#REF!</v>
      </c>
      <c r="P124" s="55" t="e">
        <f>SUM(#REF!)</f>
        <v>#REF!</v>
      </c>
      <c r="Q124" s="55" t="e">
        <f>SUM(#REF!)</f>
        <v>#REF!</v>
      </c>
    </row>
    <row r="125" spans="1:17">
      <c r="A125" s="35"/>
      <c r="B125" s="44" t="s">
        <v>44</v>
      </c>
      <c r="C125" s="20" t="s">
        <v>3</v>
      </c>
      <c r="D125" s="21"/>
      <c r="E125" s="21" t="e">
        <f t="shared" si="6"/>
        <v>#REF!</v>
      </c>
      <c r="F125" s="55">
        <f>SUM(ต.ค.56!E130)</f>
        <v>1</v>
      </c>
      <c r="G125" s="55" t="e">
        <f>SUM(#REF!)</f>
        <v>#REF!</v>
      </c>
      <c r="H125" s="55" t="e">
        <f>SUM(#REF!)</f>
        <v>#REF!</v>
      </c>
      <c r="I125" s="55" t="e">
        <f>SUM(#REF!)</f>
        <v>#REF!</v>
      </c>
      <c r="J125" s="55" t="e">
        <f>SUM(#REF!)</f>
        <v>#REF!</v>
      </c>
      <c r="K125" s="55" t="e">
        <f>SUM(#REF!)</f>
        <v>#REF!</v>
      </c>
      <c r="L125" s="55" t="e">
        <f>SUM(#REF!)</f>
        <v>#REF!</v>
      </c>
      <c r="M125" s="55" t="e">
        <f>SUM(#REF!)</f>
        <v>#REF!</v>
      </c>
      <c r="N125" s="55" t="e">
        <f>SUM(#REF!)</f>
        <v>#REF!</v>
      </c>
      <c r="O125" s="55" t="e">
        <f>SUM(#REF!)</f>
        <v>#REF!</v>
      </c>
      <c r="P125" s="55" t="e">
        <f>SUM(#REF!)</f>
        <v>#REF!</v>
      </c>
      <c r="Q125" s="55" t="e">
        <f>SUM(#REF!)</f>
        <v>#REF!</v>
      </c>
    </row>
    <row r="126" spans="1:17">
      <c r="A126" s="35"/>
      <c r="B126" s="44" t="s">
        <v>45</v>
      </c>
      <c r="C126" s="20" t="s">
        <v>3</v>
      </c>
      <c r="D126" s="21"/>
      <c r="E126" s="21" t="e">
        <f t="shared" si="6"/>
        <v>#REF!</v>
      </c>
      <c r="F126" s="55">
        <f>SUM(ต.ค.56!E131)</f>
        <v>3</v>
      </c>
      <c r="G126" s="55" t="e">
        <f>SUM(#REF!)</f>
        <v>#REF!</v>
      </c>
      <c r="H126" s="55" t="e">
        <f>SUM(#REF!)</f>
        <v>#REF!</v>
      </c>
      <c r="I126" s="55" t="e">
        <f>SUM(#REF!)</f>
        <v>#REF!</v>
      </c>
      <c r="J126" s="55" t="e">
        <f>SUM(#REF!)</f>
        <v>#REF!</v>
      </c>
      <c r="K126" s="55" t="e">
        <f>SUM(#REF!)</f>
        <v>#REF!</v>
      </c>
      <c r="L126" s="55" t="e">
        <f>SUM(#REF!)</f>
        <v>#REF!</v>
      </c>
      <c r="M126" s="55" t="e">
        <f>SUM(#REF!)</f>
        <v>#REF!</v>
      </c>
      <c r="N126" s="55" t="e">
        <f>SUM(#REF!)</f>
        <v>#REF!</v>
      </c>
      <c r="O126" s="55" t="e">
        <f>SUM(#REF!)</f>
        <v>#REF!</v>
      </c>
      <c r="P126" s="55" t="e">
        <f>SUM(#REF!)</f>
        <v>#REF!</v>
      </c>
      <c r="Q126" s="55" t="e">
        <f>SUM(#REF!)</f>
        <v>#REF!</v>
      </c>
    </row>
    <row r="127" spans="1:17">
      <c r="A127" s="79"/>
      <c r="B127" s="80" t="s">
        <v>24</v>
      </c>
      <c r="C127" s="81"/>
      <c r="D127" s="22"/>
      <c r="E127" s="21"/>
      <c r="F127" s="55"/>
      <c r="G127" s="55"/>
      <c r="H127" s="55"/>
      <c r="I127" s="55"/>
      <c r="J127" s="55"/>
      <c r="K127" s="55"/>
      <c r="L127" s="55"/>
      <c r="M127" s="55"/>
      <c r="N127" s="55"/>
      <c r="O127" s="55"/>
      <c r="P127" s="55"/>
      <c r="Q127" s="55"/>
    </row>
    <row r="128" spans="1:17">
      <c r="A128" s="79"/>
      <c r="B128" s="82" t="s">
        <v>46</v>
      </c>
      <c r="C128" s="81" t="s">
        <v>3</v>
      </c>
      <c r="D128" s="21">
        <v>110000</v>
      </c>
      <c r="E128" s="21" t="e">
        <f>SUM(F128:Q128)</f>
        <v>#REF!</v>
      </c>
      <c r="F128" s="55">
        <f>SUM(ต.ค.56!E133)</f>
        <v>0</v>
      </c>
      <c r="G128" s="55" t="e">
        <f>SUM(#REF!)</f>
        <v>#REF!</v>
      </c>
      <c r="H128" s="55" t="e">
        <f>SUM(#REF!)</f>
        <v>#REF!</v>
      </c>
      <c r="I128" s="55" t="e">
        <f>SUM(#REF!)</f>
        <v>#REF!</v>
      </c>
      <c r="J128" s="55" t="e">
        <f>SUM(#REF!)</f>
        <v>#REF!</v>
      </c>
      <c r="K128" s="55" t="e">
        <f>SUM(#REF!)</f>
        <v>#REF!</v>
      </c>
      <c r="L128" s="55" t="e">
        <f>SUM(#REF!)</f>
        <v>#REF!</v>
      </c>
      <c r="M128" s="55" t="e">
        <f>SUM(#REF!)</f>
        <v>#REF!</v>
      </c>
      <c r="N128" s="55" t="e">
        <f>SUM(#REF!)</f>
        <v>#REF!</v>
      </c>
      <c r="O128" s="55" t="e">
        <f>SUM(#REF!)</f>
        <v>#REF!</v>
      </c>
      <c r="P128" s="55" t="e">
        <f>SUM(#REF!)</f>
        <v>#REF!</v>
      </c>
      <c r="Q128" s="55" t="e">
        <f>SUM(#REF!)</f>
        <v>#REF!</v>
      </c>
    </row>
    <row r="129" spans="1:17">
      <c r="A129" s="79"/>
      <c r="B129" s="80" t="s">
        <v>25</v>
      </c>
      <c r="C129" s="81"/>
      <c r="D129" s="21"/>
      <c r="E129" s="21"/>
      <c r="F129" s="55"/>
      <c r="G129" s="55"/>
      <c r="H129" s="55"/>
      <c r="I129" s="55"/>
      <c r="J129" s="55"/>
      <c r="K129" s="55"/>
      <c r="L129" s="55"/>
      <c r="M129" s="55"/>
      <c r="N129" s="55"/>
      <c r="O129" s="55"/>
      <c r="P129" s="55"/>
      <c r="Q129" s="55"/>
    </row>
    <row r="130" spans="1:17">
      <c r="A130" s="79"/>
      <c r="B130" s="82" t="s">
        <v>129</v>
      </c>
      <c r="C130" s="81" t="s">
        <v>3</v>
      </c>
      <c r="D130" s="21">
        <f>'สรุปผลงานสำคัญ (รายเดือน)'!D130</f>
        <v>55000</v>
      </c>
      <c r="E130" s="21" t="e">
        <f>SUM(F130:Q130)</f>
        <v>#REF!</v>
      </c>
      <c r="F130" s="55">
        <f>SUM(ต.ค.56!E135)</f>
        <v>0</v>
      </c>
      <c r="G130" s="55" t="e">
        <f>SUM(#REF!)</f>
        <v>#REF!</v>
      </c>
      <c r="H130" s="55" t="e">
        <f>SUM(#REF!)</f>
        <v>#REF!</v>
      </c>
      <c r="I130" s="55" t="e">
        <f>SUM(#REF!)</f>
        <v>#REF!</v>
      </c>
      <c r="J130" s="55" t="e">
        <f>SUM(#REF!)</f>
        <v>#REF!</v>
      </c>
      <c r="K130" s="55" t="e">
        <f>SUM(#REF!)</f>
        <v>#REF!</v>
      </c>
      <c r="L130" s="55" t="e">
        <f>SUM(#REF!)</f>
        <v>#REF!</v>
      </c>
      <c r="M130" s="55" t="e">
        <f>SUM(#REF!)</f>
        <v>#REF!</v>
      </c>
      <c r="N130" s="55" t="e">
        <f>SUM(#REF!)</f>
        <v>#REF!</v>
      </c>
      <c r="O130" s="55" t="e">
        <f>SUM(#REF!)</f>
        <v>#REF!</v>
      </c>
      <c r="P130" s="55" t="e">
        <f>SUM(#REF!)</f>
        <v>#REF!</v>
      </c>
      <c r="Q130" s="55" t="e">
        <f>SUM(#REF!)</f>
        <v>#REF!</v>
      </c>
    </row>
    <row r="131" spans="1:17">
      <c r="A131" s="79"/>
      <c r="B131" s="82" t="s">
        <v>18</v>
      </c>
      <c r="C131" s="81" t="s">
        <v>8</v>
      </c>
      <c r="D131" s="21"/>
      <c r="E131" s="22"/>
      <c r="F131" s="55"/>
      <c r="G131" s="55" t="e">
        <f>SUM(#REF!)</f>
        <v>#REF!</v>
      </c>
      <c r="H131" s="55" t="e">
        <f>SUM(#REF!)</f>
        <v>#REF!</v>
      </c>
      <c r="I131" s="55" t="e">
        <f>SUM(#REF!)</f>
        <v>#REF!</v>
      </c>
      <c r="J131" s="55"/>
      <c r="K131" s="55" t="e">
        <f>SUM(#REF!)</f>
        <v>#REF!</v>
      </c>
      <c r="L131" s="55" t="e">
        <f>SUM(#REF!)</f>
        <v>#REF!</v>
      </c>
      <c r="M131" s="55" t="e">
        <f>SUM(#REF!)</f>
        <v>#REF!</v>
      </c>
      <c r="N131" s="55" t="e">
        <f>SUM(#REF!)</f>
        <v>#REF!</v>
      </c>
      <c r="O131" s="55" t="e">
        <f>SUM(#REF!)</f>
        <v>#REF!</v>
      </c>
      <c r="P131" s="55" t="e">
        <f>SUM(#REF!)</f>
        <v>#REF!</v>
      </c>
      <c r="Q131" s="55" t="e">
        <f>SUM(#REF!)</f>
        <v>#REF!</v>
      </c>
    </row>
    <row r="132" spans="1:17">
      <c r="A132" s="79"/>
      <c r="B132" s="82" t="s">
        <v>130</v>
      </c>
      <c r="C132" s="81" t="s">
        <v>3</v>
      </c>
      <c r="D132" s="21">
        <f>'สรุปผลงานสำคัญ (รายเดือน)'!D132</f>
        <v>2180</v>
      </c>
      <c r="E132" s="22" t="e">
        <f>SUM(F132:Q132)</f>
        <v>#REF!</v>
      </c>
      <c r="F132" s="55">
        <f>SUM(ต.ค.56!E137)</f>
        <v>0</v>
      </c>
      <c r="G132" s="55" t="e">
        <f>SUM(#REF!)</f>
        <v>#REF!</v>
      </c>
      <c r="H132" s="55" t="e">
        <f>SUM(#REF!)</f>
        <v>#REF!</v>
      </c>
      <c r="I132" s="55" t="e">
        <f>SUM(#REF!)</f>
        <v>#REF!</v>
      </c>
      <c r="J132" s="55" t="e">
        <f>SUM(#REF!)</f>
        <v>#REF!</v>
      </c>
      <c r="K132" s="55" t="e">
        <f>SUM(#REF!)</f>
        <v>#REF!</v>
      </c>
      <c r="L132" s="55" t="e">
        <f>SUM(#REF!)</f>
        <v>#REF!</v>
      </c>
      <c r="M132" s="55" t="e">
        <f>SUM(#REF!)</f>
        <v>#REF!</v>
      </c>
      <c r="N132" s="55" t="e">
        <f>SUM(#REF!)</f>
        <v>#REF!</v>
      </c>
      <c r="O132" s="55" t="e">
        <f>SUM(#REF!)</f>
        <v>#REF!</v>
      </c>
      <c r="P132" s="55" t="e">
        <f>SUM(#REF!)</f>
        <v>#REF!</v>
      </c>
      <c r="Q132" s="55" t="e">
        <f>SUM(#REF!)</f>
        <v>#REF!</v>
      </c>
    </row>
    <row r="133" spans="1:17">
      <c r="A133" s="79"/>
      <c r="B133" s="82" t="s">
        <v>21</v>
      </c>
      <c r="C133" s="81" t="s">
        <v>22</v>
      </c>
      <c r="D133" s="169">
        <v>210.8</v>
      </c>
      <c r="E133" s="111" t="e">
        <f>SUM(F133:Q133)</f>
        <v>#REF!</v>
      </c>
      <c r="F133" s="129">
        <f>SUM(ต.ค.56!E138)</f>
        <v>0</v>
      </c>
      <c r="G133" s="55" t="e">
        <f>SUM(#REF!)</f>
        <v>#REF!</v>
      </c>
      <c r="H133" s="55" t="e">
        <f>SUM(#REF!)</f>
        <v>#REF!</v>
      </c>
      <c r="I133" s="55" t="e">
        <f>SUM(#REF!)</f>
        <v>#REF!</v>
      </c>
      <c r="J133" s="55" t="e">
        <f>SUM(#REF!)</f>
        <v>#REF!</v>
      </c>
      <c r="K133" s="55" t="e">
        <f>SUM(#REF!)</f>
        <v>#REF!</v>
      </c>
      <c r="L133" s="55" t="e">
        <f>SUM(#REF!)</f>
        <v>#REF!</v>
      </c>
      <c r="M133" s="55" t="e">
        <f>SUM(#REF!)</f>
        <v>#REF!</v>
      </c>
      <c r="N133" s="55" t="e">
        <f>SUM(#REF!)</f>
        <v>#REF!</v>
      </c>
      <c r="O133" s="55" t="e">
        <f>SUM(#REF!)</f>
        <v>#REF!</v>
      </c>
      <c r="P133" s="55" t="e">
        <f>SUM(#REF!)</f>
        <v>#REF!</v>
      </c>
      <c r="Q133" s="55" t="e">
        <f>SUM(#REF!)</f>
        <v>#REF!</v>
      </c>
    </row>
    <row r="134" spans="1:17">
      <c r="A134" s="79"/>
      <c r="B134" s="83" t="s">
        <v>68</v>
      </c>
      <c r="C134" s="81" t="s">
        <v>3</v>
      </c>
      <c r="D134" s="21">
        <f>'สรุปผลงานสำคัญ (รายเดือน)'!D134</f>
        <v>2000</v>
      </c>
      <c r="E134" s="22" t="e">
        <f>SUM(F134:Q134)</f>
        <v>#REF!</v>
      </c>
      <c r="F134" s="55">
        <f>SUM(ต.ค.56!E139)</f>
        <v>0</v>
      </c>
      <c r="G134" s="55" t="e">
        <f>SUM(#REF!)</f>
        <v>#REF!</v>
      </c>
      <c r="H134" s="55" t="e">
        <f>SUM(#REF!)</f>
        <v>#REF!</v>
      </c>
      <c r="I134" s="55" t="e">
        <f>SUM(#REF!)</f>
        <v>#REF!</v>
      </c>
      <c r="J134" s="55" t="e">
        <f>SUM(#REF!)</f>
        <v>#REF!</v>
      </c>
      <c r="K134" s="55" t="e">
        <f>SUM(#REF!)</f>
        <v>#REF!</v>
      </c>
      <c r="L134" s="55" t="e">
        <f>SUM(#REF!)</f>
        <v>#REF!</v>
      </c>
      <c r="M134" s="55" t="e">
        <f>SUM(#REF!)</f>
        <v>#REF!</v>
      </c>
      <c r="N134" s="55" t="e">
        <f>SUM(#REF!)</f>
        <v>#REF!</v>
      </c>
      <c r="O134" s="55" t="e">
        <f>SUM(#REF!)</f>
        <v>#REF!</v>
      </c>
      <c r="P134" s="55" t="e">
        <f>SUM(#REF!)</f>
        <v>#REF!</v>
      </c>
      <c r="Q134" s="55" t="e">
        <f>SUM(#REF!)</f>
        <v>#REF!</v>
      </c>
    </row>
    <row r="135" spans="1:17">
      <c r="A135" s="79"/>
      <c r="B135" s="84" t="s">
        <v>58</v>
      </c>
      <c r="C135" s="81" t="s">
        <v>22</v>
      </c>
      <c r="D135" s="170">
        <f>'สรุปผลงานสำคัญ (รายเดือน)'!D135</f>
        <v>200</v>
      </c>
      <c r="E135" s="111" t="e">
        <f>SUM(F135:Q135)</f>
        <v>#REF!</v>
      </c>
      <c r="F135" s="129">
        <f>SUM(ต.ค.56!E140)</f>
        <v>0</v>
      </c>
      <c r="G135" s="55" t="e">
        <f>SUM(#REF!)</f>
        <v>#REF!</v>
      </c>
      <c r="H135" s="55" t="e">
        <f>SUM(#REF!)</f>
        <v>#REF!</v>
      </c>
      <c r="I135" s="55" t="e">
        <f>SUM(#REF!)</f>
        <v>#REF!</v>
      </c>
      <c r="J135" s="55" t="e">
        <f>SUM(#REF!)</f>
        <v>#REF!</v>
      </c>
      <c r="K135" s="55" t="e">
        <f>SUM(#REF!)</f>
        <v>#REF!</v>
      </c>
      <c r="L135" s="55" t="e">
        <f>SUM(#REF!)</f>
        <v>#REF!</v>
      </c>
      <c r="M135" s="55" t="e">
        <f>SUM(#REF!)</f>
        <v>#REF!</v>
      </c>
      <c r="N135" s="55" t="e">
        <f>SUM(#REF!)</f>
        <v>#REF!</v>
      </c>
      <c r="O135" s="55" t="e">
        <f>SUM(#REF!)</f>
        <v>#REF!</v>
      </c>
      <c r="P135" s="55" t="e">
        <f>SUM(#REF!)</f>
        <v>#REF!</v>
      </c>
      <c r="Q135" s="55" t="e">
        <f>SUM(#REF!)</f>
        <v>#REF!</v>
      </c>
    </row>
    <row r="136" spans="1:17" ht="22.5" customHeight="1">
      <c r="A136" s="79"/>
      <c r="B136" s="83" t="s">
        <v>69</v>
      </c>
      <c r="C136" s="81" t="s">
        <v>3</v>
      </c>
      <c r="D136" s="21">
        <f>'สรุปผลงานสำคัญ (รายเดือน)'!D136</f>
        <v>180</v>
      </c>
      <c r="E136" s="22" t="e">
        <f t="shared" ref="E136:E178" si="7">SUM(F136:Q136)</f>
        <v>#REF!</v>
      </c>
      <c r="F136" s="130">
        <f>SUM(ต.ค.56!E141)</f>
        <v>0</v>
      </c>
      <c r="G136" s="75" t="e">
        <f>SUM(#REF!)</f>
        <v>#REF!</v>
      </c>
      <c r="H136" s="75" t="e">
        <f>SUM(#REF!)</f>
        <v>#REF!</v>
      </c>
      <c r="I136" s="75" t="e">
        <f>SUM(#REF!)</f>
        <v>#REF!</v>
      </c>
      <c r="J136" s="75" t="e">
        <f>SUM(#REF!)</f>
        <v>#REF!</v>
      </c>
      <c r="K136" s="75" t="e">
        <f>SUM(#REF!)</f>
        <v>#REF!</v>
      </c>
      <c r="L136" s="75" t="e">
        <f>SUM(#REF!)</f>
        <v>#REF!</v>
      </c>
      <c r="M136" s="75" t="e">
        <f>SUM(#REF!)</f>
        <v>#REF!</v>
      </c>
      <c r="N136" s="75" t="e">
        <f>SUM(#REF!)</f>
        <v>#REF!</v>
      </c>
      <c r="O136" s="55" t="e">
        <f>SUM(#REF!)</f>
        <v>#REF!</v>
      </c>
      <c r="P136" s="75" t="e">
        <f>SUM(#REF!)</f>
        <v>#REF!</v>
      </c>
      <c r="Q136" s="75" t="e">
        <f>SUM(#REF!)</f>
        <v>#REF!</v>
      </c>
    </row>
    <row r="137" spans="1:17" ht="22.5" customHeight="1">
      <c r="A137" s="79"/>
      <c r="B137" s="84" t="s">
        <v>59</v>
      </c>
      <c r="C137" s="81" t="s">
        <v>22</v>
      </c>
      <c r="D137" s="169">
        <f>'สรุปผลงานสำคัญ (รายเดือน)'!D137</f>
        <v>10.8</v>
      </c>
      <c r="E137" s="111" t="e">
        <f t="shared" si="7"/>
        <v>#REF!</v>
      </c>
      <c r="F137" s="129">
        <f>SUM(ต.ค.56!E142)</f>
        <v>0</v>
      </c>
      <c r="G137" s="55" t="e">
        <f>SUM(#REF!)</f>
        <v>#REF!</v>
      </c>
      <c r="H137" s="55" t="e">
        <f>SUM(#REF!)</f>
        <v>#REF!</v>
      </c>
      <c r="I137" s="55" t="e">
        <f>SUM(#REF!)</f>
        <v>#REF!</v>
      </c>
      <c r="J137" s="55" t="e">
        <f>SUM(#REF!)</f>
        <v>#REF!</v>
      </c>
      <c r="K137" s="55" t="e">
        <f>SUM(#REF!)</f>
        <v>#REF!</v>
      </c>
      <c r="L137" s="55" t="e">
        <f>SUM(#REF!)</f>
        <v>#REF!</v>
      </c>
      <c r="M137" s="55" t="e">
        <f>SUM(#REF!)</f>
        <v>#REF!</v>
      </c>
      <c r="N137" s="55" t="e">
        <f>SUM(#REF!)</f>
        <v>#REF!</v>
      </c>
      <c r="O137" s="55" t="e">
        <f>SUM(#REF!)</f>
        <v>#REF!</v>
      </c>
      <c r="P137" s="55" t="e">
        <f>SUM(#REF!)</f>
        <v>#REF!</v>
      </c>
      <c r="Q137" s="55" t="e">
        <f>SUM(#REF!)</f>
        <v>#REF!</v>
      </c>
    </row>
    <row r="138" spans="1:17" ht="22.5" customHeight="1">
      <c r="A138" s="79"/>
      <c r="B138" s="82" t="s">
        <v>131</v>
      </c>
      <c r="C138" s="81" t="s">
        <v>3</v>
      </c>
      <c r="D138" s="21">
        <f>'สรุปผลงานสำคัญ (รายเดือน)'!D138</f>
        <v>420</v>
      </c>
      <c r="E138" s="22" t="e">
        <f t="shared" si="7"/>
        <v>#REF!</v>
      </c>
      <c r="F138" s="130">
        <f>SUM(ต.ค.56!E143)</f>
        <v>0</v>
      </c>
      <c r="G138" s="75" t="e">
        <f>SUM(#REF!)</f>
        <v>#REF!</v>
      </c>
      <c r="H138" s="75" t="e">
        <f>SUM(#REF!)</f>
        <v>#REF!</v>
      </c>
      <c r="I138" s="75" t="e">
        <f>SUM(#REF!)</f>
        <v>#REF!</v>
      </c>
      <c r="J138" s="75" t="e">
        <f>SUM(#REF!)</f>
        <v>#REF!</v>
      </c>
      <c r="K138" s="75" t="e">
        <f>SUM(#REF!)</f>
        <v>#REF!</v>
      </c>
      <c r="L138" s="75" t="e">
        <f>SUM(#REF!)</f>
        <v>#REF!</v>
      </c>
      <c r="M138" s="75" t="e">
        <f>SUM(#REF!)</f>
        <v>#REF!</v>
      </c>
      <c r="N138" s="75" t="e">
        <f>SUM(#REF!)</f>
        <v>#REF!</v>
      </c>
      <c r="O138" s="55" t="e">
        <f>SUM(#REF!)</f>
        <v>#REF!</v>
      </c>
      <c r="P138" s="75" t="e">
        <f>SUM(#REF!)</f>
        <v>#REF!</v>
      </c>
      <c r="Q138" s="75" t="e">
        <f>SUM(#REF!)</f>
        <v>#REF!</v>
      </c>
    </row>
    <row r="139" spans="1:17" ht="22.5" customHeight="1">
      <c r="A139" s="79"/>
      <c r="B139" s="82" t="s">
        <v>28</v>
      </c>
      <c r="C139" s="81" t="s">
        <v>22</v>
      </c>
      <c r="D139" s="169">
        <v>12.6</v>
      </c>
      <c r="E139" s="111" t="e">
        <f t="shared" si="7"/>
        <v>#REF!</v>
      </c>
      <c r="F139" s="129">
        <f>SUM(ต.ค.56!E144)</f>
        <v>0</v>
      </c>
      <c r="G139" s="55" t="e">
        <f>SUM(#REF!)</f>
        <v>#REF!</v>
      </c>
      <c r="H139" s="55" t="e">
        <f>SUM(#REF!)</f>
        <v>#REF!</v>
      </c>
      <c r="I139" s="55" t="e">
        <f>SUM(#REF!)</f>
        <v>#REF!</v>
      </c>
      <c r="J139" s="55" t="e">
        <f>SUM(#REF!)</f>
        <v>#REF!</v>
      </c>
      <c r="K139" s="55" t="e">
        <f>SUM(#REF!)</f>
        <v>#REF!</v>
      </c>
      <c r="L139" s="55" t="e">
        <f>SUM(#REF!)</f>
        <v>#REF!</v>
      </c>
      <c r="M139" s="55" t="e">
        <f>SUM(#REF!)</f>
        <v>#REF!</v>
      </c>
      <c r="N139" s="55" t="e">
        <f>SUM(#REF!)</f>
        <v>#REF!</v>
      </c>
      <c r="O139" s="55" t="e">
        <f>SUM(#REF!)</f>
        <v>#REF!</v>
      </c>
      <c r="P139" s="55" t="e">
        <f>SUM(#REF!)</f>
        <v>#REF!</v>
      </c>
      <c r="Q139" s="55" t="e">
        <f>SUM(#REF!)</f>
        <v>#REF!</v>
      </c>
    </row>
    <row r="140" spans="1:17" ht="22.5" customHeight="1">
      <c r="A140" s="79"/>
      <c r="B140" s="80" t="s">
        <v>208</v>
      </c>
      <c r="C140" s="81"/>
      <c r="D140" s="21"/>
      <c r="E140" s="111"/>
      <c r="F140" s="75"/>
      <c r="G140" s="75"/>
      <c r="H140" s="75"/>
      <c r="I140" s="75"/>
      <c r="J140" s="75"/>
      <c r="K140" s="75"/>
      <c r="L140" s="75"/>
      <c r="M140" s="75"/>
      <c r="N140" s="75"/>
      <c r="O140" s="75"/>
      <c r="P140" s="75"/>
      <c r="Q140" s="75"/>
    </row>
    <row r="141" spans="1:17">
      <c r="A141" s="79"/>
      <c r="B141" s="85" t="s">
        <v>132</v>
      </c>
      <c r="C141" s="81" t="s">
        <v>3</v>
      </c>
      <c r="D141" s="21">
        <v>45000</v>
      </c>
      <c r="E141" s="22" t="e">
        <f t="shared" si="7"/>
        <v>#REF!</v>
      </c>
      <c r="F141" s="55">
        <f>SUM(ต.ค.56!E146)</f>
        <v>0</v>
      </c>
      <c r="G141" s="55" t="e">
        <f>SUM(#REF!)</f>
        <v>#REF!</v>
      </c>
      <c r="H141" s="55" t="e">
        <f>SUM(#REF!)</f>
        <v>#REF!</v>
      </c>
      <c r="I141" s="55" t="e">
        <f>SUM(#REF!)</f>
        <v>#REF!</v>
      </c>
      <c r="J141" s="55" t="e">
        <f>SUM(#REF!)</f>
        <v>#REF!</v>
      </c>
      <c r="K141" s="55" t="e">
        <f>SUM(#REF!)</f>
        <v>#REF!</v>
      </c>
      <c r="L141" s="55" t="e">
        <f>SUM(#REF!)</f>
        <v>#REF!</v>
      </c>
      <c r="M141" s="55" t="e">
        <f>SUM(#REF!)</f>
        <v>#REF!</v>
      </c>
      <c r="N141" s="55" t="e">
        <f>SUM(#REF!)</f>
        <v>#REF!</v>
      </c>
      <c r="O141" s="55" t="e">
        <f>SUM(#REF!)</f>
        <v>#REF!</v>
      </c>
      <c r="P141" s="55" t="e">
        <f>SUM(#REF!)</f>
        <v>#REF!</v>
      </c>
      <c r="Q141" s="55" t="e">
        <f>SUM(#REF!)</f>
        <v>#REF!</v>
      </c>
    </row>
    <row r="142" spans="1:17" ht="38.25" customHeight="1">
      <c r="A142" s="79"/>
      <c r="B142" s="85" t="s">
        <v>167</v>
      </c>
      <c r="C142" s="81" t="s">
        <v>3</v>
      </c>
      <c r="D142" s="21">
        <v>555000</v>
      </c>
      <c r="E142" s="131" t="e">
        <f t="shared" si="7"/>
        <v>#REF!</v>
      </c>
      <c r="F142" s="55">
        <f>SUM(ต.ค.56!E147)</f>
        <v>0</v>
      </c>
      <c r="G142" s="75" t="e">
        <f>SUM(#REF!)</f>
        <v>#REF!</v>
      </c>
      <c r="H142" s="75" t="e">
        <f>SUM(#REF!)</f>
        <v>#REF!</v>
      </c>
      <c r="I142" s="75" t="e">
        <f>SUM(#REF!)</f>
        <v>#REF!</v>
      </c>
      <c r="J142" s="55" t="e">
        <f>SUM(#REF!)</f>
        <v>#REF!</v>
      </c>
      <c r="K142" s="75" t="e">
        <f>SUM(#REF!)</f>
        <v>#REF!</v>
      </c>
      <c r="L142" s="75" t="e">
        <f>SUM(#REF!)</f>
        <v>#REF!</v>
      </c>
      <c r="M142" s="75" t="e">
        <f>SUM(#REF!)</f>
        <v>#REF!</v>
      </c>
      <c r="N142" s="75" t="e">
        <f>SUM(#REF!)</f>
        <v>#REF!</v>
      </c>
      <c r="O142" s="55" t="e">
        <f>SUM(#REF!)</f>
        <v>#REF!</v>
      </c>
      <c r="P142" s="75" t="e">
        <f>SUM(#REF!)</f>
        <v>#REF!</v>
      </c>
      <c r="Q142" s="75" t="e">
        <f>SUM(#REF!)</f>
        <v>#REF!</v>
      </c>
    </row>
    <row r="143" spans="1:17" ht="62.25" customHeight="1">
      <c r="A143" s="79"/>
      <c r="B143" s="116" t="s">
        <v>188</v>
      </c>
      <c r="C143" s="81" t="s">
        <v>3</v>
      </c>
      <c r="D143" s="21">
        <v>55000</v>
      </c>
      <c r="E143" s="22" t="e">
        <f t="shared" si="7"/>
        <v>#REF!</v>
      </c>
      <c r="F143" s="55">
        <f>SUM(ต.ค.56!E148)</f>
        <v>0</v>
      </c>
      <c r="G143" s="55" t="e">
        <f>SUM(#REF!)</f>
        <v>#REF!</v>
      </c>
      <c r="H143" s="55" t="e">
        <f>SUM(#REF!)</f>
        <v>#REF!</v>
      </c>
      <c r="I143" s="55" t="e">
        <f>SUM(#REF!)</f>
        <v>#REF!</v>
      </c>
      <c r="J143" s="55" t="e">
        <f>SUM(#REF!)</f>
        <v>#REF!</v>
      </c>
      <c r="K143" s="55" t="e">
        <f>SUM(#REF!)</f>
        <v>#REF!</v>
      </c>
      <c r="L143" s="55" t="e">
        <f>SUM(#REF!)</f>
        <v>#REF!</v>
      </c>
      <c r="M143" s="55" t="e">
        <f>SUM(#REF!)</f>
        <v>#REF!</v>
      </c>
      <c r="N143" s="55" t="e">
        <f>SUM(#REF!)</f>
        <v>#REF!</v>
      </c>
      <c r="O143" s="55" t="e">
        <f>SUM(#REF!)</f>
        <v>#REF!</v>
      </c>
      <c r="P143" s="55" t="e">
        <f>SUM(#REF!)</f>
        <v>#REF!</v>
      </c>
      <c r="Q143" s="55" t="e">
        <f>SUM(#REF!)</f>
        <v>#REF!</v>
      </c>
    </row>
    <row r="144" spans="1:17">
      <c r="A144" s="79"/>
      <c r="B144" s="117" t="s">
        <v>209</v>
      </c>
      <c r="C144" s="81" t="s">
        <v>3</v>
      </c>
      <c r="D144" s="21">
        <f>'สรุปผลงานสำคัญ (รายเดือน)'!D144</f>
        <v>500000</v>
      </c>
      <c r="E144" s="22" t="e">
        <f t="shared" si="7"/>
        <v>#REF!</v>
      </c>
      <c r="F144" s="55">
        <f>SUM(ต.ค.56!E149)</f>
        <v>0</v>
      </c>
      <c r="G144" s="55" t="e">
        <f>SUM(#REF!)</f>
        <v>#REF!</v>
      </c>
      <c r="H144" s="55" t="e">
        <f>SUM(#REF!)</f>
        <v>#REF!</v>
      </c>
      <c r="I144" s="55" t="e">
        <f>SUM(#REF!)</f>
        <v>#REF!</v>
      </c>
      <c r="J144" s="55" t="e">
        <f>SUM(#REF!)</f>
        <v>#REF!</v>
      </c>
      <c r="K144" s="55" t="e">
        <f>SUM(#REF!)</f>
        <v>#REF!</v>
      </c>
      <c r="L144" s="55" t="e">
        <f>SUM(#REF!)</f>
        <v>#REF!</v>
      </c>
      <c r="M144" s="55" t="e">
        <f>SUM(#REF!)</f>
        <v>#REF!</v>
      </c>
      <c r="N144" s="55" t="e">
        <f>SUM(#REF!)</f>
        <v>#REF!</v>
      </c>
      <c r="O144" s="55" t="e">
        <f>SUM(#REF!)</f>
        <v>#REF!</v>
      </c>
      <c r="P144" s="55" t="e">
        <f>SUM(#REF!)</f>
        <v>#REF!</v>
      </c>
      <c r="Q144" s="55" t="e">
        <f>SUM(#REF!)</f>
        <v>#REF!</v>
      </c>
    </row>
    <row r="145" spans="1:17" ht="21" customHeight="1">
      <c r="A145" s="79"/>
      <c r="B145" s="82" t="s">
        <v>189</v>
      </c>
      <c r="C145" s="81"/>
      <c r="D145" s="21"/>
      <c r="E145" s="22"/>
      <c r="F145" s="55"/>
      <c r="G145" s="55"/>
      <c r="H145" s="55"/>
      <c r="I145" s="55"/>
      <c r="J145" s="55"/>
      <c r="K145" s="55"/>
      <c r="L145" s="55"/>
      <c r="M145" s="55"/>
      <c r="N145" s="55"/>
      <c r="O145" s="55"/>
      <c r="P145" s="55"/>
      <c r="Q145" s="55"/>
    </row>
    <row r="146" spans="1:17" ht="27.75" customHeight="1">
      <c r="A146" s="79"/>
      <c r="B146" s="82" t="s">
        <v>133</v>
      </c>
      <c r="C146" s="81" t="s">
        <v>3</v>
      </c>
      <c r="D146" s="21">
        <v>2000</v>
      </c>
      <c r="E146" s="22" t="e">
        <f t="shared" si="7"/>
        <v>#REF!</v>
      </c>
      <c r="F146" s="55">
        <f>SUM(ต.ค.56!E151)</f>
        <v>0</v>
      </c>
      <c r="G146" s="55" t="e">
        <f>SUM(#REF!)</f>
        <v>#REF!</v>
      </c>
      <c r="H146" s="55" t="e">
        <f>SUM(#REF!)</f>
        <v>#REF!</v>
      </c>
      <c r="I146" s="55" t="e">
        <f>SUM(#REF!)</f>
        <v>#REF!</v>
      </c>
      <c r="J146" s="55" t="e">
        <f>SUM(#REF!)</f>
        <v>#REF!</v>
      </c>
      <c r="K146" s="55" t="e">
        <f>SUM(#REF!)</f>
        <v>#REF!</v>
      </c>
      <c r="L146" s="55" t="e">
        <f>SUM(#REF!)</f>
        <v>#REF!</v>
      </c>
      <c r="M146" s="55" t="e">
        <f>SUM(#REF!)</f>
        <v>#REF!</v>
      </c>
      <c r="N146" s="55" t="e">
        <f>SUM(#REF!)</f>
        <v>#REF!</v>
      </c>
      <c r="O146" s="55" t="e">
        <f>SUM(#REF!)</f>
        <v>#REF!</v>
      </c>
      <c r="P146" s="55" t="e">
        <f>SUM(#REF!)</f>
        <v>#REF!</v>
      </c>
      <c r="Q146" s="55" t="e">
        <f>SUM(#REF!)</f>
        <v>#REF!</v>
      </c>
    </row>
    <row r="147" spans="1:17" ht="46.5" customHeight="1">
      <c r="A147" s="79"/>
      <c r="B147" s="86" t="s">
        <v>33</v>
      </c>
      <c r="C147" s="81"/>
      <c r="D147" s="21"/>
      <c r="E147" s="22"/>
      <c r="F147" s="55"/>
      <c r="G147" s="55"/>
      <c r="H147" s="55"/>
      <c r="I147" s="55"/>
      <c r="J147" s="55"/>
      <c r="K147" s="55"/>
      <c r="L147" s="55"/>
      <c r="M147" s="55"/>
      <c r="N147" s="55"/>
      <c r="O147" s="55"/>
      <c r="P147" s="55"/>
      <c r="Q147" s="55"/>
    </row>
    <row r="148" spans="1:17">
      <c r="A148" s="79"/>
      <c r="B148" s="82" t="s">
        <v>134</v>
      </c>
      <c r="C148" s="81" t="s">
        <v>3</v>
      </c>
      <c r="D148" s="21">
        <v>22000</v>
      </c>
      <c r="E148" s="22" t="e">
        <f t="shared" si="7"/>
        <v>#REF!</v>
      </c>
      <c r="F148" s="55">
        <f>SUM(ต.ค.56!E153)</f>
        <v>0</v>
      </c>
      <c r="G148" s="55" t="e">
        <f>SUM(#REF!)</f>
        <v>#REF!</v>
      </c>
      <c r="H148" s="55" t="e">
        <f>SUM(#REF!)</f>
        <v>#REF!</v>
      </c>
      <c r="I148" s="55" t="e">
        <f>SUM(#REF!)</f>
        <v>#REF!</v>
      </c>
      <c r="J148" s="55" t="e">
        <f>SUM(#REF!)</f>
        <v>#REF!</v>
      </c>
      <c r="K148" s="55" t="e">
        <f>SUM(#REF!)</f>
        <v>#REF!</v>
      </c>
      <c r="L148" s="55" t="e">
        <f>SUM(#REF!)</f>
        <v>#REF!</v>
      </c>
      <c r="M148" s="55" t="e">
        <f>SUM(#REF!)</f>
        <v>#REF!</v>
      </c>
      <c r="N148" s="55" t="e">
        <f>SUM(#REF!)</f>
        <v>#REF!</v>
      </c>
      <c r="O148" s="55" t="e">
        <f>SUM(#REF!)</f>
        <v>#REF!</v>
      </c>
      <c r="P148" s="55" t="e">
        <f>SUM(#REF!)</f>
        <v>#REF!</v>
      </c>
      <c r="Q148" s="55" t="e">
        <f>SUM(#REF!)</f>
        <v>#REF!</v>
      </c>
    </row>
    <row r="149" spans="1:17" ht="22.5" customHeight="1">
      <c r="A149" s="79"/>
      <c r="B149" s="87" t="s">
        <v>30</v>
      </c>
      <c r="C149" s="81"/>
      <c r="D149" s="21"/>
      <c r="E149" s="22"/>
      <c r="F149" s="58"/>
      <c r="G149" s="58"/>
      <c r="H149" s="58"/>
      <c r="I149" s="58"/>
      <c r="J149" s="58"/>
      <c r="K149" s="58"/>
      <c r="L149" s="58"/>
      <c r="M149" s="58"/>
      <c r="N149" s="58"/>
      <c r="O149" s="58"/>
      <c r="P149" s="58"/>
      <c r="Q149" s="58"/>
    </row>
    <row r="150" spans="1:17">
      <c r="A150" s="79"/>
      <c r="B150" s="80" t="s">
        <v>29</v>
      </c>
      <c r="C150" s="81"/>
      <c r="D150" s="21"/>
      <c r="E150" s="22"/>
      <c r="F150" s="55"/>
      <c r="G150" s="55"/>
      <c r="H150" s="55"/>
      <c r="I150" s="55"/>
      <c r="J150" s="55"/>
      <c r="K150" s="55"/>
      <c r="L150" s="55"/>
      <c r="M150" s="55"/>
      <c r="N150" s="55"/>
      <c r="O150" s="55"/>
      <c r="P150" s="55"/>
      <c r="Q150" s="55"/>
    </row>
    <row r="151" spans="1:17">
      <c r="A151" s="79"/>
      <c r="B151" s="80" t="s">
        <v>190</v>
      </c>
      <c r="C151" s="81"/>
      <c r="D151" s="21"/>
      <c r="E151" s="22"/>
      <c r="F151" s="55"/>
      <c r="G151" s="55"/>
      <c r="H151" s="55"/>
      <c r="I151" s="55"/>
      <c r="J151" s="55"/>
      <c r="K151" s="55"/>
      <c r="L151" s="55"/>
      <c r="M151" s="55"/>
      <c r="N151" s="55"/>
      <c r="O151" s="55"/>
      <c r="P151" s="55"/>
      <c r="Q151" s="55"/>
    </row>
    <row r="152" spans="1:17">
      <c r="A152" s="79"/>
      <c r="B152" s="82" t="s">
        <v>135</v>
      </c>
      <c r="C152" s="81" t="s">
        <v>126</v>
      </c>
      <c r="D152" s="21">
        <v>200</v>
      </c>
      <c r="E152" s="22" t="e">
        <f t="shared" si="7"/>
        <v>#REF!</v>
      </c>
      <c r="F152" s="55">
        <f>SUM(ต.ค.56!E157)</f>
        <v>0</v>
      </c>
      <c r="G152" s="55" t="e">
        <f>SUM(#REF!)</f>
        <v>#REF!</v>
      </c>
      <c r="H152" s="55" t="e">
        <f>SUM(#REF!)</f>
        <v>#REF!</v>
      </c>
      <c r="I152" s="55" t="e">
        <f>SUM(#REF!)</f>
        <v>#REF!</v>
      </c>
      <c r="J152" s="55" t="e">
        <f>SUM(#REF!)</f>
        <v>#REF!</v>
      </c>
      <c r="K152" s="55" t="e">
        <f>SUM(#REF!)</f>
        <v>#REF!</v>
      </c>
      <c r="L152" s="55" t="e">
        <f>SUM(#REF!)</f>
        <v>#REF!</v>
      </c>
      <c r="M152" s="55" t="e">
        <f>SUM(#REF!)</f>
        <v>#REF!</v>
      </c>
      <c r="N152" s="55" t="e">
        <f>SUM(#REF!)</f>
        <v>#REF!</v>
      </c>
      <c r="O152" s="55" t="e">
        <f>SUM(#REF!)</f>
        <v>#REF!</v>
      </c>
      <c r="P152" s="55" t="e">
        <f>SUM(#REF!)</f>
        <v>#REF!</v>
      </c>
      <c r="Q152" s="55" t="e">
        <f>SUM(#REF!)</f>
        <v>#REF!</v>
      </c>
    </row>
    <row r="153" spans="1:17">
      <c r="A153" s="79"/>
      <c r="B153" s="88" t="s">
        <v>31</v>
      </c>
      <c r="C153" s="81"/>
      <c r="D153" s="21"/>
      <c r="E153" s="22"/>
      <c r="F153" s="55"/>
      <c r="G153" s="55"/>
      <c r="H153" s="55"/>
      <c r="I153" s="55"/>
      <c r="J153" s="55"/>
      <c r="K153" s="55"/>
      <c r="L153" s="55"/>
      <c r="M153" s="55"/>
      <c r="N153" s="55"/>
      <c r="O153" s="55"/>
      <c r="P153" s="55"/>
      <c r="Q153" s="55"/>
    </row>
    <row r="154" spans="1:17">
      <c r="A154" s="79"/>
      <c r="B154" s="85" t="s">
        <v>47</v>
      </c>
      <c r="C154" s="81"/>
      <c r="D154" s="21"/>
      <c r="E154" s="22"/>
      <c r="F154" s="55"/>
      <c r="G154" s="55"/>
      <c r="H154" s="55"/>
      <c r="I154" s="55"/>
      <c r="J154" s="55"/>
      <c r="K154" s="55"/>
      <c r="L154" s="55"/>
      <c r="M154" s="55"/>
      <c r="N154" s="55"/>
      <c r="O154" s="55"/>
      <c r="P154" s="55"/>
      <c r="Q154" s="55"/>
    </row>
    <row r="155" spans="1:17">
      <c r="A155" s="79"/>
      <c r="B155" s="85" t="s">
        <v>136</v>
      </c>
      <c r="C155" s="81" t="s">
        <v>12</v>
      </c>
      <c r="D155" s="21">
        <v>850</v>
      </c>
      <c r="E155" s="22" t="e">
        <f t="shared" si="7"/>
        <v>#REF!</v>
      </c>
      <c r="F155" s="55">
        <f>SUM(ต.ค.56!E160)</f>
        <v>0</v>
      </c>
      <c r="G155" s="55" t="e">
        <f>SUM(#REF!)</f>
        <v>#REF!</v>
      </c>
      <c r="H155" s="55" t="e">
        <f>SUM(#REF!)</f>
        <v>#REF!</v>
      </c>
      <c r="I155" s="55" t="e">
        <f>SUM(#REF!)</f>
        <v>#REF!</v>
      </c>
      <c r="J155" s="55" t="e">
        <f>SUM(#REF!)</f>
        <v>#REF!</v>
      </c>
      <c r="K155" s="55" t="e">
        <f>SUM(#REF!)</f>
        <v>#REF!</v>
      </c>
      <c r="L155" s="55" t="e">
        <f>SUM(#REF!)</f>
        <v>#REF!</v>
      </c>
      <c r="M155" s="55" t="e">
        <f>SUM(#REF!)</f>
        <v>#REF!</v>
      </c>
      <c r="N155" s="55" t="e">
        <f>SUM(#REF!)</f>
        <v>#REF!</v>
      </c>
      <c r="O155" s="55" t="e">
        <f>SUM(#REF!)</f>
        <v>#REF!</v>
      </c>
      <c r="P155" s="55" t="e">
        <f>SUM(#REF!)</f>
        <v>#REF!</v>
      </c>
      <c r="Q155" s="55" t="e">
        <f>SUM(#REF!)</f>
        <v>#REF!</v>
      </c>
    </row>
    <row r="156" spans="1:17">
      <c r="A156" s="79"/>
      <c r="B156" s="89" t="s">
        <v>32</v>
      </c>
      <c r="C156" s="81"/>
      <c r="D156" s="21"/>
      <c r="E156" s="22"/>
      <c r="F156" s="55"/>
      <c r="G156" s="55"/>
      <c r="H156" s="55"/>
      <c r="I156" s="55"/>
      <c r="J156" s="55"/>
      <c r="K156" s="55"/>
      <c r="L156" s="55"/>
      <c r="M156" s="55"/>
      <c r="N156" s="55"/>
      <c r="O156" s="55"/>
      <c r="P156" s="55"/>
      <c r="Q156" s="55"/>
    </row>
    <row r="157" spans="1:17">
      <c r="A157" s="79"/>
      <c r="B157" s="80" t="s">
        <v>26</v>
      </c>
      <c r="C157" s="81"/>
      <c r="D157" s="21"/>
      <c r="E157" s="22"/>
      <c r="F157" s="55"/>
      <c r="G157" s="55"/>
      <c r="H157" s="55"/>
      <c r="I157" s="55"/>
      <c r="J157" s="55"/>
      <c r="K157" s="55"/>
      <c r="L157" s="55"/>
      <c r="M157" s="55"/>
      <c r="N157" s="55"/>
      <c r="O157" s="55"/>
      <c r="P157" s="55"/>
      <c r="Q157" s="55"/>
    </row>
    <row r="158" spans="1:17">
      <c r="A158" s="79"/>
      <c r="B158" s="82" t="s">
        <v>137</v>
      </c>
      <c r="C158" s="81" t="s">
        <v>3</v>
      </c>
      <c r="D158" s="21">
        <f>'สรุปผลงานสำคัญ (รายเดือน)'!D158</f>
        <v>408000</v>
      </c>
      <c r="E158" s="22" t="e">
        <f t="shared" si="7"/>
        <v>#REF!</v>
      </c>
      <c r="F158" s="55">
        <f>SUM(ต.ค.56!E163)</f>
        <v>0</v>
      </c>
      <c r="G158" s="55" t="e">
        <f>SUM(#REF!)</f>
        <v>#REF!</v>
      </c>
      <c r="H158" s="55" t="e">
        <f>SUM(#REF!)</f>
        <v>#REF!</v>
      </c>
      <c r="I158" s="55" t="e">
        <f>SUM(#REF!)</f>
        <v>#REF!</v>
      </c>
      <c r="J158" s="55" t="e">
        <f>SUM(#REF!)</f>
        <v>#REF!</v>
      </c>
      <c r="K158" s="55" t="e">
        <f>SUM(#REF!)</f>
        <v>#REF!</v>
      </c>
      <c r="L158" s="55" t="e">
        <f>SUM(#REF!)</f>
        <v>#REF!</v>
      </c>
      <c r="M158" s="55" t="e">
        <f>SUM(#REF!)</f>
        <v>#REF!</v>
      </c>
      <c r="N158" s="55" t="e">
        <f>SUM(#REF!)</f>
        <v>#REF!</v>
      </c>
      <c r="O158" s="55" t="e">
        <f>SUM(#REF!)</f>
        <v>#REF!</v>
      </c>
      <c r="P158" s="55" t="e">
        <f>SUM(#REF!)</f>
        <v>#REF!</v>
      </c>
      <c r="Q158" s="55" t="e">
        <f>SUM(#REF!)</f>
        <v>#REF!</v>
      </c>
    </row>
    <row r="159" spans="1:17">
      <c r="A159" s="79"/>
      <c r="B159" s="82" t="s">
        <v>27</v>
      </c>
      <c r="C159" s="81"/>
      <c r="D159" s="22"/>
      <c r="E159" s="22"/>
      <c r="F159" s="55"/>
      <c r="G159" s="55"/>
      <c r="H159" s="55"/>
      <c r="I159" s="55"/>
      <c r="J159" s="55"/>
      <c r="K159" s="55"/>
      <c r="L159" s="55"/>
      <c r="M159" s="55"/>
      <c r="N159" s="55"/>
      <c r="O159" s="55"/>
      <c r="P159" s="55"/>
      <c r="Q159" s="55"/>
    </row>
    <row r="160" spans="1:17">
      <c r="A160" s="33" t="s">
        <v>48</v>
      </c>
      <c r="B160" s="41" t="s">
        <v>243</v>
      </c>
      <c r="C160" s="25" t="s">
        <v>3</v>
      </c>
      <c r="D160" s="26">
        <f>SUM(D162,D165)</f>
        <v>784760</v>
      </c>
      <c r="E160" s="94" t="e">
        <f t="shared" si="7"/>
        <v>#REF!</v>
      </c>
      <c r="F160" s="58">
        <f>SUM(ต.ค.56!E165)</f>
        <v>0</v>
      </c>
      <c r="G160" s="58" t="e">
        <f>SUM(#REF!)</f>
        <v>#REF!</v>
      </c>
      <c r="H160" s="58" t="e">
        <f>SUM(#REF!)</f>
        <v>#REF!</v>
      </c>
      <c r="I160" s="58" t="e">
        <f>SUM(#REF!)</f>
        <v>#REF!</v>
      </c>
      <c r="J160" s="58" t="e">
        <f>SUM(#REF!)</f>
        <v>#REF!</v>
      </c>
      <c r="K160" s="58" t="e">
        <f>SUM(#REF!)</f>
        <v>#REF!</v>
      </c>
      <c r="L160" s="58" t="e">
        <f>SUM(#REF!)</f>
        <v>#REF!</v>
      </c>
      <c r="M160" s="58" t="e">
        <f>SUM(#REF!)</f>
        <v>#REF!</v>
      </c>
      <c r="N160" s="58" t="e">
        <f>SUM(#REF!)</f>
        <v>#REF!</v>
      </c>
      <c r="O160" s="58" t="e">
        <f>SUM(#REF!)</f>
        <v>#REF!</v>
      </c>
      <c r="P160" s="58" t="e">
        <f>SUM(#REF!)</f>
        <v>#REF!</v>
      </c>
      <c r="Q160" s="58" t="e">
        <f>SUM(#REF!)</f>
        <v>#REF!</v>
      </c>
    </row>
    <row r="161" spans="1:17">
      <c r="A161" s="33"/>
      <c r="B161" s="41" t="s">
        <v>244</v>
      </c>
      <c r="C161" s="25"/>
      <c r="D161" s="26"/>
      <c r="E161" s="94"/>
      <c r="F161" s="58"/>
      <c r="G161" s="58"/>
      <c r="H161" s="58"/>
      <c r="I161" s="58"/>
      <c r="J161" s="58"/>
      <c r="K161" s="58"/>
      <c r="L161" s="58"/>
      <c r="M161" s="58"/>
      <c r="N161" s="58"/>
      <c r="O161" s="58"/>
      <c r="P161" s="58"/>
      <c r="Q161" s="58"/>
    </row>
    <row r="162" spans="1:17" ht="24.75" customHeight="1">
      <c r="A162" s="48"/>
      <c r="B162" s="45" t="s">
        <v>245</v>
      </c>
      <c r="C162" s="20" t="s">
        <v>3</v>
      </c>
      <c r="D162" s="21">
        <v>210000</v>
      </c>
      <c r="E162" s="21" t="e">
        <f>SUM(F162:Q162)</f>
        <v>#REF!</v>
      </c>
      <c r="F162" s="55">
        <f>SUM(ต.ค.56!E167)</f>
        <v>0</v>
      </c>
      <c r="G162" s="55" t="e">
        <f>SUM(#REF!)</f>
        <v>#REF!</v>
      </c>
      <c r="H162" s="55" t="e">
        <f>SUM(#REF!)</f>
        <v>#REF!</v>
      </c>
      <c r="I162" s="55" t="e">
        <f>SUM(#REF!)</f>
        <v>#REF!</v>
      </c>
      <c r="J162" s="55" t="e">
        <f>SUM(#REF!)</f>
        <v>#REF!</v>
      </c>
      <c r="K162" s="55" t="e">
        <f>SUM(#REF!)</f>
        <v>#REF!</v>
      </c>
      <c r="L162" s="55" t="e">
        <f>SUM(#REF!)</f>
        <v>#REF!</v>
      </c>
      <c r="M162" s="55" t="e">
        <f>SUM(#REF!)</f>
        <v>#REF!</v>
      </c>
      <c r="N162" s="55" t="e">
        <f>SUM(#REF!)</f>
        <v>#REF!</v>
      </c>
      <c r="O162" s="55" t="e">
        <f>SUM(#REF!)</f>
        <v>#REF!</v>
      </c>
      <c r="P162" s="55" t="e">
        <f>SUM(#REF!)</f>
        <v>#REF!</v>
      </c>
      <c r="Q162" s="55" t="e">
        <f>SUM(#REF!)</f>
        <v>#REF!</v>
      </c>
    </row>
    <row r="163" spans="1:17" ht="24.75" customHeight="1">
      <c r="A163" s="48"/>
      <c r="B163" s="45" t="s">
        <v>246</v>
      </c>
      <c r="C163" s="20" t="s">
        <v>3</v>
      </c>
      <c r="D163" s="21">
        <v>100000</v>
      </c>
      <c r="E163" s="21" t="e">
        <f>SUM(F163:Q163)</f>
        <v>#REF!</v>
      </c>
      <c r="F163" s="55">
        <f>SUM(ต.ค.56!E168)</f>
        <v>0</v>
      </c>
      <c r="G163" s="55" t="e">
        <f>SUM(#REF!)</f>
        <v>#REF!</v>
      </c>
      <c r="H163" s="55" t="e">
        <f>SUM(#REF!)</f>
        <v>#REF!</v>
      </c>
      <c r="I163" s="55" t="e">
        <f>SUM(#REF!)</f>
        <v>#REF!</v>
      </c>
      <c r="J163" s="55" t="e">
        <f>SUM(#REF!)</f>
        <v>#REF!</v>
      </c>
      <c r="K163" s="55" t="e">
        <f>SUM(#REF!)</f>
        <v>#REF!</v>
      </c>
      <c r="L163" s="55" t="e">
        <f>SUM(#REF!)</f>
        <v>#REF!</v>
      </c>
      <c r="M163" s="55" t="e">
        <f>SUM(#REF!)</f>
        <v>#REF!</v>
      </c>
      <c r="N163" s="55" t="e">
        <f>SUM(#REF!)</f>
        <v>#REF!</v>
      </c>
      <c r="O163" s="55" t="e">
        <f>SUM(#REF!)</f>
        <v>#REF!</v>
      </c>
      <c r="P163" s="55" t="e">
        <f>SUM(#REF!)</f>
        <v>#REF!</v>
      </c>
      <c r="Q163" s="55" t="e">
        <f>SUM(#REF!)</f>
        <v>#REF!</v>
      </c>
    </row>
    <row r="164" spans="1:17" ht="24.75" customHeight="1">
      <c r="A164" s="48"/>
      <c r="B164" s="45" t="s">
        <v>247</v>
      </c>
      <c r="C164" s="20" t="s">
        <v>3</v>
      </c>
      <c r="D164" s="21">
        <v>110000</v>
      </c>
      <c r="E164" s="21" t="e">
        <f>SUM(F164:Q164)</f>
        <v>#REF!</v>
      </c>
      <c r="F164" s="55">
        <f>SUM(ต.ค.56!E169)</f>
        <v>0</v>
      </c>
      <c r="G164" s="55" t="e">
        <f>SUM(#REF!)</f>
        <v>#REF!</v>
      </c>
      <c r="H164" s="55" t="e">
        <f>SUM(#REF!)</f>
        <v>#REF!</v>
      </c>
      <c r="I164" s="55" t="e">
        <f>SUM(#REF!)</f>
        <v>#REF!</v>
      </c>
      <c r="J164" s="55" t="e">
        <f>SUM(#REF!)</f>
        <v>#REF!</v>
      </c>
      <c r="K164" s="55" t="e">
        <f>SUM(#REF!)</f>
        <v>#REF!</v>
      </c>
      <c r="L164" s="55" t="e">
        <f>SUM(#REF!)</f>
        <v>#REF!</v>
      </c>
      <c r="M164" s="55" t="e">
        <f>SUM(#REF!)</f>
        <v>#REF!</v>
      </c>
      <c r="N164" s="55" t="e">
        <f>SUM(#REF!)</f>
        <v>#REF!</v>
      </c>
      <c r="O164" s="55" t="e">
        <f>SUM(#REF!)</f>
        <v>#REF!</v>
      </c>
      <c r="P164" s="55" t="e">
        <f>SUM(#REF!)</f>
        <v>#REF!</v>
      </c>
      <c r="Q164" s="55" t="e">
        <f>SUM(#REF!)</f>
        <v>#REF!</v>
      </c>
    </row>
    <row r="165" spans="1:17">
      <c r="A165" s="48"/>
      <c r="B165" s="45" t="s">
        <v>248</v>
      </c>
      <c r="C165" s="20" t="s">
        <v>3</v>
      </c>
      <c r="D165" s="21">
        <f>SUM(D166:D167)</f>
        <v>574760</v>
      </c>
      <c r="E165" s="21" t="e">
        <f t="shared" si="7"/>
        <v>#REF!</v>
      </c>
      <c r="F165" s="61">
        <f>SUM(ต.ค.56!E170)</f>
        <v>0</v>
      </c>
      <c r="G165" s="61" t="e">
        <f>SUM(#REF!)</f>
        <v>#REF!</v>
      </c>
      <c r="H165" s="61" t="e">
        <f>SUM(#REF!)</f>
        <v>#REF!</v>
      </c>
      <c r="I165" s="61" t="e">
        <f>SUM(#REF!)</f>
        <v>#REF!</v>
      </c>
      <c r="J165" s="61" t="e">
        <f>SUM(#REF!)</f>
        <v>#REF!</v>
      </c>
      <c r="K165" s="61" t="e">
        <f>SUM(#REF!)</f>
        <v>#REF!</v>
      </c>
      <c r="L165" s="61" t="e">
        <f>SUM(#REF!)</f>
        <v>#REF!</v>
      </c>
      <c r="M165" s="61" t="e">
        <f>SUM(#REF!)</f>
        <v>#REF!</v>
      </c>
      <c r="N165" s="61" t="e">
        <f>SUM(#REF!)</f>
        <v>#REF!</v>
      </c>
      <c r="O165" s="61" t="e">
        <f>SUM(#REF!)</f>
        <v>#REF!</v>
      </c>
      <c r="P165" s="61" t="e">
        <f>SUM(#REF!)</f>
        <v>#REF!</v>
      </c>
      <c r="Q165" s="61" t="e">
        <f>SUM(#REF!)</f>
        <v>#REF!</v>
      </c>
    </row>
    <row r="166" spans="1:17" ht="21.75" customHeight="1">
      <c r="A166" s="48"/>
      <c r="B166" s="45" t="s">
        <v>255</v>
      </c>
      <c r="C166" s="20" t="s">
        <v>3</v>
      </c>
      <c r="D166" s="21">
        <v>254760</v>
      </c>
      <c r="E166" s="21" t="e">
        <f t="shared" si="7"/>
        <v>#REF!</v>
      </c>
      <c r="F166" s="61">
        <f>SUM(ต.ค.56!E171)</f>
        <v>0</v>
      </c>
      <c r="G166" s="61" t="e">
        <f>SUM(#REF!)</f>
        <v>#REF!</v>
      </c>
      <c r="H166" s="61" t="e">
        <f>SUM(#REF!)</f>
        <v>#REF!</v>
      </c>
      <c r="I166" s="61" t="e">
        <f>SUM(#REF!)</f>
        <v>#REF!</v>
      </c>
      <c r="J166" s="61" t="e">
        <f>SUM(#REF!)</f>
        <v>#REF!</v>
      </c>
      <c r="K166" s="61" t="e">
        <f>SUM(#REF!)</f>
        <v>#REF!</v>
      </c>
      <c r="L166" s="61" t="e">
        <f>SUM(#REF!)</f>
        <v>#REF!</v>
      </c>
      <c r="M166" s="61" t="e">
        <f>SUM(#REF!)</f>
        <v>#REF!</v>
      </c>
      <c r="N166" s="61" t="e">
        <f>SUM(#REF!)</f>
        <v>#REF!</v>
      </c>
      <c r="O166" s="61" t="e">
        <f>SUM(#REF!)</f>
        <v>#REF!</v>
      </c>
      <c r="P166" s="61" t="e">
        <f>SUM(#REF!)</f>
        <v>#REF!</v>
      </c>
      <c r="Q166" s="61" t="e">
        <f>SUM(#REF!)</f>
        <v>#REF!</v>
      </c>
    </row>
    <row r="167" spans="1:17" ht="23.25" customHeight="1">
      <c r="A167" s="48"/>
      <c r="B167" s="45" t="s">
        <v>249</v>
      </c>
      <c r="C167" s="20" t="s">
        <v>3</v>
      </c>
      <c r="D167" s="21">
        <v>320000</v>
      </c>
      <c r="E167" s="21" t="e">
        <f t="shared" si="7"/>
        <v>#REF!</v>
      </c>
      <c r="F167" s="55">
        <f>SUM(ต.ค.56!E172)</f>
        <v>0</v>
      </c>
      <c r="G167" s="55" t="e">
        <f>SUM(#REF!)</f>
        <v>#REF!</v>
      </c>
      <c r="H167" s="55" t="e">
        <f>SUM(#REF!)</f>
        <v>#REF!</v>
      </c>
      <c r="I167" s="55" t="e">
        <f>SUM(#REF!)</f>
        <v>#REF!</v>
      </c>
      <c r="J167" s="55" t="e">
        <f>SUM(#REF!)</f>
        <v>#REF!</v>
      </c>
      <c r="K167" s="55" t="e">
        <f>SUM(#REF!)</f>
        <v>#REF!</v>
      </c>
      <c r="L167" s="55" t="e">
        <f>SUM(#REF!)</f>
        <v>#REF!</v>
      </c>
      <c r="M167" s="55" t="e">
        <f>SUM(#REF!)</f>
        <v>#REF!</v>
      </c>
      <c r="N167" s="55" t="e">
        <f>SUM(#REF!)</f>
        <v>#REF!</v>
      </c>
      <c r="O167" s="55" t="e">
        <f>SUM(#REF!)</f>
        <v>#REF!</v>
      </c>
      <c r="P167" s="55" t="e">
        <f>SUM(#REF!)</f>
        <v>#REF!</v>
      </c>
      <c r="Q167" s="55" t="e">
        <f>SUM(#REF!)</f>
        <v>#REF!</v>
      </c>
    </row>
    <row r="168" spans="1:17">
      <c r="A168" s="33" t="s">
        <v>84</v>
      </c>
      <c r="B168" s="41" t="s">
        <v>194</v>
      </c>
      <c r="C168" s="25" t="s">
        <v>3</v>
      </c>
      <c r="D168" s="26">
        <f>D169</f>
        <v>7000000</v>
      </c>
      <c r="E168" s="26" t="e">
        <f t="shared" si="7"/>
        <v>#REF!</v>
      </c>
      <c r="F168" s="58">
        <f>SUM(ต.ค.56!E173)</f>
        <v>7407</v>
      </c>
      <c r="G168" s="58" t="e">
        <f>SUM(#REF!)</f>
        <v>#REF!</v>
      </c>
      <c r="H168" s="58" t="e">
        <f>SUM(#REF!)</f>
        <v>#REF!</v>
      </c>
      <c r="I168" s="58" t="e">
        <f>SUM(#REF!)</f>
        <v>#REF!</v>
      </c>
      <c r="J168" s="58" t="e">
        <f>SUM(#REF!)</f>
        <v>#REF!</v>
      </c>
      <c r="K168" s="58" t="e">
        <f>SUM(#REF!)</f>
        <v>#REF!</v>
      </c>
      <c r="L168" s="58" t="e">
        <f>SUM(#REF!)</f>
        <v>#REF!</v>
      </c>
      <c r="M168" s="58" t="e">
        <f>SUM(#REF!)</f>
        <v>#REF!</v>
      </c>
      <c r="N168" s="58" t="e">
        <f>SUM(#REF!)</f>
        <v>#REF!</v>
      </c>
      <c r="O168" s="58" t="e">
        <f>SUM(#REF!)</f>
        <v>#REF!</v>
      </c>
      <c r="P168" s="58" t="e">
        <f>SUM(#REF!)</f>
        <v>#REF!</v>
      </c>
      <c r="Q168" s="58" t="e">
        <f>SUM(#REF!)</f>
        <v>#REF!</v>
      </c>
    </row>
    <row r="169" spans="1:17" ht="27.75" customHeight="1">
      <c r="A169" s="33"/>
      <c r="B169" s="45" t="s">
        <v>195</v>
      </c>
      <c r="C169" s="25" t="s">
        <v>3</v>
      </c>
      <c r="D169" s="26">
        <v>7000000</v>
      </c>
      <c r="E169" s="26" t="e">
        <f t="shared" si="7"/>
        <v>#REF!</v>
      </c>
      <c r="F169" s="58">
        <f>SUM(ต.ค.56!E174)</f>
        <v>7407</v>
      </c>
      <c r="G169" s="58" t="e">
        <f>SUM(#REF!)</f>
        <v>#REF!</v>
      </c>
      <c r="H169" s="58" t="e">
        <f>SUM(#REF!)</f>
        <v>#REF!</v>
      </c>
      <c r="I169" s="58" t="e">
        <f>SUM(#REF!)</f>
        <v>#REF!</v>
      </c>
      <c r="J169" s="58" t="e">
        <f>SUM(#REF!)</f>
        <v>#REF!</v>
      </c>
      <c r="K169" s="58" t="e">
        <f>SUM(#REF!)</f>
        <v>#REF!</v>
      </c>
      <c r="L169" s="58" t="e">
        <f>SUM(#REF!)</f>
        <v>#REF!</v>
      </c>
      <c r="M169" s="58" t="e">
        <f>SUM(#REF!)</f>
        <v>#REF!</v>
      </c>
      <c r="N169" s="58" t="e">
        <f>SUM(#REF!)</f>
        <v>#REF!</v>
      </c>
      <c r="O169" s="58" t="e">
        <f>SUM(#REF!)</f>
        <v>#REF!</v>
      </c>
      <c r="P169" s="58" t="e">
        <f>SUM(#REF!)</f>
        <v>#REF!</v>
      </c>
      <c r="Q169" s="58" t="e">
        <f>SUM(#REF!)</f>
        <v>#REF!</v>
      </c>
    </row>
    <row r="170" spans="1:17" ht="21" customHeight="1">
      <c r="A170" s="28"/>
      <c r="B170" s="24" t="s">
        <v>250</v>
      </c>
      <c r="C170" s="20" t="s">
        <v>3</v>
      </c>
      <c r="D170" s="113">
        <v>2500</v>
      </c>
      <c r="E170" s="113" t="e">
        <f>SUM(F170:Q170)</f>
        <v>#REF!</v>
      </c>
      <c r="F170" s="55">
        <f>SUM(ต.ค.56!E175)</f>
        <v>0</v>
      </c>
      <c r="G170" s="55" t="e">
        <f>SUM(#REF!)</f>
        <v>#REF!</v>
      </c>
      <c r="H170" s="55" t="e">
        <f>SUM(#REF!)</f>
        <v>#REF!</v>
      </c>
      <c r="I170" s="55" t="e">
        <f>SUM(#REF!)</f>
        <v>#REF!</v>
      </c>
      <c r="J170" s="55" t="e">
        <f>SUM(#REF!)</f>
        <v>#REF!</v>
      </c>
      <c r="K170" s="55" t="e">
        <f>SUM(#REF!)</f>
        <v>#REF!</v>
      </c>
      <c r="L170" s="55" t="e">
        <f>SUM(#REF!)</f>
        <v>#REF!</v>
      </c>
      <c r="M170" s="55" t="e">
        <f>SUM(#REF!)</f>
        <v>#REF!</v>
      </c>
      <c r="N170" s="55" t="e">
        <f>SUM(#REF!)</f>
        <v>#REF!</v>
      </c>
      <c r="O170" s="55" t="e">
        <f>SUM(#REF!)</f>
        <v>#REF!</v>
      </c>
      <c r="P170" s="55" t="e">
        <f>SUM(#REF!)</f>
        <v>#REF!</v>
      </c>
      <c r="Q170" s="55" t="e">
        <f>SUM(#REF!)</f>
        <v>#REF!</v>
      </c>
    </row>
    <row r="171" spans="1:17" ht="21" customHeight="1">
      <c r="A171" s="49"/>
      <c r="B171" s="45" t="s">
        <v>196</v>
      </c>
      <c r="C171" s="20" t="s">
        <v>3</v>
      </c>
      <c r="D171" s="21">
        <v>220000</v>
      </c>
      <c r="E171" s="21" t="e">
        <f>SUM(F171:Q171)</f>
        <v>#REF!</v>
      </c>
      <c r="F171" s="55">
        <f>SUM(ต.ค.56!E176)</f>
        <v>0</v>
      </c>
      <c r="G171" s="55" t="e">
        <f>SUM(#REF!)</f>
        <v>#REF!</v>
      </c>
      <c r="H171" s="55" t="e">
        <f>SUM(#REF!)</f>
        <v>#REF!</v>
      </c>
      <c r="I171" s="55" t="e">
        <f>SUM(#REF!)</f>
        <v>#REF!</v>
      </c>
      <c r="J171" s="55" t="e">
        <f>SUM(#REF!)</f>
        <v>#REF!</v>
      </c>
      <c r="K171" s="55" t="e">
        <f>SUM(#REF!)</f>
        <v>#REF!</v>
      </c>
      <c r="L171" s="55" t="e">
        <f>SUM(#REF!)</f>
        <v>#REF!</v>
      </c>
      <c r="M171" s="55" t="e">
        <f>SUM(#REF!)</f>
        <v>#REF!</v>
      </c>
      <c r="N171" s="55" t="e">
        <f>SUM(#REF!)</f>
        <v>#REF!</v>
      </c>
      <c r="O171" s="55" t="e">
        <f>SUM(#REF!)</f>
        <v>#REF!</v>
      </c>
      <c r="P171" s="55" t="e">
        <f>SUM(#REF!)</f>
        <v>#REF!</v>
      </c>
      <c r="Q171" s="55" t="e">
        <f>SUM(#REF!)</f>
        <v>#REF!</v>
      </c>
    </row>
    <row r="172" spans="1:17">
      <c r="A172" s="49"/>
      <c r="B172" s="44" t="s">
        <v>88</v>
      </c>
      <c r="C172" s="20" t="s">
        <v>3</v>
      </c>
      <c r="D172" s="21">
        <v>202000</v>
      </c>
      <c r="E172" s="21" t="e">
        <f>SUM(F172:Q172)</f>
        <v>#REF!</v>
      </c>
      <c r="F172" s="55">
        <f>SUM(ต.ค.56!E177)</f>
        <v>0</v>
      </c>
      <c r="G172" s="55" t="e">
        <f>SUM(#REF!)</f>
        <v>#REF!</v>
      </c>
      <c r="H172" s="55" t="e">
        <f>SUM(#REF!)</f>
        <v>#REF!</v>
      </c>
      <c r="I172" s="55" t="e">
        <f>SUM(#REF!)</f>
        <v>#REF!</v>
      </c>
      <c r="J172" s="55" t="e">
        <f>SUM(#REF!)</f>
        <v>#REF!</v>
      </c>
      <c r="K172" s="55" t="e">
        <f>SUM(#REF!)</f>
        <v>#REF!</v>
      </c>
      <c r="L172" s="55" t="e">
        <f>SUM(#REF!)</f>
        <v>#REF!</v>
      </c>
      <c r="M172" s="55" t="e">
        <f>SUM(#REF!)</f>
        <v>#REF!</v>
      </c>
      <c r="N172" s="55" t="e">
        <f>SUM(#REF!)</f>
        <v>#REF!</v>
      </c>
      <c r="O172" s="55" t="e">
        <f>SUM(#REF!)</f>
        <v>#REF!</v>
      </c>
      <c r="P172" s="55" t="e">
        <f>SUM(#REF!)</f>
        <v>#REF!</v>
      </c>
      <c r="Q172" s="55" t="e">
        <f>SUM(#REF!)</f>
        <v>#REF!</v>
      </c>
    </row>
    <row r="173" spans="1:17">
      <c r="A173" s="49"/>
      <c r="B173" s="44" t="s">
        <v>89</v>
      </c>
      <c r="C173" s="20" t="s">
        <v>3</v>
      </c>
      <c r="D173" s="21">
        <v>18000</v>
      </c>
      <c r="E173" s="21" t="e">
        <f>SUM(F173:Q173)</f>
        <v>#REF!</v>
      </c>
      <c r="F173" s="55">
        <f>SUM(ต.ค.56!E178)</f>
        <v>0</v>
      </c>
      <c r="G173" s="55" t="e">
        <f>SUM(#REF!)</f>
        <v>#REF!</v>
      </c>
      <c r="H173" s="55" t="e">
        <f>SUM(#REF!)</f>
        <v>#REF!</v>
      </c>
      <c r="I173" s="55" t="e">
        <f>SUM(#REF!)</f>
        <v>#REF!</v>
      </c>
      <c r="J173" s="55" t="e">
        <f>SUM(#REF!)</f>
        <v>#REF!</v>
      </c>
      <c r="K173" s="55" t="e">
        <f>SUM(#REF!)</f>
        <v>#REF!</v>
      </c>
      <c r="L173" s="55" t="e">
        <f>SUM(#REF!)</f>
        <v>#REF!</v>
      </c>
      <c r="M173" s="55" t="e">
        <f>SUM(#REF!)</f>
        <v>#REF!</v>
      </c>
      <c r="N173" s="55" t="e">
        <f>SUM(#REF!)</f>
        <v>#REF!</v>
      </c>
      <c r="O173" s="55" t="e">
        <f>SUM(#REF!)</f>
        <v>#REF!</v>
      </c>
      <c r="P173" s="55" t="e">
        <f>SUM(#REF!)</f>
        <v>#REF!</v>
      </c>
      <c r="Q173" s="55" t="e">
        <f>SUM(#REF!)</f>
        <v>#REF!</v>
      </c>
    </row>
    <row r="174" spans="1:17">
      <c r="A174" s="33"/>
      <c r="B174" s="45" t="s">
        <v>253</v>
      </c>
      <c r="C174" s="20"/>
      <c r="D174" s="21"/>
      <c r="E174" s="21"/>
      <c r="F174" s="55"/>
      <c r="G174" s="55"/>
      <c r="H174" s="55"/>
      <c r="I174" s="55"/>
      <c r="J174" s="55"/>
      <c r="K174" s="55"/>
      <c r="L174" s="55"/>
      <c r="M174" s="55"/>
      <c r="N174" s="55"/>
      <c r="O174" s="55"/>
      <c r="P174" s="55"/>
      <c r="Q174" s="55"/>
    </row>
    <row r="175" spans="1:17">
      <c r="A175" s="49"/>
      <c r="B175" s="50" t="s">
        <v>251</v>
      </c>
      <c r="C175" s="20" t="s">
        <v>8</v>
      </c>
      <c r="D175" s="21">
        <f>SUM(D176:D178)</f>
        <v>175027</v>
      </c>
      <c r="E175" s="21" t="e">
        <f t="shared" si="7"/>
        <v>#REF!</v>
      </c>
      <c r="F175" s="55">
        <f>SUM(ต.ค.56!E180)</f>
        <v>0</v>
      </c>
      <c r="G175" s="55" t="e">
        <f>SUM(#REF!)</f>
        <v>#REF!</v>
      </c>
      <c r="H175" s="55" t="e">
        <f>SUM(#REF!)</f>
        <v>#REF!</v>
      </c>
      <c r="I175" s="55" t="e">
        <f>SUM(#REF!)</f>
        <v>#REF!</v>
      </c>
      <c r="J175" s="55" t="e">
        <f>SUM(#REF!)</f>
        <v>#REF!</v>
      </c>
      <c r="K175" s="55" t="e">
        <f>SUM(#REF!)</f>
        <v>#REF!</v>
      </c>
      <c r="L175" s="55" t="e">
        <f>SUM(#REF!)</f>
        <v>#REF!</v>
      </c>
      <c r="M175" s="55" t="e">
        <f>SUM(#REF!)</f>
        <v>#REF!</v>
      </c>
      <c r="N175" s="55" t="e">
        <f>SUM(#REF!)</f>
        <v>#REF!</v>
      </c>
      <c r="O175" s="55" t="e">
        <f>SUM(#REF!)</f>
        <v>#REF!</v>
      </c>
      <c r="P175" s="55" t="e">
        <f>SUM(#REF!)</f>
        <v>#REF!</v>
      </c>
      <c r="Q175" s="55" t="e">
        <f>SUM(#REF!)</f>
        <v>#REF!</v>
      </c>
    </row>
    <row r="176" spans="1:17">
      <c r="A176" s="49"/>
      <c r="B176" s="44" t="s">
        <v>53</v>
      </c>
      <c r="C176" s="20"/>
      <c r="D176" s="21">
        <v>158400</v>
      </c>
      <c r="E176" s="21" t="e">
        <f t="shared" si="7"/>
        <v>#REF!</v>
      </c>
      <c r="F176" s="55">
        <f>SUM(ต.ค.56!E181)</f>
        <v>0</v>
      </c>
      <c r="G176" s="55" t="e">
        <f>SUM(#REF!)</f>
        <v>#REF!</v>
      </c>
      <c r="H176" s="55" t="e">
        <f>SUM(#REF!)</f>
        <v>#REF!</v>
      </c>
      <c r="I176" s="55" t="e">
        <f>SUM(#REF!)</f>
        <v>#REF!</v>
      </c>
      <c r="J176" s="55" t="e">
        <f>SUM(#REF!)</f>
        <v>#REF!</v>
      </c>
      <c r="K176" s="55" t="e">
        <f>SUM(#REF!)</f>
        <v>#REF!</v>
      </c>
      <c r="L176" s="55" t="e">
        <f>SUM(#REF!)</f>
        <v>#REF!</v>
      </c>
      <c r="M176" s="55" t="e">
        <f>SUM(#REF!)</f>
        <v>#REF!</v>
      </c>
      <c r="N176" s="55" t="e">
        <f>SUM(#REF!)</f>
        <v>#REF!</v>
      </c>
      <c r="O176" s="55" t="e">
        <f>SUM(#REF!)</f>
        <v>#REF!</v>
      </c>
      <c r="P176" s="55" t="e">
        <f>SUM(#REF!)</f>
        <v>#REF!</v>
      </c>
      <c r="Q176" s="55" t="e">
        <f>SUM(#REF!)</f>
        <v>#REF!</v>
      </c>
    </row>
    <row r="177" spans="1:17">
      <c r="A177" s="49"/>
      <c r="B177" s="44" t="s">
        <v>54</v>
      </c>
      <c r="C177" s="20"/>
      <c r="D177" s="21">
        <v>11700</v>
      </c>
      <c r="E177" s="21" t="e">
        <f t="shared" si="7"/>
        <v>#REF!</v>
      </c>
      <c r="F177" s="55">
        <f>SUM(ต.ค.56!E182)</f>
        <v>0</v>
      </c>
      <c r="G177" s="55" t="e">
        <f>SUM(#REF!)</f>
        <v>#REF!</v>
      </c>
      <c r="H177" s="55" t="e">
        <f>SUM(#REF!)</f>
        <v>#REF!</v>
      </c>
      <c r="I177" s="55" t="e">
        <f>SUM(#REF!)</f>
        <v>#REF!</v>
      </c>
      <c r="J177" s="55" t="e">
        <f>SUM(#REF!)</f>
        <v>#REF!</v>
      </c>
      <c r="K177" s="55" t="e">
        <f>SUM(#REF!)</f>
        <v>#REF!</v>
      </c>
      <c r="L177" s="55" t="e">
        <f>SUM(#REF!)</f>
        <v>#REF!</v>
      </c>
      <c r="M177" s="55" t="e">
        <f>SUM(#REF!)</f>
        <v>#REF!</v>
      </c>
      <c r="N177" s="55" t="e">
        <f>SUM(#REF!)</f>
        <v>#REF!</v>
      </c>
      <c r="O177" s="55" t="e">
        <f>SUM(#REF!)</f>
        <v>#REF!</v>
      </c>
      <c r="P177" s="55" t="e">
        <f>SUM(#REF!)</f>
        <v>#REF!</v>
      </c>
      <c r="Q177" s="55" t="e">
        <f>SUM(#REF!)</f>
        <v>#REF!</v>
      </c>
    </row>
    <row r="178" spans="1:17">
      <c r="A178" s="49"/>
      <c r="B178" s="44" t="s">
        <v>55</v>
      </c>
      <c r="C178" s="20"/>
      <c r="D178" s="21">
        <v>4927</v>
      </c>
      <c r="E178" s="21" t="e">
        <f t="shared" si="7"/>
        <v>#REF!</v>
      </c>
      <c r="F178" s="55">
        <f>SUM(ต.ค.56!E183)</f>
        <v>0</v>
      </c>
      <c r="G178" s="55" t="e">
        <f>SUM(#REF!)</f>
        <v>#REF!</v>
      </c>
      <c r="H178" s="55" t="e">
        <f>SUM(#REF!)</f>
        <v>#REF!</v>
      </c>
      <c r="I178" s="55" t="e">
        <f>SUM(#REF!)</f>
        <v>#REF!</v>
      </c>
      <c r="J178" s="55" t="e">
        <f>SUM(#REF!)</f>
        <v>#REF!</v>
      </c>
      <c r="K178" s="55" t="e">
        <f>SUM(#REF!)</f>
        <v>#REF!</v>
      </c>
      <c r="L178" s="55" t="e">
        <f>SUM(#REF!)</f>
        <v>#REF!</v>
      </c>
      <c r="M178" s="55" t="e">
        <f>SUM(#REF!)</f>
        <v>#REF!</v>
      </c>
      <c r="N178" s="55" t="e">
        <f>SUM(#REF!)</f>
        <v>#REF!</v>
      </c>
      <c r="O178" s="55" t="e">
        <f>SUM(#REF!)</f>
        <v>#REF!</v>
      </c>
      <c r="P178" s="55" t="e">
        <f>SUM(#REF!)</f>
        <v>#REF!</v>
      </c>
      <c r="Q178" s="55" t="e">
        <f>SUM(#REF!)</f>
        <v>#REF!</v>
      </c>
    </row>
    <row r="179" spans="1:17">
      <c r="A179" s="49"/>
      <c r="B179" s="45" t="s">
        <v>252</v>
      </c>
      <c r="C179" s="20" t="s">
        <v>9</v>
      </c>
      <c r="D179" s="21">
        <v>1000</v>
      </c>
      <c r="E179" s="21" t="e">
        <f>SUM(F179:Q179)</f>
        <v>#REF!</v>
      </c>
      <c r="F179" s="55">
        <f>SUM(ต.ค.56!E184)</f>
        <v>0</v>
      </c>
      <c r="G179" s="55" t="e">
        <f>SUM(#REF!)</f>
        <v>#REF!</v>
      </c>
      <c r="H179" s="55" t="e">
        <f>SUM(#REF!)</f>
        <v>#REF!</v>
      </c>
      <c r="I179" s="55" t="e">
        <f>SUM(#REF!)</f>
        <v>#REF!</v>
      </c>
      <c r="J179" s="55" t="e">
        <f>SUM(#REF!)</f>
        <v>#REF!</v>
      </c>
      <c r="K179" s="55" t="e">
        <f>SUM(#REF!)</f>
        <v>#REF!</v>
      </c>
      <c r="L179" s="55" t="e">
        <f>SUM(#REF!)</f>
        <v>#REF!</v>
      </c>
      <c r="M179" s="55" t="e">
        <f>SUM(#REF!)</f>
        <v>#REF!</v>
      </c>
      <c r="N179" s="55" t="e">
        <f>SUM(#REF!)</f>
        <v>#REF!</v>
      </c>
      <c r="O179" s="55" t="e">
        <f>SUM(#REF!)</f>
        <v>#REF!</v>
      </c>
      <c r="P179" s="55" t="e">
        <f>SUM(#REF!)</f>
        <v>#REF!</v>
      </c>
      <c r="Q179" s="55" t="e">
        <f>SUM(#REF!)</f>
        <v>#REF!</v>
      </c>
    </row>
    <row r="180" spans="1:17" ht="22.5" customHeight="1">
      <c r="A180" s="151"/>
      <c r="B180" s="152"/>
      <c r="C180" s="37"/>
      <c r="D180" s="155"/>
      <c r="E180" s="153"/>
      <c r="F180" s="154"/>
      <c r="G180" s="154"/>
      <c r="H180" s="154"/>
      <c r="I180" s="154"/>
      <c r="J180" s="154"/>
      <c r="K180" s="154"/>
      <c r="L180" s="154"/>
      <c r="M180" s="58"/>
      <c r="N180" s="154"/>
      <c r="O180" s="58"/>
      <c r="P180" s="58"/>
      <c r="Q180" s="58"/>
    </row>
    <row r="181" spans="1:17">
      <c r="A181" s="146"/>
    </row>
  </sheetData>
  <mergeCells count="17">
    <mergeCell ref="G5:G6"/>
    <mergeCell ref="D5:D6"/>
    <mergeCell ref="H5:H6"/>
    <mergeCell ref="A17:B17"/>
    <mergeCell ref="P5:P6"/>
    <mergeCell ref="J5:J6"/>
    <mergeCell ref="B5:B6"/>
    <mergeCell ref="I5:I6"/>
    <mergeCell ref="C5:C6"/>
    <mergeCell ref="F5:F6"/>
    <mergeCell ref="E5:E6"/>
    <mergeCell ref="Q5:Q6"/>
    <mergeCell ref="K5:K6"/>
    <mergeCell ref="L5:L6"/>
    <mergeCell ref="M5:M6"/>
    <mergeCell ref="N5:N6"/>
    <mergeCell ref="O5:O6"/>
  </mergeCells>
  <phoneticPr fontId="0" type="noConversion"/>
  <printOptions horizontalCentered="1"/>
  <pageMargins left="0.28000000000000003" right="0.18" top="0.43" bottom="0.44" header="0.33" footer="0.18"/>
  <pageSetup paperSize="9" scale="99" orientation="portrait" r:id="rId1"/>
  <headerFooter alignWithMargins="0">
    <oddFooter>&amp;Cหน้า  &amp;P /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>
    <tabColor rgb="FF00B050"/>
  </sheetPr>
  <dimension ref="A1:N185"/>
  <sheetViews>
    <sheetView showGridLines="0" view="pageBreakPreview" zoomScaleSheetLayoutView="100" workbookViewId="0">
      <selection activeCell="E8" sqref="E8"/>
    </sheetView>
  </sheetViews>
  <sheetFormatPr defaultRowHeight="21"/>
  <cols>
    <col min="1" max="1" width="12.33203125" style="1" bestFit="1" customWidth="1"/>
    <col min="2" max="2" width="61" style="1" customWidth="1"/>
    <col min="3" max="3" width="10.5" style="1" customWidth="1"/>
    <col min="4" max="4" width="13.1640625" style="78" customWidth="1"/>
    <col min="5" max="5" width="9.33203125" style="1" bestFit="1" customWidth="1"/>
    <col min="6" max="6" width="7.83203125" style="1" bestFit="1" customWidth="1"/>
    <col min="7" max="7" width="7.33203125" style="1" bestFit="1" customWidth="1"/>
    <col min="8" max="17" width="9.33203125" style="1" customWidth="1"/>
    <col min="18" max="16384" width="9.33203125" style="1"/>
  </cols>
  <sheetData>
    <row r="1" spans="1:7">
      <c r="A1" s="353" t="s">
        <v>297</v>
      </c>
      <c r="B1" s="353"/>
      <c r="C1" s="353"/>
      <c r="D1" s="353"/>
      <c r="E1" s="353"/>
      <c r="F1" s="353"/>
      <c r="G1" s="353"/>
    </row>
    <row r="2" spans="1:7">
      <c r="A2" s="353" t="s">
        <v>212</v>
      </c>
      <c r="B2" s="353"/>
      <c r="C2" s="353"/>
      <c r="D2" s="353"/>
      <c r="E2" s="353"/>
      <c r="F2" s="353"/>
      <c r="G2" s="353"/>
    </row>
    <row r="3" spans="1:7">
      <c r="A3" s="353" t="s">
        <v>287</v>
      </c>
      <c r="B3" s="353"/>
      <c r="C3" s="353"/>
      <c r="D3" s="353"/>
      <c r="E3" s="353"/>
      <c r="F3" s="353"/>
      <c r="G3" s="353"/>
    </row>
    <row r="4" spans="1:7" ht="18" customHeight="1">
      <c r="D4" s="161"/>
      <c r="E4" s="6"/>
      <c r="F4" s="6"/>
      <c r="G4" s="6"/>
    </row>
    <row r="5" spans="1:7">
      <c r="A5" s="2"/>
      <c r="B5" s="344" t="s">
        <v>11</v>
      </c>
      <c r="C5" s="346" t="s">
        <v>1</v>
      </c>
      <c r="D5" s="354" t="s">
        <v>16</v>
      </c>
      <c r="E5" s="338" t="s">
        <v>296</v>
      </c>
      <c r="F5" s="341">
        <v>20729</v>
      </c>
      <c r="G5" s="341" t="s">
        <v>127</v>
      </c>
    </row>
    <row r="6" spans="1:7">
      <c r="A6" s="3"/>
      <c r="B6" s="345"/>
      <c r="C6" s="347"/>
      <c r="D6" s="355"/>
      <c r="E6" s="339"/>
      <c r="F6" s="339"/>
      <c r="G6" s="339"/>
    </row>
    <row r="7" spans="1:7">
      <c r="A7" s="176" t="s">
        <v>17</v>
      </c>
      <c r="B7" s="177"/>
      <c r="C7" s="178"/>
      <c r="D7" s="179"/>
      <c r="E7" s="180"/>
      <c r="F7" s="180"/>
      <c r="G7" s="180"/>
    </row>
    <row r="8" spans="1:7" ht="27" customHeight="1">
      <c r="A8" s="181" t="s">
        <v>2</v>
      </c>
      <c r="B8" s="182"/>
      <c r="C8" s="183" t="s">
        <v>3</v>
      </c>
      <c r="D8" s="184"/>
      <c r="E8" s="185">
        <f t="shared" ref="E8:E13" si="0">F8</f>
        <v>124</v>
      </c>
      <c r="F8" s="185">
        <v>124</v>
      </c>
      <c r="G8" s="185"/>
    </row>
    <row r="9" spans="1:7" ht="24.75" customHeight="1">
      <c r="A9" s="181" t="s">
        <v>4</v>
      </c>
      <c r="B9" s="182"/>
      <c r="C9" s="183" t="s">
        <v>3</v>
      </c>
      <c r="D9" s="184"/>
      <c r="E9" s="185">
        <f t="shared" si="0"/>
        <v>293</v>
      </c>
      <c r="F9" s="185">
        <v>293</v>
      </c>
      <c r="G9" s="185"/>
    </row>
    <row r="10" spans="1:7" ht="24.75" customHeight="1">
      <c r="A10" s="181"/>
      <c r="B10" s="182"/>
      <c r="C10" s="183" t="s">
        <v>19</v>
      </c>
      <c r="D10" s="184"/>
      <c r="E10" s="185">
        <f t="shared" si="0"/>
        <v>506</v>
      </c>
      <c r="F10" s="185">
        <v>506</v>
      </c>
      <c r="G10" s="185"/>
    </row>
    <row r="11" spans="1:7">
      <c r="A11" s="181" t="s">
        <v>5</v>
      </c>
      <c r="B11" s="182"/>
      <c r="C11" s="183" t="s">
        <v>6</v>
      </c>
      <c r="D11" s="184"/>
      <c r="E11" s="185">
        <f t="shared" si="0"/>
        <v>60</v>
      </c>
      <c r="F11" s="185">
        <v>60</v>
      </c>
      <c r="G11" s="185"/>
    </row>
    <row r="12" spans="1:7">
      <c r="A12" s="181" t="s">
        <v>15</v>
      </c>
      <c r="B12" s="182"/>
      <c r="C12" s="183" t="s">
        <v>3</v>
      </c>
      <c r="D12" s="184"/>
      <c r="E12" s="185">
        <f t="shared" si="0"/>
        <v>44</v>
      </c>
      <c r="F12" s="185">
        <v>44</v>
      </c>
      <c r="G12" s="185"/>
    </row>
    <row r="13" spans="1:7" ht="26.25" customHeight="1">
      <c r="A13" s="181" t="s">
        <v>7</v>
      </c>
      <c r="B13" s="186"/>
      <c r="C13" s="183" t="s">
        <v>3</v>
      </c>
      <c r="D13" s="184"/>
      <c r="E13" s="185">
        <f t="shared" si="0"/>
        <v>53</v>
      </c>
      <c r="F13" s="185">
        <v>53</v>
      </c>
      <c r="G13" s="185"/>
    </row>
    <row r="14" spans="1:7" ht="20.25" customHeight="1">
      <c r="A14" s="187"/>
      <c r="B14" s="188"/>
      <c r="C14" s="183"/>
      <c r="D14" s="184"/>
      <c r="E14" s="189"/>
      <c r="F14" s="189"/>
      <c r="G14" s="189"/>
    </row>
    <row r="15" spans="1:7" ht="20.25" hidden="1" customHeight="1">
      <c r="A15" s="190" t="s">
        <v>213</v>
      </c>
      <c r="B15" s="188"/>
      <c r="C15" s="183"/>
      <c r="D15" s="184"/>
      <c r="E15" s="189"/>
      <c r="F15" s="189"/>
      <c r="G15" s="189"/>
    </row>
    <row r="16" spans="1:7" ht="20.25" hidden="1" customHeight="1">
      <c r="A16" s="191" t="s">
        <v>214</v>
      </c>
      <c r="B16" s="188"/>
      <c r="C16" s="183"/>
      <c r="D16" s="184"/>
      <c r="E16" s="189"/>
      <c r="F16" s="189"/>
      <c r="G16" s="189"/>
    </row>
    <row r="17" spans="1:7" ht="40.5" hidden="1" customHeight="1">
      <c r="A17" s="351" t="s">
        <v>215</v>
      </c>
      <c r="B17" s="352"/>
      <c r="C17" s="183" t="s">
        <v>3</v>
      </c>
      <c r="D17" s="184">
        <f>SUM('สรุปผลงานสำคัญ (รายเดือน)'!D17)</f>
        <v>250</v>
      </c>
      <c r="E17" s="189"/>
      <c r="F17" s="189"/>
      <c r="G17" s="189"/>
    </row>
    <row r="18" spans="1:7" ht="20.25" hidden="1" customHeight="1">
      <c r="A18" s="187" t="s">
        <v>216</v>
      </c>
      <c r="B18" s="192" t="s">
        <v>265</v>
      </c>
      <c r="C18" s="183" t="s">
        <v>3</v>
      </c>
      <c r="D18" s="184">
        <f>SUM('สรุปผลงานสำคัญ (รายเดือน)'!D18)</f>
        <v>250</v>
      </c>
      <c r="E18" s="189"/>
      <c r="F18" s="189"/>
      <c r="G18" s="189"/>
    </row>
    <row r="19" spans="1:7" ht="20.25" hidden="1" customHeight="1">
      <c r="A19" s="187"/>
      <c r="B19" s="192" t="s">
        <v>266</v>
      </c>
      <c r="C19" s="183" t="s">
        <v>3</v>
      </c>
      <c r="D19" s="184">
        <f>SUM('สรุปผลงานสำคัญ (รายเดือน)'!D19)</f>
        <v>250</v>
      </c>
      <c r="E19" s="189"/>
      <c r="F19" s="189"/>
      <c r="G19" s="189"/>
    </row>
    <row r="20" spans="1:7" ht="20.25" hidden="1" customHeight="1">
      <c r="A20" s="187"/>
      <c r="B20" s="188"/>
      <c r="C20" s="183"/>
      <c r="D20" s="184"/>
      <c r="E20" s="189"/>
      <c r="F20" s="189"/>
      <c r="G20" s="189"/>
    </row>
    <row r="21" spans="1:7" ht="20.25" customHeight="1">
      <c r="A21" s="190" t="s">
        <v>217</v>
      </c>
      <c r="B21" s="188"/>
      <c r="C21" s="183"/>
      <c r="D21" s="184"/>
      <c r="E21" s="189"/>
      <c r="F21" s="189"/>
      <c r="G21" s="189"/>
    </row>
    <row r="22" spans="1:7" ht="20.25" customHeight="1">
      <c r="A22" s="191" t="s">
        <v>218</v>
      </c>
      <c r="B22" s="188"/>
      <c r="C22" s="183"/>
      <c r="D22" s="184"/>
      <c r="E22" s="189"/>
      <c r="F22" s="189"/>
      <c r="G22" s="189"/>
    </row>
    <row r="23" spans="1:7" ht="21" customHeight="1">
      <c r="A23" s="193" t="s">
        <v>34</v>
      </c>
      <c r="B23" s="194" t="s">
        <v>219</v>
      </c>
      <c r="C23" s="183" t="s">
        <v>3</v>
      </c>
      <c r="D23" s="184">
        <f>SUM('สรุปผลงานสำคัญ (รายเดือน)'!D23)</f>
        <v>4300</v>
      </c>
      <c r="E23" s="195">
        <f>E25+E27</f>
        <v>0</v>
      </c>
      <c r="F23" s="195">
        <f>F25+F27</f>
        <v>0</v>
      </c>
      <c r="G23" s="195"/>
    </row>
    <row r="24" spans="1:7">
      <c r="A24" s="193"/>
      <c r="B24" s="194" t="s">
        <v>220</v>
      </c>
      <c r="C24" s="183"/>
      <c r="D24" s="184"/>
      <c r="E24" s="189"/>
      <c r="F24" s="189"/>
      <c r="G24" s="189"/>
    </row>
    <row r="25" spans="1:7" ht="42.75" customHeight="1">
      <c r="A25" s="196"/>
      <c r="B25" s="197" t="s">
        <v>258</v>
      </c>
      <c r="C25" s="198" t="s">
        <v>3</v>
      </c>
      <c r="D25" s="199">
        <f>SUM('สรุปผลงานสำคัญ (รายเดือน)'!D25)</f>
        <v>4000</v>
      </c>
      <c r="E25" s="185">
        <f t="shared" ref="E25:E40" si="1">F25</f>
        <v>0</v>
      </c>
      <c r="F25" s="200">
        <v>0</v>
      </c>
      <c r="G25" s="200"/>
    </row>
    <row r="26" spans="1:7" ht="42" hidden="1">
      <c r="A26" s="196"/>
      <c r="B26" s="201" t="s">
        <v>259</v>
      </c>
      <c r="C26" s="198" t="s">
        <v>3</v>
      </c>
      <c r="D26" s="199">
        <f>SUM('สรุปผลงานสำคัญ (รายเดือน)'!D26)</f>
        <v>300</v>
      </c>
      <c r="E26" s="185">
        <f t="shared" si="1"/>
        <v>0</v>
      </c>
      <c r="F26" s="200"/>
      <c r="G26" s="200"/>
    </row>
    <row r="27" spans="1:7" ht="42">
      <c r="A27" s="196"/>
      <c r="B27" s="197" t="s">
        <v>191</v>
      </c>
      <c r="C27" s="198" t="s">
        <v>3</v>
      </c>
      <c r="D27" s="199">
        <f>SUM('สรุปผลงานสำคัญ (รายเดือน)'!D27)</f>
        <v>300</v>
      </c>
      <c r="E27" s="185">
        <f t="shared" si="1"/>
        <v>0</v>
      </c>
      <c r="F27" s="200">
        <v>0</v>
      </c>
      <c r="G27" s="200"/>
    </row>
    <row r="28" spans="1:7" hidden="1">
      <c r="A28" s="196"/>
      <c r="B28" s="197" t="s">
        <v>192</v>
      </c>
      <c r="C28" s="198" t="s">
        <v>3</v>
      </c>
      <c r="D28" s="199">
        <f>SUM('สรุปผลงานสำคัญ (รายเดือน)'!D28)</f>
        <v>1800</v>
      </c>
      <c r="E28" s="185">
        <f t="shared" si="1"/>
        <v>0</v>
      </c>
      <c r="F28" s="200"/>
      <c r="G28" s="200"/>
    </row>
    <row r="29" spans="1:7" hidden="1">
      <c r="A29" s="196"/>
      <c r="B29" s="202" t="s">
        <v>211</v>
      </c>
      <c r="C29" s="198" t="s">
        <v>52</v>
      </c>
      <c r="D29" s="199"/>
      <c r="E29" s="185">
        <f t="shared" si="1"/>
        <v>0</v>
      </c>
      <c r="F29" s="200"/>
      <c r="G29" s="200"/>
    </row>
    <row r="30" spans="1:7" hidden="1">
      <c r="A30" s="196"/>
      <c r="B30" s="202" t="s">
        <v>51</v>
      </c>
      <c r="C30" s="198" t="s">
        <v>3</v>
      </c>
      <c r="D30" s="199"/>
      <c r="E30" s="185">
        <f t="shared" si="1"/>
        <v>0</v>
      </c>
      <c r="F30" s="200"/>
      <c r="G30" s="200"/>
    </row>
    <row r="31" spans="1:7" hidden="1">
      <c r="A31" s="196"/>
      <c r="B31" s="202" t="s">
        <v>116</v>
      </c>
      <c r="C31" s="198" t="s">
        <v>52</v>
      </c>
      <c r="D31" s="199"/>
      <c r="E31" s="185">
        <f t="shared" si="1"/>
        <v>0</v>
      </c>
      <c r="F31" s="189"/>
      <c r="G31" s="189"/>
    </row>
    <row r="32" spans="1:7" ht="39.75" hidden="1" customHeight="1">
      <c r="A32" s="196"/>
      <c r="B32" s="197" t="s">
        <v>193</v>
      </c>
      <c r="C32" s="198" t="s">
        <v>3</v>
      </c>
      <c r="D32" s="199">
        <f>SUM('สรุปผลงานสำคัญ (รายเดือน)'!D32)</f>
        <v>400</v>
      </c>
      <c r="E32" s="185">
        <f t="shared" si="1"/>
        <v>0</v>
      </c>
      <c r="F32" s="189"/>
      <c r="G32" s="189"/>
    </row>
    <row r="33" spans="1:7" ht="27.75" hidden="1" customHeight="1">
      <c r="A33" s="196"/>
      <c r="B33" s="197" t="s">
        <v>282</v>
      </c>
      <c r="C33" s="198" t="s">
        <v>283</v>
      </c>
      <c r="D33" s="199">
        <v>8</v>
      </c>
      <c r="E33" s="185">
        <f t="shared" si="1"/>
        <v>0</v>
      </c>
      <c r="F33" s="189"/>
      <c r="G33" s="189"/>
    </row>
    <row r="34" spans="1:7" ht="25.5" hidden="1" customHeight="1">
      <c r="A34" s="196"/>
      <c r="B34" s="197" t="s">
        <v>284</v>
      </c>
      <c r="C34" s="198" t="s">
        <v>3</v>
      </c>
      <c r="D34" s="199">
        <v>300</v>
      </c>
      <c r="E34" s="185">
        <f t="shared" si="1"/>
        <v>0</v>
      </c>
      <c r="F34" s="189"/>
      <c r="G34" s="189"/>
    </row>
    <row r="35" spans="1:7" hidden="1">
      <c r="A35" s="203"/>
      <c r="B35" s="197" t="s">
        <v>285</v>
      </c>
      <c r="C35" s="198" t="s">
        <v>12</v>
      </c>
      <c r="D35" s="199">
        <f>SUM('สรุปผลงานสำคัญ (รายเดือน)'!D35)</f>
        <v>400</v>
      </c>
      <c r="E35" s="185">
        <f t="shared" si="1"/>
        <v>0</v>
      </c>
      <c r="F35" s="189"/>
      <c r="G35" s="189"/>
    </row>
    <row r="36" spans="1:7" ht="29.25" hidden="1" customHeight="1">
      <c r="A36" s="203"/>
      <c r="B36" s="197" t="s">
        <v>286</v>
      </c>
      <c r="C36" s="198" t="s">
        <v>12</v>
      </c>
      <c r="D36" s="199">
        <f>SUM('สรุปผลงานสำคัญ (รายเดือน)'!D36)</f>
        <v>1200</v>
      </c>
      <c r="E36" s="185">
        <f t="shared" si="1"/>
        <v>0</v>
      </c>
      <c r="F36" s="189"/>
      <c r="G36" s="189"/>
    </row>
    <row r="37" spans="1:7" ht="20.25" customHeight="1">
      <c r="A37" s="191" t="s">
        <v>261</v>
      </c>
      <c r="B37" s="188"/>
      <c r="C37" s="183" t="s">
        <v>3</v>
      </c>
      <c r="D37" s="184">
        <f>SUM('สรุปผลงานสำคัญ (รายเดือน)'!D37)</f>
        <v>200</v>
      </c>
      <c r="E37" s="185">
        <f>E38</f>
        <v>0</v>
      </c>
      <c r="F37" s="189">
        <f>F38</f>
        <v>0</v>
      </c>
      <c r="G37" s="189"/>
    </row>
    <row r="38" spans="1:7" ht="20.25" customHeight="1">
      <c r="A38" s="187"/>
      <c r="B38" s="182" t="s">
        <v>267</v>
      </c>
      <c r="C38" s="198" t="s">
        <v>3</v>
      </c>
      <c r="D38" s="199">
        <f>SUM('สรุปผลงานสำคัญ (รายเดือน)'!D38)</f>
        <v>200</v>
      </c>
      <c r="E38" s="185">
        <f t="shared" si="1"/>
        <v>0</v>
      </c>
      <c r="F38" s="189">
        <v>0</v>
      </c>
      <c r="G38" s="189"/>
    </row>
    <row r="39" spans="1:7" ht="20.25" customHeight="1">
      <c r="A39" s="187"/>
      <c r="B39" s="182" t="s">
        <v>268</v>
      </c>
      <c r="C39" s="198" t="s">
        <v>3</v>
      </c>
      <c r="D39" s="199">
        <f>SUM('สรุปผลงานสำคัญ (รายเดือน)'!D39)</f>
        <v>40</v>
      </c>
      <c r="E39" s="185">
        <f t="shared" si="1"/>
        <v>0</v>
      </c>
      <c r="F39" s="189">
        <v>0</v>
      </c>
      <c r="G39" s="189"/>
    </row>
    <row r="40" spans="1:7" ht="20.25" customHeight="1">
      <c r="A40" s="187"/>
      <c r="B40" s="182" t="s">
        <v>269</v>
      </c>
      <c r="C40" s="198" t="s">
        <v>3</v>
      </c>
      <c r="D40" s="199">
        <f>SUM('สรุปผลงานสำคัญ (รายเดือน)'!D40)</f>
        <v>160</v>
      </c>
      <c r="E40" s="185">
        <f t="shared" si="1"/>
        <v>0</v>
      </c>
      <c r="F40" s="189">
        <v>0</v>
      </c>
      <c r="G40" s="189"/>
    </row>
    <row r="41" spans="1:7" ht="20.25" customHeight="1">
      <c r="A41" s="187"/>
      <c r="B41" s="182"/>
      <c r="C41" s="198"/>
      <c r="D41" s="184"/>
      <c r="E41" s="189"/>
      <c r="F41" s="189"/>
      <c r="G41" s="189"/>
    </row>
    <row r="42" spans="1:7" ht="20.25" customHeight="1">
      <c r="A42" s="204" t="s">
        <v>260</v>
      </c>
      <c r="B42" s="182"/>
      <c r="C42" s="198"/>
      <c r="D42" s="184"/>
      <c r="E42" s="189"/>
      <c r="F42" s="189"/>
      <c r="G42" s="189"/>
    </row>
    <row r="43" spans="1:7">
      <c r="A43" s="203" t="s">
        <v>34</v>
      </c>
      <c r="B43" s="194" t="s">
        <v>20</v>
      </c>
      <c r="C43" s="183" t="s">
        <v>3</v>
      </c>
      <c r="D43" s="184">
        <f>SUM('สรุปผลงานสำคัญ (รายเดือน)'!D43)</f>
        <v>3500</v>
      </c>
      <c r="E43" s="185">
        <f t="shared" ref="E43:E51" si="2">F43</f>
        <v>175</v>
      </c>
      <c r="F43" s="205">
        <f>F46</f>
        <v>175</v>
      </c>
      <c r="G43" s="205"/>
    </row>
    <row r="44" spans="1:7" ht="24" customHeight="1">
      <c r="A44" s="203"/>
      <c r="B44" s="194"/>
      <c r="C44" s="183" t="s">
        <v>9</v>
      </c>
      <c r="D44" s="184">
        <f>SUM('สรุปผลงานสำคัญ (รายเดือน)'!D44)</f>
        <v>500</v>
      </c>
      <c r="E44" s="185">
        <f t="shared" si="2"/>
        <v>7</v>
      </c>
      <c r="F44" s="195">
        <f>F49</f>
        <v>7</v>
      </c>
      <c r="G44" s="195"/>
    </row>
    <row r="45" spans="1:7" ht="24" customHeight="1">
      <c r="A45" s="203"/>
      <c r="B45" s="194" t="s">
        <v>201</v>
      </c>
      <c r="C45" s="183"/>
      <c r="D45" s="184"/>
      <c r="E45" s="195"/>
      <c r="F45" s="195"/>
      <c r="G45" s="195"/>
    </row>
    <row r="46" spans="1:7" ht="23.25" customHeight="1">
      <c r="A46" s="206"/>
      <c r="B46" s="197" t="s">
        <v>202</v>
      </c>
      <c r="C46" s="183" t="s">
        <v>3</v>
      </c>
      <c r="D46" s="184">
        <f>SUM('สรุปผลงานสำคัญ (รายเดือน)'!D46)</f>
        <v>3500</v>
      </c>
      <c r="E46" s="185">
        <f t="shared" si="2"/>
        <v>175</v>
      </c>
      <c r="F46" s="195">
        <f>F47+F48</f>
        <v>175</v>
      </c>
      <c r="G46" s="195"/>
    </row>
    <row r="47" spans="1:7" ht="21.75" customHeight="1">
      <c r="A47" s="206"/>
      <c r="B47" s="207" t="s">
        <v>203</v>
      </c>
      <c r="C47" s="198" t="s">
        <v>3</v>
      </c>
      <c r="D47" s="199"/>
      <c r="E47" s="200">
        <f t="shared" si="2"/>
        <v>175</v>
      </c>
      <c r="F47" s="189">
        <v>175</v>
      </c>
      <c r="G47" s="189"/>
    </row>
    <row r="48" spans="1:7" ht="21.75" customHeight="1">
      <c r="A48" s="206"/>
      <c r="B48" s="207" t="s">
        <v>204</v>
      </c>
      <c r="C48" s="198" t="s">
        <v>3</v>
      </c>
      <c r="D48" s="199"/>
      <c r="E48" s="200">
        <f t="shared" si="2"/>
        <v>0</v>
      </c>
      <c r="F48" s="189">
        <v>0</v>
      </c>
      <c r="G48" s="189"/>
    </row>
    <row r="49" spans="1:7" ht="22.5" customHeight="1">
      <c r="A49" s="206"/>
      <c r="B49" s="208" t="s">
        <v>205</v>
      </c>
      <c r="C49" s="183" t="s">
        <v>9</v>
      </c>
      <c r="D49" s="184">
        <f>SUM('สรุปผลงานสำคัญ (รายเดือน)'!D49)</f>
        <v>500</v>
      </c>
      <c r="E49" s="185">
        <f t="shared" si="2"/>
        <v>7</v>
      </c>
      <c r="F49" s="195">
        <f>F50+F51</f>
        <v>7</v>
      </c>
      <c r="G49" s="195"/>
    </row>
    <row r="50" spans="1:7" ht="24" customHeight="1">
      <c r="A50" s="206"/>
      <c r="B50" s="207" t="s">
        <v>206</v>
      </c>
      <c r="C50" s="198" t="s">
        <v>9</v>
      </c>
      <c r="D50" s="199"/>
      <c r="E50" s="200">
        <f t="shared" si="2"/>
        <v>7</v>
      </c>
      <c r="F50" s="189">
        <v>7</v>
      </c>
      <c r="G50" s="189"/>
    </row>
    <row r="51" spans="1:7" ht="30" customHeight="1">
      <c r="A51" s="209"/>
      <c r="B51" s="210" t="s">
        <v>207</v>
      </c>
      <c r="C51" s="198" t="s">
        <v>9</v>
      </c>
      <c r="D51" s="211"/>
      <c r="E51" s="200">
        <f t="shared" si="2"/>
        <v>0</v>
      </c>
      <c r="F51" s="189">
        <v>0</v>
      </c>
      <c r="G51" s="189"/>
    </row>
    <row r="52" spans="1:7" ht="26.25" customHeight="1">
      <c r="A52" s="203" t="s">
        <v>36</v>
      </c>
      <c r="B52" s="194" t="s">
        <v>262</v>
      </c>
      <c r="C52" s="183" t="s">
        <v>3</v>
      </c>
      <c r="D52" s="184">
        <f>SUM('สรุปผลงานสำคัญ (รายเดือน)'!D52)</f>
        <v>6400</v>
      </c>
      <c r="E52" s="195">
        <f>E54</f>
        <v>1188</v>
      </c>
      <c r="F52" s="195">
        <f>F54</f>
        <v>1188</v>
      </c>
      <c r="G52" s="195"/>
    </row>
    <row r="53" spans="1:7" ht="25.5" customHeight="1">
      <c r="A53" s="203"/>
      <c r="B53" s="194"/>
      <c r="C53" s="183" t="s">
        <v>19</v>
      </c>
      <c r="D53" s="184">
        <f>SUM('สรุปผลงานสำคัญ (รายเดือน)'!D53)</f>
        <v>6400</v>
      </c>
      <c r="E53" s="195">
        <f>E62</f>
        <v>1266</v>
      </c>
      <c r="F53" s="195">
        <f>F62</f>
        <v>1266</v>
      </c>
      <c r="G53" s="195"/>
    </row>
    <row r="54" spans="1:7" ht="23.25" customHeight="1">
      <c r="A54" s="212"/>
      <c r="B54" s="213" t="s">
        <v>197</v>
      </c>
      <c r="C54" s="183" t="s">
        <v>3</v>
      </c>
      <c r="D54" s="184">
        <f>SUM(D55,D60)</f>
        <v>0</v>
      </c>
      <c r="E54" s="195">
        <f>F54</f>
        <v>1188</v>
      </c>
      <c r="F54" s="195">
        <f>F55+F60+F61</f>
        <v>1188</v>
      </c>
      <c r="G54" s="195"/>
    </row>
    <row r="55" spans="1:7" ht="23.25" customHeight="1">
      <c r="A55" s="212"/>
      <c r="B55" s="214" t="s">
        <v>198</v>
      </c>
      <c r="C55" s="183" t="s">
        <v>3</v>
      </c>
      <c r="D55" s="184">
        <f>SUM(D56:D58)</f>
        <v>0</v>
      </c>
      <c r="E55" s="195">
        <f>E56+E57+E58+E59</f>
        <v>840</v>
      </c>
      <c r="F55" s="195">
        <f>F56+F57+F58+F59</f>
        <v>840</v>
      </c>
      <c r="G55" s="195"/>
    </row>
    <row r="56" spans="1:7" ht="26.25" customHeight="1">
      <c r="A56" s="206"/>
      <c r="B56" s="215" t="s">
        <v>210</v>
      </c>
      <c r="C56" s="198" t="s">
        <v>3</v>
      </c>
      <c r="D56" s="199">
        <f>SUM('สรุปผลงานสำคัญ (รายเดือน)'!D56)</f>
        <v>0</v>
      </c>
      <c r="E56" s="189">
        <f t="shared" ref="E56:E69" si="3">F56</f>
        <v>7</v>
      </c>
      <c r="F56" s="189">
        <v>7</v>
      </c>
      <c r="G56" s="189"/>
    </row>
    <row r="57" spans="1:7" ht="23.25" customHeight="1">
      <c r="A57" s="206"/>
      <c r="B57" s="215" t="s">
        <v>95</v>
      </c>
      <c r="C57" s="198" t="s">
        <v>3</v>
      </c>
      <c r="D57" s="199">
        <f>SUM('สรุปผลงานสำคัญ (รายเดือน)'!D57)</f>
        <v>0</v>
      </c>
      <c r="E57" s="189">
        <f t="shared" si="3"/>
        <v>169</v>
      </c>
      <c r="F57" s="189">
        <v>169</v>
      </c>
      <c r="G57" s="189"/>
    </row>
    <row r="58" spans="1:7" ht="23.25" customHeight="1">
      <c r="A58" s="206"/>
      <c r="B58" s="215" t="s">
        <v>96</v>
      </c>
      <c r="C58" s="198" t="s">
        <v>3</v>
      </c>
      <c r="D58" s="199">
        <f>SUM('สรุปผลงานสำคัญ (รายเดือน)'!D58)</f>
        <v>0</v>
      </c>
      <c r="E58" s="189">
        <f t="shared" si="3"/>
        <v>664</v>
      </c>
      <c r="F58" s="189">
        <v>664</v>
      </c>
      <c r="G58" s="189"/>
    </row>
    <row r="59" spans="1:7" ht="23.25" customHeight="1">
      <c r="A59" s="206"/>
      <c r="B59" s="215" t="s">
        <v>288</v>
      </c>
      <c r="C59" s="198" t="s">
        <v>3</v>
      </c>
      <c r="D59" s="199">
        <f>SUM('สรุปผลงานสำคัญ (รายเดือน)'!D59)</f>
        <v>0</v>
      </c>
      <c r="E59" s="189">
        <f t="shared" si="3"/>
        <v>0</v>
      </c>
      <c r="F59" s="189">
        <v>0</v>
      </c>
      <c r="G59" s="189"/>
    </row>
    <row r="60" spans="1:7" ht="23.25" customHeight="1">
      <c r="A60" s="206"/>
      <c r="B60" s="214" t="s">
        <v>263</v>
      </c>
      <c r="C60" s="183" t="s">
        <v>3</v>
      </c>
      <c r="D60" s="184">
        <f>SUM('สรุปผลงานสำคัญ (รายเดือน)'!D60)</f>
        <v>0</v>
      </c>
      <c r="E60" s="285">
        <f t="shared" si="3"/>
        <v>12</v>
      </c>
      <c r="F60" s="285">
        <v>12</v>
      </c>
      <c r="G60" s="195"/>
    </row>
    <row r="61" spans="1:7" ht="23.25" customHeight="1">
      <c r="A61" s="206"/>
      <c r="B61" s="214" t="s">
        <v>300</v>
      </c>
      <c r="C61" s="183" t="s">
        <v>3</v>
      </c>
      <c r="D61" s="184">
        <f>SUM('สรุปผลงานสำคัญ (รายเดือน)'!D61)</f>
        <v>0</v>
      </c>
      <c r="E61" s="285">
        <f t="shared" si="3"/>
        <v>336</v>
      </c>
      <c r="F61" s="285">
        <v>336</v>
      </c>
      <c r="G61" s="195"/>
    </row>
    <row r="62" spans="1:7" ht="23.25" customHeight="1">
      <c r="A62" s="206"/>
      <c r="B62" s="213" t="s">
        <v>199</v>
      </c>
      <c r="C62" s="183" t="s">
        <v>19</v>
      </c>
      <c r="D62" s="184">
        <f>SUM(D63,D68)</f>
        <v>0</v>
      </c>
      <c r="E62" s="285">
        <f t="shared" si="3"/>
        <v>1266</v>
      </c>
      <c r="F62" s="285">
        <f>F63+F68+F69</f>
        <v>1266</v>
      </c>
      <c r="G62" s="195"/>
    </row>
    <row r="63" spans="1:7" ht="23.25" customHeight="1">
      <c r="A63" s="206"/>
      <c r="B63" s="214" t="s">
        <v>200</v>
      </c>
      <c r="C63" s="183" t="s">
        <v>19</v>
      </c>
      <c r="D63" s="184">
        <f>SUM('สรุปผลงานสำคัญ (รายเดือน)'!D62)</f>
        <v>0</v>
      </c>
      <c r="E63" s="285">
        <f t="shared" si="3"/>
        <v>909</v>
      </c>
      <c r="F63" s="195">
        <f>F64+F65+F66+F67</f>
        <v>909</v>
      </c>
      <c r="G63" s="195"/>
    </row>
    <row r="64" spans="1:7" ht="23.25" customHeight="1">
      <c r="A64" s="206"/>
      <c r="B64" s="215" t="s">
        <v>210</v>
      </c>
      <c r="C64" s="198" t="s">
        <v>19</v>
      </c>
      <c r="D64" s="199">
        <f>SUM('สรุปผลงานสำคัญ (รายเดือน)'!D63)</f>
        <v>0</v>
      </c>
      <c r="E64" s="189">
        <f t="shared" si="3"/>
        <v>8</v>
      </c>
      <c r="F64" s="189">
        <v>8</v>
      </c>
      <c r="G64" s="189"/>
    </row>
    <row r="65" spans="1:7" ht="23.25" customHeight="1">
      <c r="A65" s="206"/>
      <c r="B65" s="215" t="s">
        <v>95</v>
      </c>
      <c r="C65" s="198" t="s">
        <v>19</v>
      </c>
      <c r="D65" s="199">
        <f>SUM('สรุปผลงานสำคัญ (รายเดือน)'!D64)</f>
        <v>0</v>
      </c>
      <c r="E65" s="189">
        <f t="shared" si="3"/>
        <v>192</v>
      </c>
      <c r="F65" s="189">
        <v>192</v>
      </c>
      <c r="G65" s="189"/>
    </row>
    <row r="66" spans="1:7" ht="25.5" customHeight="1">
      <c r="A66" s="206"/>
      <c r="B66" s="215" t="s">
        <v>96</v>
      </c>
      <c r="C66" s="198" t="s">
        <v>19</v>
      </c>
      <c r="D66" s="199">
        <f>SUM('สรุปผลงานสำคัญ (รายเดือน)'!D65)</f>
        <v>0</v>
      </c>
      <c r="E66" s="189">
        <f t="shared" si="3"/>
        <v>709</v>
      </c>
      <c r="F66" s="189">
        <v>709</v>
      </c>
      <c r="G66" s="189"/>
    </row>
    <row r="67" spans="1:7" ht="25.5" customHeight="1">
      <c r="A67" s="206"/>
      <c r="B67" s="215" t="s">
        <v>288</v>
      </c>
      <c r="C67" s="198" t="s">
        <v>19</v>
      </c>
      <c r="D67" s="199">
        <f>SUM('สรุปผลงานสำคัญ (รายเดือน)'!D66)</f>
        <v>0</v>
      </c>
      <c r="E67" s="189">
        <f t="shared" si="3"/>
        <v>0</v>
      </c>
      <c r="F67" s="189">
        <v>0</v>
      </c>
      <c r="G67" s="189"/>
    </row>
    <row r="68" spans="1:7" ht="25.5" customHeight="1">
      <c r="A68" s="206"/>
      <c r="B68" s="214" t="s">
        <v>264</v>
      </c>
      <c r="C68" s="183" t="s">
        <v>19</v>
      </c>
      <c r="D68" s="184">
        <f>SUM('สรุปผลงานสำคัญ (รายเดือน)'!D67)</f>
        <v>0</v>
      </c>
      <c r="E68" s="285">
        <f t="shared" si="3"/>
        <v>19</v>
      </c>
      <c r="F68" s="195">
        <v>19</v>
      </c>
      <c r="G68" s="195"/>
    </row>
    <row r="69" spans="1:7" ht="23.25" customHeight="1">
      <c r="A69" s="206"/>
      <c r="B69" s="214" t="s">
        <v>301</v>
      </c>
      <c r="C69" s="183" t="s">
        <v>19</v>
      </c>
      <c r="D69" s="184">
        <f>SUM('สรุปผลงานสำคัญ (รายเดือน)'!D69)</f>
        <v>0</v>
      </c>
      <c r="E69" s="285">
        <f t="shared" si="3"/>
        <v>338</v>
      </c>
      <c r="F69" s="195">
        <v>338</v>
      </c>
      <c r="G69" s="195"/>
    </row>
    <row r="70" spans="1:7" ht="19.5" customHeight="1">
      <c r="A70" s="206"/>
      <c r="B70" s="214"/>
      <c r="C70" s="183"/>
      <c r="D70" s="184"/>
      <c r="E70" s="189"/>
      <c r="F70" s="189"/>
      <c r="G70" s="189"/>
    </row>
    <row r="71" spans="1:7">
      <c r="A71" s="204" t="s">
        <v>221</v>
      </c>
      <c r="B71" s="216"/>
      <c r="C71" s="198"/>
      <c r="D71" s="184"/>
      <c r="E71" s="189"/>
      <c r="F71" s="189"/>
      <c r="G71" s="189"/>
    </row>
    <row r="72" spans="1:7">
      <c r="A72" s="196" t="s">
        <v>184</v>
      </c>
      <c r="B72" s="216"/>
      <c r="C72" s="183"/>
      <c r="D72" s="184"/>
      <c r="E72" s="195"/>
      <c r="F72" s="195"/>
      <c r="G72" s="195"/>
    </row>
    <row r="73" spans="1:7">
      <c r="A73" s="193" t="s">
        <v>34</v>
      </c>
      <c r="B73" s="217" t="s">
        <v>222</v>
      </c>
      <c r="C73" s="183" t="s">
        <v>3</v>
      </c>
      <c r="D73" s="184">
        <f>SUM('สรุปผลงานสำคัญ (รายเดือน)'!D71)</f>
        <v>367</v>
      </c>
      <c r="E73" s="184">
        <f>E74+E75+E77+E79+E81+E82+E83+E84</f>
        <v>0</v>
      </c>
      <c r="F73" s="184">
        <v>0</v>
      </c>
      <c r="G73" s="184"/>
    </row>
    <row r="74" spans="1:7">
      <c r="A74" s="187"/>
      <c r="B74" s="182" t="s">
        <v>223</v>
      </c>
      <c r="C74" s="198" t="s">
        <v>3</v>
      </c>
      <c r="D74" s="199">
        <f>SUM('สรุปผลงานสำคัญ (รายเดือน)'!D72)</f>
        <v>0</v>
      </c>
      <c r="E74" s="189">
        <f>F725</f>
        <v>0</v>
      </c>
      <c r="F74" s="189">
        <v>0</v>
      </c>
      <c r="G74" s="189"/>
    </row>
    <row r="75" spans="1:7">
      <c r="A75" s="187"/>
      <c r="B75" s="182" t="s">
        <v>174</v>
      </c>
      <c r="C75" s="198" t="s">
        <v>3</v>
      </c>
      <c r="D75" s="199">
        <f>SUM('สรุปผลงานสำคัญ (รายเดือน)'!D73)</f>
        <v>250</v>
      </c>
      <c r="E75" s="189">
        <f t="shared" ref="E75:E91" si="4">F726</f>
        <v>0</v>
      </c>
      <c r="F75" s="189">
        <v>0</v>
      </c>
      <c r="G75" s="189"/>
    </row>
    <row r="76" spans="1:7">
      <c r="A76" s="187"/>
      <c r="B76" s="182" t="s">
        <v>175</v>
      </c>
      <c r="C76" s="198" t="s">
        <v>49</v>
      </c>
      <c r="D76" s="199">
        <f>SUM('สรุปผลงานสำคัญ (รายเดือน)'!D74)</f>
        <v>1</v>
      </c>
      <c r="E76" s="189">
        <f t="shared" si="4"/>
        <v>0</v>
      </c>
      <c r="F76" s="189">
        <v>0</v>
      </c>
      <c r="G76" s="189"/>
    </row>
    <row r="77" spans="1:7">
      <c r="A77" s="187"/>
      <c r="B77" s="182"/>
      <c r="C77" s="198" t="s">
        <v>3</v>
      </c>
      <c r="D77" s="199">
        <f>SUM('สรุปผลงานสำคัญ (รายเดือน)'!D75)</f>
        <v>20</v>
      </c>
      <c r="E77" s="189">
        <f t="shared" si="4"/>
        <v>0</v>
      </c>
      <c r="F77" s="189">
        <v>0</v>
      </c>
      <c r="G77" s="189"/>
    </row>
    <row r="78" spans="1:7">
      <c r="A78" s="187"/>
      <c r="B78" s="182" t="s">
        <v>176</v>
      </c>
      <c r="C78" s="198" t="s">
        <v>3</v>
      </c>
      <c r="D78" s="199">
        <f>SUM('สรุปผลงานสำคัญ (รายเดือน)'!D76)</f>
        <v>0</v>
      </c>
      <c r="E78" s="189">
        <f t="shared" si="4"/>
        <v>0</v>
      </c>
      <c r="F78" s="189">
        <v>0</v>
      </c>
      <c r="G78" s="189"/>
    </row>
    <row r="79" spans="1:7">
      <c r="A79" s="187"/>
      <c r="B79" s="182" t="s">
        <v>224</v>
      </c>
      <c r="C79" s="198" t="s">
        <v>3</v>
      </c>
      <c r="D79" s="199">
        <f>SUM('สรุปผลงานสำคัญ (รายเดือน)'!D77)</f>
        <v>0</v>
      </c>
      <c r="E79" s="189">
        <f t="shared" si="4"/>
        <v>0</v>
      </c>
      <c r="F79" s="189">
        <v>0</v>
      </c>
      <c r="G79" s="189"/>
    </row>
    <row r="80" spans="1:7">
      <c r="A80" s="187"/>
      <c r="B80" s="182" t="s">
        <v>225</v>
      </c>
      <c r="C80" s="198" t="s">
        <v>49</v>
      </c>
      <c r="D80" s="199">
        <f>SUM('สรุปผลงานสำคัญ (รายเดือน)'!D78)</f>
        <v>1</v>
      </c>
      <c r="E80" s="189">
        <f t="shared" si="4"/>
        <v>0</v>
      </c>
      <c r="F80" s="189">
        <v>0</v>
      </c>
      <c r="G80" s="189"/>
    </row>
    <row r="81" spans="1:7">
      <c r="A81" s="187"/>
      <c r="B81" s="182"/>
      <c r="C81" s="198" t="s">
        <v>3</v>
      </c>
      <c r="D81" s="199">
        <f>SUM('สรุปผลงานสำคัญ (รายเดือน)'!D79)</f>
        <v>12</v>
      </c>
      <c r="E81" s="189">
        <f t="shared" si="4"/>
        <v>0</v>
      </c>
      <c r="F81" s="189">
        <v>0</v>
      </c>
      <c r="G81" s="189"/>
    </row>
    <row r="82" spans="1:7">
      <c r="A82" s="196"/>
      <c r="B82" s="197" t="s">
        <v>227</v>
      </c>
      <c r="C82" s="198" t="s">
        <v>3</v>
      </c>
      <c r="D82" s="199">
        <f>SUM('สรุปผลงานสำคัญ (รายเดือน)'!D80)</f>
        <v>0</v>
      </c>
      <c r="E82" s="189">
        <f t="shared" si="4"/>
        <v>0</v>
      </c>
      <c r="F82" s="189">
        <v>0</v>
      </c>
      <c r="G82" s="189"/>
    </row>
    <row r="83" spans="1:7">
      <c r="A83" s="196"/>
      <c r="B83" s="208" t="s">
        <v>228</v>
      </c>
      <c r="C83" s="198" t="s">
        <v>3</v>
      </c>
      <c r="D83" s="199">
        <f>SUM('สรุปผลงานสำคัญ (รายเดือน)'!D81)</f>
        <v>65</v>
      </c>
      <c r="E83" s="189">
        <f t="shared" si="4"/>
        <v>0</v>
      </c>
      <c r="F83" s="218">
        <v>0</v>
      </c>
      <c r="G83" s="218"/>
    </row>
    <row r="84" spans="1:7">
      <c r="A84" s="196"/>
      <c r="B84" s="197" t="s">
        <v>226</v>
      </c>
      <c r="C84" s="198" t="s">
        <v>3</v>
      </c>
      <c r="D84" s="199">
        <f>SUM('สรุปผลงานสำคัญ (รายเดือน)'!D82)</f>
        <v>0</v>
      </c>
      <c r="E84" s="189">
        <f t="shared" si="4"/>
        <v>0</v>
      </c>
      <c r="F84" s="218">
        <v>0</v>
      </c>
      <c r="G84" s="218"/>
    </row>
    <row r="85" spans="1:7">
      <c r="A85" s="196"/>
      <c r="B85" s="197" t="s">
        <v>229</v>
      </c>
      <c r="C85" s="198" t="s">
        <v>3</v>
      </c>
      <c r="D85" s="199">
        <f>SUM('สรุปผลงานสำคัญ (รายเดือน)'!D83)</f>
        <v>0</v>
      </c>
      <c r="E85" s="189">
        <f t="shared" si="4"/>
        <v>0</v>
      </c>
      <c r="F85" s="218">
        <v>0</v>
      </c>
      <c r="G85" s="218"/>
    </row>
    <row r="86" spans="1:7" ht="23.25" customHeight="1">
      <c r="A86" s="196"/>
      <c r="B86" s="197" t="s">
        <v>230</v>
      </c>
      <c r="C86" s="198" t="s">
        <v>3</v>
      </c>
      <c r="D86" s="199">
        <f>SUM('สรุปผลงานสำคัญ (รายเดือน)'!D84)</f>
        <v>0</v>
      </c>
      <c r="E86" s="189">
        <f t="shared" si="4"/>
        <v>0</v>
      </c>
      <c r="F86" s="189">
        <v>0</v>
      </c>
      <c r="G86" s="189"/>
    </row>
    <row r="87" spans="1:7" ht="43.5" customHeight="1">
      <c r="A87" s="196"/>
      <c r="B87" s="197" t="s">
        <v>231</v>
      </c>
      <c r="C87" s="198" t="s">
        <v>3</v>
      </c>
      <c r="D87" s="199">
        <f>SUM('สรุปผลงานสำคัญ (รายเดือน)'!D85)</f>
        <v>0</v>
      </c>
      <c r="E87" s="189">
        <f t="shared" si="4"/>
        <v>0</v>
      </c>
      <c r="F87" s="189">
        <v>0</v>
      </c>
      <c r="G87" s="189"/>
    </row>
    <row r="88" spans="1:7" ht="21.75" customHeight="1">
      <c r="A88" s="196"/>
      <c r="B88" s="197" t="s">
        <v>232</v>
      </c>
      <c r="C88" s="198" t="s">
        <v>49</v>
      </c>
      <c r="D88" s="199">
        <f>SUM('สรุปผลงานสำคัญ (รายเดือน)'!D86)</f>
        <v>2</v>
      </c>
      <c r="E88" s="189">
        <f t="shared" si="4"/>
        <v>0</v>
      </c>
      <c r="F88" s="189">
        <v>0</v>
      </c>
      <c r="G88" s="189"/>
    </row>
    <row r="89" spans="1:7" ht="21.75" customHeight="1">
      <c r="A89" s="196"/>
      <c r="B89" s="197"/>
      <c r="C89" s="198" t="s">
        <v>3</v>
      </c>
      <c r="D89" s="199">
        <f>SUM('สรุปผลงานสำคัญ (รายเดือน)'!D87)</f>
        <v>20</v>
      </c>
      <c r="E89" s="189">
        <f t="shared" si="4"/>
        <v>0</v>
      </c>
      <c r="F89" s="189">
        <v>0</v>
      </c>
      <c r="G89" s="189"/>
    </row>
    <row r="90" spans="1:7">
      <c r="A90" s="196"/>
      <c r="B90" s="208" t="s">
        <v>233</v>
      </c>
      <c r="C90" s="198" t="s">
        <v>49</v>
      </c>
      <c r="D90" s="199">
        <f>SUM('สรุปผลงานสำคัญ (รายเดือน)'!D88)</f>
        <v>32</v>
      </c>
      <c r="E90" s="189">
        <f t="shared" si="4"/>
        <v>0</v>
      </c>
      <c r="F90" s="218">
        <v>0</v>
      </c>
      <c r="G90" s="218"/>
    </row>
    <row r="91" spans="1:7">
      <c r="A91" s="196"/>
      <c r="B91" s="197"/>
      <c r="C91" s="198" t="s">
        <v>3</v>
      </c>
      <c r="D91" s="199">
        <f>SUM('สรุปผลงานสำคัญ (รายเดือน)'!D89)</f>
        <v>320</v>
      </c>
      <c r="E91" s="189">
        <f t="shared" si="4"/>
        <v>0</v>
      </c>
      <c r="F91" s="218">
        <v>0</v>
      </c>
      <c r="G91" s="218"/>
    </row>
    <row r="92" spans="1:7" ht="20.25" customHeight="1">
      <c r="A92" s="187"/>
      <c r="B92" s="188"/>
      <c r="C92" s="183"/>
      <c r="D92" s="184"/>
      <c r="E92" s="189"/>
      <c r="F92" s="189"/>
      <c r="G92" s="189"/>
    </row>
    <row r="93" spans="1:7">
      <c r="A93" s="204" t="s">
        <v>234</v>
      </c>
      <c r="B93" s="216"/>
      <c r="C93" s="198"/>
      <c r="D93" s="199"/>
      <c r="E93" s="189"/>
      <c r="F93" s="189"/>
      <c r="G93" s="189"/>
    </row>
    <row r="94" spans="1:7" ht="24.75" customHeight="1">
      <c r="A94" s="204" t="s">
        <v>71</v>
      </c>
      <c r="B94" s="216"/>
      <c r="C94" s="183" t="s">
        <v>3</v>
      </c>
      <c r="D94" s="219">
        <f>SUM('สรุปผลงานสำคัญ (รายเดือน)'!D92)</f>
        <v>0</v>
      </c>
      <c r="E94" s="195"/>
      <c r="F94" s="195"/>
      <c r="G94" s="195"/>
    </row>
    <row r="95" spans="1:7">
      <c r="A95" s="204"/>
      <c r="B95" s="216" t="s">
        <v>235</v>
      </c>
      <c r="C95" s="183"/>
      <c r="D95" s="219"/>
      <c r="E95" s="195"/>
      <c r="F95" s="195"/>
      <c r="G95" s="195"/>
    </row>
    <row r="96" spans="1:7">
      <c r="A96" s="193" t="s">
        <v>34</v>
      </c>
      <c r="B96" s="217" t="s">
        <v>236</v>
      </c>
      <c r="C96" s="183" t="s">
        <v>3</v>
      </c>
      <c r="D96" s="184">
        <f>SUM('สรุปผลงานสำคัญ (รายเดือน)'!D94)</f>
        <v>3167</v>
      </c>
      <c r="E96" s="220">
        <f>E97+E108+E114+E115+E116+E117+E118+E119+E120+E121</f>
        <v>245</v>
      </c>
      <c r="F96" s="220">
        <f>F97+F108</f>
        <v>245</v>
      </c>
      <c r="G96" s="220"/>
    </row>
    <row r="97" spans="1:7">
      <c r="A97" s="193"/>
      <c r="B97" s="221" t="s">
        <v>237</v>
      </c>
      <c r="C97" s="198" t="s">
        <v>3</v>
      </c>
      <c r="D97" s="199">
        <f>SUM('สรุปผลงานสำคัญ (รายเดือน)'!D95)</f>
        <v>2851</v>
      </c>
      <c r="E97" s="220">
        <f>F97</f>
        <v>242</v>
      </c>
      <c r="F97" s="220">
        <f>F98+F99+F100+F101+F102+F103+F104</f>
        <v>242</v>
      </c>
      <c r="G97" s="220"/>
    </row>
    <row r="98" spans="1:7">
      <c r="A98" s="203"/>
      <c r="B98" s="222" t="s">
        <v>185</v>
      </c>
      <c r="C98" s="198" t="s">
        <v>3</v>
      </c>
      <c r="D98" s="199">
        <f>SUM('สรุปผลงานสำคัญ (รายเดือน)'!D96)</f>
        <v>900</v>
      </c>
      <c r="E98" s="284">
        <f t="shared" ref="E98:E121" si="5">F98</f>
        <v>91</v>
      </c>
      <c r="F98" s="200">
        <v>91</v>
      </c>
      <c r="G98" s="200"/>
    </row>
    <row r="99" spans="1:7" ht="21" customHeight="1">
      <c r="A99" s="203"/>
      <c r="B99" s="222" t="s">
        <v>186</v>
      </c>
      <c r="C99" s="198" t="s">
        <v>3</v>
      </c>
      <c r="D99" s="199">
        <f>SUM('สรุปผลงานสำคัญ (รายเดือน)'!D97)</f>
        <v>800</v>
      </c>
      <c r="E99" s="284">
        <f t="shared" si="5"/>
        <v>151</v>
      </c>
      <c r="F99" s="223">
        <v>151</v>
      </c>
      <c r="G99" s="223"/>
    </row>
    <row r="100" spans="1:7">
      <c r="A100" s="203"/>
      <c r="B100" s="224" t="s">
        <v>278</v>
      </c>
      <c r="C100" s="198" t="s">
        <v>3</v>
      </c>
      <c r="D100" s="199">
        <f>SUM('สรุปผลงานสำคัญ (รายเดือน)'!D98)</f>
        <v>450</v>
      </c>
      <c r="E100" s="284">
        <f t="shared" si="5"/>
        <v>0</v>
      </c>
      <c r="F100" s="200">
        <v>0</v>
      </c>
      <c r="G100" s="200"/>
    </row>
    <row r="101" spans="1:7">
      <c r="A101" s="203"/>
      <c r="B101" s="222" t="s">
        <v>279</v>
      </c>
      <c r="C101" s="198" t="s">
        <v>3</v>
      </c>
      <c r="D101" s="199">
        <f>SUM('สรุปผลงานสำคัญ (รายเดือน)'!D99)</f>
        <v>0</v>
      </c>
      <c r="E101" s="284">
        <f t="shared" si="5"/>
        <v>0</v>
      </c>
      <c r="F101" s="200">
        <v>0</v>
      </c>
      <c r="G101" s="200"/>
    </row>
    <row r="102" spans="1:7">
      <c r="A102" s="203"/>
      <c r="B102" s="222" t="s">
        <v>280</v>
      </c>
      <c r="C102" s="198" t="s">
        <v>3</v>
      </c>
      <c r="D102" s="199">
        <f>SUM('สรุปผลงานสำคัญ (รายเดือน)'!D100)</f>
        <v>0</v>
      </c>
      <c r="E102" s="284">
        <f t="shared" si="5"/>
        <v>0</v>
      </c>
      <c r="F102" s="223">
        <v>0</v>
      </c>
      <c r="G102" s="223"/>
    </row>
    <row r="103" spans="1:7">
      <c r="A103" s="203"/>
      <c r="B103" s="222" t="s">
        <v>281</v>
      </c>
      <c r="C103" s="198" t="s">
        <v>3</v>
      </c>
      <c r="D103" s="199">
        <f>SUM('สรุปผลงานสำคัญ (รายเดือน)'!D101)</f>
        <v>600</v>
      </c>
      <c r="E103" s="284">
        <f t="shared" si="5"/>
        <v>0</v>
      </c>
      <c r="F103" s="200">
        <v>0</v>
      </c>
      <c r="G103" s="200"/>
    </row>
    <row r="104" spans="1:7">
      <c r="A104" s="203"/>
      <c r="B104" s="224" t="s">
        <v>256</v>
      </c>
      <c r="C104" s="198" t="s">
        <v>3</v>
      </c>
      <c r="D104" s="199">
        <f>SUM('สรุปผลงานสำคัญ (รายเดือน)'!D102)</f>
        <v>0</v>
      </c>
      <c r="E104" s="284">
        <f t="shared" si="5"/>
        <v>0</v>
      </c>
      <c r="F104" s="200">
        <v>0</v>
      </c>
      <c r="G104" s="200"/>
    </row>
    <row r="105" spans="1:7">
      <c r="A105" s="203"/>
      <c r="B105" s="224" t="s">
        <v>304</v>
      </c>
      <c r="C105" s="198" t="s">
        <v>9</v>
      </c>
      <c r="D105" s="199">
        <v>0</v>
      </c>
      <c r="E105" s="284">
        <f t="shared" si="5"/>
        <v>0</v>
      </c>
      <c r="F105" s="200">
        <v>0</v>
      </c>
      <c r="G105" s="200"/>
    </row>
    <row r="106" spans="1:7">
      <c r="A106" s="203"/>
      <c r="B106" s="224" t="s">
        <v>305</v>
      </c>
      <c r="C106" s="198" t="s">
        <v>3</v>
      </c>
      <c r="D106" s="199">
        <v>1</v>
      </c>
      <c r="E106" s="284">
        <f t="shared" si="5"/>
        <v>1</v>
      </c>
      <c r="F106" s="200">
        <v>1</v>
      </c>
      <c r="G106" s="200"/>
    </row>
    <row r="107" spans="1:7">
      <c r="A107" s="203"/>
      <c r="B107" s="224" t="s">
        <v>306</v>
      </c>
      <c r="C107" s="198" t="s">
        <v>3</v>
      </c>
      <c r="D107" s="199">
        <v>100</v>
      </c>
      <c r="E107" s="284">
        <f t="shared" si="5"/>
        <v>0</v>
      </c>
      <c r="F107" s="200">
        <v>0</v>
      </c>
      <c r="G107" s="200"/>
    </row>
    <row r="108" spans="1:7">
      <c r="A108" s="203"/>
      <c r="B108" s="224" t="s">
        <v>257</v>
      </c>
      <c r="C108" s="198" t="s">
        <v>3</v>
      </c>
      <c r="D108" s="199">
        <f>SUM('สรุปผลงานสำคัญ (รายเดือน)'!D103)</f>
        <v>316</v>
      </c>
      <c r="E108" s="220">
        <f>E109+E110+E111+E112+E113</f>
        <v>3</v>
      </c>
      <c r="F108" s="254">
        <f>F109+F110+F111+F112+F113</f>
        <v>3</v>
      </c>
      <c r="G108" s="225"/>
    </row>
    <row r="109" spans="1:7">
      <c r="A109" s="203"/>
      <c r="B109" s="222" t="s">
        <v>238</v>
      </c>
      <c r="C109" s="198" t="s">
        <v>3</v>
      </c>
      <c r="D109" s="199">
        <f>SUM('สรุปผลงานสำคัญ (รายเดือน)'!D104)</f>
        <v>30</v>
      </c>
      <c r="E109" s="284">
        <f t="shared" si="5"/>
        <v>0</v>
      </c>
      <c r="F109" s="200">
        <v>0</v>
      </c>
      <c r="G109" s="200"/>
    </row>
    <row r="110" spans="1:7">
      <c r="A110" s="203"/>
      <c r="B110" s="222" t="s">
        <v>239</v>
      </c>
      <c r="C110" s="198" t="s">
        <v>3</v>
      </c>
      <c r="D110" s="199">
        <f>SUM('สรุปผลงานสำคัญ (รายเดือน)'!D105)</f>
        <v>150</v>
      </c>
      <c r="E110" s="284">
        <f t="shared" si="5"/>
        <v>0</v>
      </c>
      <c r="F110" s="200">
        <v>0</v>
      </c>
      <c r="G110" s="200"/>
    </row>
    <row r="111" spans="1:7">
      <c r="A111" s="203"/>
      <c r="B111" s="222" t="s">
        <v>240</v>
      </c>
      <c r="C111" s="198" t="s">
        <v>3</v>
      </c>
      <c r="D111" s="199">
        <f>SUM('สรุปผลงานสำคัญ (รายเดือน)'!D106)</f>
        <v>35</v>
      </c>
      <c r="E111" s="284">
        <f t="shared" si="5"/>
        <v>2</v>
      </c>
      <c r="F111" s="223">
        <v>2</v>
      </c>
      <c r="G111" s="223"/>
    </row>
    <row r="112" spans="1:7">
      <c r="A112" s="203"/>
      <c r="B112" s="224" t="s">
        <v>241</v>
      </c>
      <c r="C112" s="198" t="s">
        <v>3</v>
      </c>
      <c r="D112" s="199">
        <f>SUM('สรุปผลงานสำคัญ (รายเดือน)'!D107)</f>
        <v>1</v>
      </c>
      <c r="E112" s="284">
        <f t="shared" si="5"/>
        <v>1</v>
      </c>
      <c r="F112" s="223">
        <v>1</v>
      </c>
      <c r="G112" s="223"/>
    </row>
    <row r="113" spans="1:7" ht="42">
      <c r="A113" s="203"/>
      <c r="B113" s="222" t="s">
        <v>242</v>
      </c>
      <c r="C113" s="198" t="s">
        <v>3</v>
      </c>
      <c r="D113" s="199">
        <f>SUM('สรุปผลงานสำคัญ (รายเดือน)'!D108)</f>
        <v>0</v>
      </c>
      <c r="E113" s="284">
        <f t="shared" si="5"/>
        <v>0</v>
      </c>
      <c r="F113" s="200">
        <v>0</v>
      </c>
      <c r="G113" s="200"/>
    </row>
    <row r="114" spans="1:7" ht="22.5" customHeight="1">
      <c r="A114" s="203"/>
      <c r="B114" s="226" t="s">
        <v>270</v>
      </c>
      <c r="C114" s="198" t="s">
        <v>3</v>
      </c>
      <c r="D114" s="199"/>
      <c r="E114" s="200">
        <f t="shared" si="5"/>
        <v>0</v>
      </c>
      <c r="F114" s="200">
        <v>0</v>
      </c>
      <c r="G114" s="200"/>
    </row>
    <row r="115" spans="1:7" ht="22.5" customHeight="1">
      <c r="A115" s="203"/>
      <c r="B115" s="226" t="s">
        <v>271</v>
      </c>
      <c r="C115" s="198" t="s">
        <v>3</v>
      </c>
      <c r="D115" s="199"/>
      <c r="E115" s="200">
        <f t="shared" si="5"/>
        <v>0</v>
      </c>
      <c r="F115" s="200">
        <v>0</v>
      </c>
      <c r="G115" s="200"/>
    </row>
    <row r="116" spans="1:7" ht="22.5" customHeight="1">
      <c r="A116" s="203"/>
      <c r="B116" s="226" t="s">
        <v>272</v>
      </c>
      <c r="C116" s="198" t="s">
        <v>3</v>
      </c>
      <c r="D116" s="199"/>
      <c r="E116" s="200">
        <f t="shared" si="5"/>
        <v>0</v>
      </c>
      <c r="F116" s="200">
        <v>0</v>
      </c>
      <c r="G116" s="200"/>
    </row>
    <row r="117" spans="1:7" ht="22.5" customHeight="1">
      <c r="A117" s="203"/>
      <c r="B117" s="226" t="s">
        <v>273</v>
      </c>
      <c r="C117" s="198" t="s">
        <v>3</v>
      </c>
      <c r="D117" s="199"/>
      <c r="E117" s="200">
        <f t="shared" si="5"/>
        <v>0</v>
      </c>
      <c r="F117" s="200">
        <v>0</v>
      </c>
      <c r="G117" s="200"/>
    </row>
    <row r="118" spans="1:7" ht="22.5" customHeight="1">
      <c r="A118" s="203"/>
      <c r="B118" s="226" t="s">
        <v>274</v>
      </c>
      <c r="C118" s="198" t="s">
        <v>3</v>
      </c>
      <c r="D118" s="199"/>
      <c r="E118" s="200">
        <f t="shared" si="5"/>
        <v>0</v>
      </c>
      <c r="F118" s="200">
        <v>0</v>
      </c>
      <c r="G118" s="200"/>
    </row>
    <row r="119" spans="1:7" ht="22.5" customHeight="1">
      <c r="A119" s="203"/>
      <c r="B119" s="226" t="s">
        <v>275</v>
      </c>
      <c r="C119" s="198" t="s">
        <v>3</v>
      </c>
      <c r="D119" s="199"/>
      <c r="E119" s="200">
        <f t="shared" si="5"/>
        <v>0</v>
      </c>
      <c r="F119" s="200">
        <v>0</v>
      </c>
      <c r="G119" s="200"/>
    </row>
    <row r="120" spans="1:7" ht="22.5" customHeight="1">
      <c r="A120" s="203"/>
      <c r="B120" s="226" t="s">
        <v>276</v>
      </c>
      <c r="C120" s="198" t="s">
        <v>3</v>
      </c>
      <c r="D120" s="199"/>
      <c r="E120" s="200">
        <f t="shared" si="5"/>
        <v>0</v>
      </c>
      <c r="F120" s="200">
        <v>0</v>
      </c>
      <c r="G120" s="200"/>
    </row>
    <row r="121" spans="1:7" ht="23.25" customHeight="1">
      <c r="A121" s="203"/>
      <c r="B121" s="226" t="s">
        <v>277</v>
      </c>
      <c r="C121" s="198" t="s">
        <v>3</v>
      </c>
      <c r="D121" s="199"/>
      <c r="E121" s="200">
        <f t="shared" si="5"/>
        <v>0</v>
      </c>
      <c r="F121" s="200">
        <v>0</v>
      </c>
      <c r="G121" s="200"/>
    </row>
    <row r="122" spans="1:7" ht="24" customHeight="1">
      <c r="A122" s="193" t="s">
        <v>36</v>
      </c>
      <c r="B122" s="227" t="s">
        <v>187</v>
      </c>
      <c r="C122" s="183" t="s">
        <v>3</v>
      </c>
      <c r="D122" s="228">
        <f>SUM('สรุปผลงานสำคัญ (รายเดือน)'!D117)</f>
        <v>0</v>
      </c>
      <c r="E122" s="195"/>
      <c r="F122" s="195"/>
      <c r="G122" s="195"/>
    </row>
    <row r="123" spans="1:7">
      <c r="A123" s="212"/>
      <c r="B123" s="194" t="s">
        <v>23</v>
      </c>
      <c r="C123" s="183"/>
      <c r="D123" s="184"/>
      <c r="E123" s="229"/>
      <c r="F123" s="229"/>
      <c r="G123" s="229"/>
    </row>
    <row r="124" spans="1:7" ht="42">
      <c r="A124" s="203"/>
      <c r="B124" s="201" t="s">
        <v>38</v>
      </c>
      <c r="C124" s="198" t="s">
        <v>3</v>
      </c>
      <c r="D124" s="199">
        <f>SUM('สรุปผลงานสำคัญ (รายเดือน)'!D119)</f>
        <v>0</v>
      </c>
      <c r="E124" s="200">
        <f t="shared" ref="E124:E153" si="6">F124</f>
        <v>0</v>
      </c>
      <c r="F124" s="189">
        <v>0</v>
      </c>
      <c r="G124" s="189"/>
    </row>
    <row r="125" spans="1:7">
      <c r="A125" s="203"/>
      <c r="B125" s="230" t="s">
        <v>39</v>
      </c>
      <c r="C125" s="198" t="s">
        <v>3</v>
      </c>
      <c r="D125" s="199"/>
      <c r="E125" s="200">
        <f t="shared" si="6"/>
        <v>0</v>
      </c>
      <c r="F125" s="189">
        <v>0</v>
      </c>
      <c r="G125" s="189"/>
    </row>
    <row r="126" spans="1:7">
      <c r="A126" s="203"/>
      <c r="B126" s="230" t="s">
        <v>40</v>
      </c>
      <c r="C126" s="198" t="s">
        <v>3</v>
      </c>
      <c r="D126" s="199"/>
      <c r="E126" s="200">
        <f t="shared" si="6"/>
        <v>0</v>
      </c>
      <c r="F126" s="189">
        <v>0</v>
      </c>
      <c r="G126" s="189"/>
    </row>
    <row r="127" spans="1:7">
      <c r="A127" s="203"/>
      <c r="B127" s="230" t="s">
        <v>41</v>
      </c>
      <c r="C127" s="198" t="s">
        <v>3</v>
      </c>
      <c r="D127" s="199"/>
      <c r="E127" s="200">
        <f t="shared" si="6"/>
        <v>0</v>
      </c>
      <c r="F127" s="189">
        <v>0</v>
      </c>
      <c r="G127" s="189"/>
    </row>
    <row r="128" spans="1:7">
      <c r="A128" s="203"/>
      <c r="B128" s="197" t="s">
        <v>42</v>
      </c>
      <c r="C128" s="198" t="s">
        <v>3</v>
      </c>
      <c r="D128" s="199">
        <f>SUM('สรุปผลงานสำคัญ (รายเดือน)'!D123)</f>
        <v>0</v>
      </c>
      <c r="E128" s="200">
        <f t="shared" si="6"/>
        <v>0</v>
      </c>
      <c r="F128" s="189">
        <v>0</v>
      </c>
      <c r="G128" s="189"/>
    </row>
    <row r="129" spans="1:7" ht="42">
      <c r="A129" s="203"/>
      <c r="B129" s="197" t="s">
        <v>43</v>
      </c>
      <c r="C129" s="198" t="s">
        <v>3</v>
      </c>
      <c r="D129" s="199">
        <f>SUM('สรุปผลงานสำคัญ (รายเดือน)'!D124)</f>
        <v>0</v>
      </c>
      <c r="E129" s="200">
        <f t="shared" si="6"/>
        <v>0</v>
      </c>
      <c r="F129" s="225">
        <v>0</v>
      </c>
      <c r="G129" s="225"/>
    </row>
    <row r="130" spans="1:7">
      <c r="A130" s="203"/>
      <c r="B130" s="202" t="s">
        <v>44</v>
      </c>
      <c r="C130" s="198" t="s">
        <v>3</v>
      </c>
      <c r="D130" s="199"/>
      <c r="E130" s="200">
        <f t="shared" si="6"/>
        <v>1</v>
      </c>
      <c r="F130" s="189">
        <v>1</v>
      </c>
      <c r="G130" s="189"/>
    </row>
    <row r="131" spans="1:7">
      <c r="A131" s="203"/>
      <c r="B131" s="202" t="s">
        <v>45</v>
      </c>
      <c r="C131" s="198" t="s">
        <v>3</v>
      </c>
      <c r="D131" s="199"/>
      <c r="E131" s="200">
        <f t="shared" si="6"/>
        <v>3</v>
      </c>
      <c r="F131" s="189">
        <v>3</v>
      </c>
      <c r="G131" s="189"/>
    </row>
    <row r="132" spans="1:7">
      <c r="A132" s="231"/>
      <c r="B132" s="232" t="s">
        <v>24</v>
      </c>
      <c r="C132" s="233"/>
      <c r="D132" s="234"/>
      <c r="E132" s="189"/>
      <c r="F132" s="189"/>
      <c r="G132" s="189"/>
    </row>
    <row r="133" spans="1:7">
      <c r="A133" s="231"/>
      <c r="B133" s="235" t="s">
        <v>46</v>
      </c>
      <c r="C133" s="233" t="s">
        <v>3</v>
      </c>
      <c r="D133" s="234">
        <v>0</v>
      </c>
      <c r="E133" s="200">
        <f t="shared" si="6"/>
        <v>0</v>
      </c>
      <c r="F133" s="189">
        <v>0</v>
      </c>
      <c r="G133" s="189"/>
    </row>
    <row r="134" spans="1:7">
      <c r="A134" s="231"/>
      <c r="B134" s="232" t="s">
        <v>25</v>
      </c>
      <c r="C134" s="233"/>
      <c r="D134" s="234"/>
      <c r="E134" s="189"/>
      <c r="F134" s="189"/>
      <c r="G134" s="189"/>
    </row>
    <row r="135" spans="1:7">
      <c r="A135" s="231"/>
      <c r="B135" s="235" t="s">
        <v>129</v>
      </c>
      <c r="C135" s="233" t="s">
        <v>3</v>
      </c>
      <c r="D135" s="234">
        <v>0</v>
      </c>
      <c r="E135" s="200">
        <f t="shared" si="6"/>
        <v>0</v>
      </c>
      <c r="F135" s="189">
        <v>0</v>
      </c>
      <c r="G135" s="189"/>
    </row>
    <row r="136" spans="1:7">
      <c r="A136" s="231"/>
      <c r="B136" s="235" t="s">
        <v>18</v>
      </c>
      <c r="C136" s="233" t="s">
        <v>8</v>
      </c>
      <c r="D136" s="234"/>
      <c r="E136" s="189"/>
      <c r="F136" s="189"/>
      <c r="G136" s="189"/>
    </row>
    <row r="137" spans="1:7" ht="24.75" customHeight="1">
      <c r="A137" s="231"/>
      <c r="B137" s="235" t="s">
        <v>130</v>
      </c>
      <c r="C137" s="233" t="s">
        <v>3</v>
      </c>
      <c r="D137" s="234">
        <v>0</v>
      </c>
      <c r="E137" s="200">
        <f t="shared" si="6"/>
        <v>0</v>
      </c>
      <c r="F137" s="189">
        <v>0</v>
      </c>
      <c r="G137" s="189"/>
    </row>
    <row r="138" spans="1:7" ht="24.75" customHeight="1">
      <c r="A138" s="231"/>
      <c r="B138" s="235" t="s">
        <v>21</v>
      </c>
      <c r="C138" s="233" t="s">
        <v>22</v>
      </c>
      <c r="D138" s="234">
        <v>0</v>
      </c>
      <c r="E138" s="200">
        <f t="shared" si="6"/>
        <v>0</v>
      </c>
      <c r="F138" s="189">
        <v>0</v>
      </c>
      <c r="G138" s="236"/>
    </row>
    <row r="139" spans="1:7" ht="24.75" customHeight="1">
      <c r="A139" s="231"/>
      <c r="B139" s="237" t="s">
        <v>68</v>
      </c>
      <c r="C139" s="233" t="s">
        <v>3</v>
      </c>
      <c r="D139" s="234">
        <v>0</v>
      </c>
      <c r="E139" s="200">
        <f t="shared" si="6"/>
        <v>0</v>
      </c>
      <c r="F139" s="189">
        <v>0</v>
      </c>
      <c r="G139" s="189"/>
    </row>
    <row r="140" spans="1:7" ht="24.75" customHeight="1">
      <c r="A140" s="231"/>
      <c r="B140" s="238" t="s">
        <v>58</v>
      </c>
      <c r="C140" s="233" t="s">
        <v>22</v>
      </c>
      <c r="D140" s="234">
        <v>0</v>
      </c>
      <c r="E140" s="200">
        <f t="shared" si="6"/>
        <v>0</v>
      </c>
      <c r="F140" s="189">
        <v>0</v>
      </c>
      <c r="G140" s="236"/>
    </row>
    <row r="141" spans="1:7" ht="22.5" customHeight="1">
      <c r="A141" s="231"/>
      <c r="B141" s="237" t="s">
        <v>69</v>
      </c>
      <c r="C141" s="233" t="s">
        <v>3</v>
      </c>
      <c r="D141" s="234">
        <v>0</v>
      </c>
      <c r="E141" s="200">
        <f t="shared" si="6"/>
        <v>0</v>
      </c>
      <c r="F141" s="189">
        <v>0</v>
      </c>
      <c r="G141" s="189"/>
    </row>
    <row r="142" spans="1:7" ht="25.5" customHeight="1">
      <c r="A142" s="231"/>
      <c r="B142" s="238" t="s">
        <v>59</v>
      </c>
      <c r="C142" s="233" t="s">
        <v>22</v>
      </c>
      <c r="D142" s="234">
        <v>0</v>
      </c>
      <c r="E142" s="200">
        <f t="shared" si="6"/>
        <v>0</v>
      </c>
      <c r="F142" s="189">
        <v>0</v>
      </c>
      <c r="G142" s="236"/>
    </row>
    <row r="143" spans="1:7" ht="23.25" customHeight="1">
      <c r="A143" s="231"/>
      <c r="B143" s="235" t="s">
        <v>131</v>
      </c>
      <c r="C143" s="233" t="s">
        <v>3</v>
      </c>
      <c r="D143" s="234">
        <v>0</v>
      </c>
      <c r="E143" s="200">
        <f t="shared" si="6"/>
        <v>0</v>
      </c>
      <c r="F143" s="189">
        <v>0</v>
      </c>
      <c r="G143" s="189"/>
    </row>
    <row r="144" spans="1:7" ht="35.25" customHeight="1">
      <c r="A144" s="231"/>
      <c r="B144" s="235" t="s">
        <v>28</v>
      </c>
      <c r="C144" s="233" t="s">
        <v>22</v>
      </c>
      <c r="D144" s="234">
        <v>0</v>
      </c>
      <c r="E144" s="200">
        <f t="shared" si="6"/>
        <v>0</v>
      </c>
      <c r="F144" s="189">
        <v>0</v>
      </c>
      <c r="G144" s="236"/>
    </row>
    <row r="145" spans="1:7" ht="27.75" customHeight="1">
      <c r="A145" s="231"/>
      <c r="B145" s="232" t="s">
        <v>208</v>
      </c>
      <c r="C145" s="233"/>
      <c r="D145" s="234"/>
      <c r="E145" s="189"/>
      <c r="F145" s="189"/>
      <c r="G145" s="189"/>
    </row>
    <row r="146" spans="1:7">
      <c r="A146" s="231"/>
      <c r="B146" s="239" t="s">
        <v>132</v>
      </c>
      <c r="C146" s="233" t="s">
        <v>3</v>
      </c>
      <c r="D146" s="234">
        <v>0</v>
      </c>
      <c r="E146" s="200">
        <f t="shared" si="6"/>
        <v>0</v>
      </c>
      <c r="F146" s="189">
        <v>0</v>
      </c>
      <c r="G146" s="189"/>
    </row>
    <row r="147" spans="1:7" ht="46.5" customHeight="1">
      <c r="A147" s="231"/>
      <c r="B147" s="239" t="s">
        <v>167</v>
      </c>
      <c r="C147" s="233" t="s">
        <v>3</v>
      </c>
      <c r="D147" s="234">
        <v>0</v>
      </c>
      <c r="E147" s="200">
        <f t="shared" si="6"/>
        <v>0</v>
      </c>
      <c r="F147" s="189">
        <v>0</v>
      </c>
      <c r="G147" s="189"/>
    </row>
    <row r="148" spans="1:7" ht="46.5" customHeight="1">
      <c r="A148" s="231"/>
      <c r="B148" s="240" t="s">
        <v>188</v>
      </c>
      <c r="C148" s="233" t="s">
        <v>3</v>
      </c>
      <c r="D148" s="234">
        <v>0</v>
      </c>
      <c r="E148" s="200">
        <f t="shared" si="6"/>
        <v>0</v>
      </c>
      <c r="F148" s="189">
        <v>0</v>
      </c>
      <c r="G148" s="189"/>
    </row>
    <row r="149" spans="1:7" ht="24.75" customHeight="1">
      <c r="A149" s="231"/>
      <c r="B149" s="241" t="s">
        <v>209</v>
      </c>
      <c r="C149" s="233" t="s">
        <v>3</v>
      </c>
      <c r="D149" s="234">
        <v>0</v>
      </c>
      <c r="E149" s="200">
        <f t="shared" si="6"/>
        <v>0</v>
      </c>
      <c r="F149" s="189">
        <v>0</v>
      </c>
      <c r="G149" s="189"/>
    </row>
    <row r="150" spans="1:7">
      <c r="A150" s="231"/>
      <c r="B150" s="235" t="s">
        <v>189</v>
      </c>
      <c r="C150" s="233"/>
      <c r="D150" s="234"/>
      <c r="E150" s="189"/>
      <c r="F150" s="189"/>
      <c r="G150" s="189"/>
    </row>
    <row r="151" spans="1:7">
      <c r="A151" s="231"/>
      <c r="B151" s="235" t="s">
        <v>133</v>
      </c>
      <c r="C151" s="233" t="s">
        <v>3</v>
      </c>
      <c r="D151" s="234">
        <v>0</v>
      </c>
      <c r="E151" s="200">
        <f t="shared" si="6"/>
        <v>0</v>
      </c>
      <c r="F151" s="189">
        <v>0</v>
      </c>
      <c r="G151" s="189"/>
    </row>
    <row r="152" spans="1:7" ht="22.5" customHeight="1">
      <c r="A152" s="231"/>
      <c r="B152" s="242" t="s">
        <v>33</v>
      </c>
      <c r="C152" s="233"/>
      <c r="D152" s="234"/>
      <c r="E152" s="189"/>
      <c r="F152" s="189"/>
      <c r="G152" s="189"/>
    </row>
    <row r="153" spans="1:7">
      <c r="A153" s="231"/>
      <c r="B153" s="235" t="s">
        <v>134</v>
      </c>
      <c r="C153" s="233" t="s">
        <v>3</v>
      </c>
      <c r="D153" s="234">
        <v>0</v>
      </c>
      <c r="E153" s="200">
        <f t="shared" si="6"/>
        <v>0</v>
      </c>
      <c r="F153" s="189">
        <v>0</v>
      </c>
      <c r="G153" s="189"/>
    </row>
    <row r="154" spans="1:7">
      <c r="A154" s="231"/>
      <c r="B154" s="243" t="s">
        <v>30</v>
      </c>
      <c r="C154" s="233"/>
      <c r="D154" s="234"/>
      <c r="E154" s="189"/>
      <c r="F154" s="189"/>
      <c r="G154" s="189"/>
    </row>
    <row r="155" spans="1:7">
      <c r="A155" s="231"/>
      <c r="B155" s="232" t="s">
        <v>29</v>
      </c>
      <c r="C155" s="233"/>
      <c r="D155" s="234"/>
      <c r="E155" s="189"/>
      <c r="F155" s="189"/>
      <c r="G155" s="189"/>
    </row>
    <row r="156" spans="1:7">
      <c r="A156" s="231"/>
      <c r="B156" s="232" t="s">
        <v>190</v>
      </c>
      <c r="C156" s="233"/>
      <c r="D156" s="234"/>
      <c r="E156" s="189"/>
      <c r="F156" s="189"/>
      <c r="G156" s="189"/>
    </row>
    <row r="157" spans="1:7">
      <c r="A157" s="231"/>
      <c r="B157" s="235" t="s">
        <v>135</v>
      </c>
      <c r="C157" s="233" t="s">
        <v>126</v>
      </c>
      <c r="D157" s="234">
        <v>0</v>
      </c>
      <c r="E157" s="200">
        <f>F157</f>
        <v>0</v>
      </c>
      <c r="F157" s="189">
        <v>0</v>
      </c>
      <c r="G157" s="189"/>
    </row>
    <row r="158" spans="1:7">
      <c r="A158" s="231"/>
      <c r="B158" s="244" t="s">
        <v>31</v>
      </c>
      <c r="C158" s="233"/>
      <c r="D158" s="234"/>
      <c r="E158" s="189"/>
      <c r="F158" s="189"/>
      <c r="G158" s="189"/>
    </row>
    <row r="159" spans="1:7">
      <c r="A159" s="231"/>
      <c r="B159" s="239" t="s">
        <v>47</v>
      </c>
      <c r="C159" s="233"/>
      <c r="D159" s="234"/>
      <c r="E159" s="189"/>
      <c r="F159" s="189"/>
      <c r="G159" s="189"/>
    </row>
    <row r="160" spans="1:7">
      <c r="A160" s="231"/>
      <c r="B160" s="239" t="s">
        <v>136</v>
      </c>
      <c r="C160" s="233" t="s">
        <v>12</v>
      </c>
      <c r="D160" s="234">
        <v>0</v>
      </c>
      <c r="E160" s="200">
        <f>F160</f>
        <v>0</v>
      </c>
      <c r="F160" s="189">
        <v>0</v>
      </c>
      <c r="G160" s="189"/>
    </row>
    <row r="161" spans="1:7">
      <c r="A161" s="231"/>
      <c r="B161" s="245" t="s">
        <v>32</v>
      </c>
      <c r="C161" s="233"/>
      <c r="D161" s="234"/>
      <c r="E161" s="189"/>
      <c r="F161" s="189"/>
      <c r="G161" s="189"/>
    </row>
    <row r="162" spans="1:7">
      <c r="A162" s="231"/>
      <c r="B162" s="232" t="s">
        <v>26</v>
      </c>
      <c r="C162" s="233"/>
      <c r="D162" s="234"/>
      <c r="E162" s="189"/>
      <c r="F162" s="189"/>
      <c r="G162" s="189"/>
    </row>
    <row r="163" spans="1:7">
      <c r="A163" s="231"/>
      <c r="B163" s="235" t="s">
        <v>137</v>
      </c>
      <c r="C163" s="233" t="s">
        <v>3</v>
      </c>
      <c r="D163" s="234">
        <v>0</v>
      </c>
      <c r="E163" s="200">
        <f t="shared" ref="E163:E184" si="7">F163</f>
        <v>0</v>
      </c>
      <c r="F163" s="189">
        <v>0</v>
      </c>
      <c r="G163" s="189"/>
    </row>
    <row r="164" spans="1:7" ht="24.75" customHeight="1">
      <c r="A164" s="231"/>
      <c r="B164" s="235" t="s">
        <v>27</v>
      </c>
      <c r="C164" s="233"/>
      <c r="D164" s="234"/>
      <c r="E164" s="189"/>
      <c r="F164" s="189"/>
      <c r="G164" s="189"/>
    </row>
    <row r="165" spans="1:7">
      <c r="A165" s="193" t="s">
        <v>48</v>
      </c>
      <c r="B165" s="194" t="s">
        <v>243</v>
      </c>
      <c r="C165" s="183" t="s">
        <v>3</v>
      </c>
      <c r="D165" s="184">
        <f>SUM('สรุปผลงานสำคัญ (รายเดือน)'!D160)</f>
        <v>8800</v>
      </c>
      <c r="E165" s="200">
        <f t="shared" si="7"/>
        <v>0</v>
      </c>
      <c r="F165" s="189">
        <v>0</v>
      </c>
      <c r="G165" s="246"/>
    </row>
    <row r="166" spans="1:7">
      <c r="A166" s="193"/>
      <c r="B166" s="194" t="s">
        <v>244</v>
      </c>
      <c r="C166" s="183" t="s">
        <v>3</v>
      </c>
      <c r="D166" s="184">
        <f>SUM('สรุปผลงานสำคัญ (รายเดือน)'!D161)</f>
        <v>8800</v>
      </c>
      <c r="E166" s="200">
        <f t="shared" si="7"/>
        <v>0</v>
      </c>
      <c r="F166" s="189">
        <v>0</v>
      </c>
      <c r="G166" s="246"/>
    </row>
    <row r="167" spans="1:7" ht="23.25" customHeight="1">
      <c r="A167" s="196"/>
      <c r="B167" s="197" t="s">
        <v>245</v>
      </c>
      <c r="C167" s="198" t="s">
        <v>3</v>
      </c>
      <c r="D167" s="199">
        <f>SUM('สรุปผลงานสำคัญ (รายเดือน)'!D162)</f>
        <v>2000</v>
      </c>
      <c r="E167" s="200">
        <f t="shared" si="7"/>
        <v>0</v>
      </c>
      <c r="F167" s="189">
        <v>0</v>
      </c>
      <c r="G167" s="247"/>
    </row>
    <row r="168" spans="1:7" ht="23.25" customHeight="1">
      <c r="A168" s="196"/>
      <c r="B168" s="197" t="s">
        <v>246</v>
      </c>
      <c r="C168" s="198" t="s">
        <v>3</v>
      </c>
      <c r="D168" s="199">
        <f>SUM('สรุปผลงานสำคัญ (รายเดือน)'!D163)</f>
        <v>1200</v>
      </c>
      <c r="E168" s="200">
        <f t="shared" si="7"/>
        <v>0</v>
      </c>
      <c r="F168" s="189">
        <v>0</v>
      </c>
      <c r="G168" s="247"/>
    </row>
    <row r="169" spans="1:7" ht="23.25" customHeight="1">
      <c r="A169" s="196"/>
      <c r="B169" s="197" t="s">
        <v>247</v>
      </c>
      <c r="C169" s="198" t="s">
        <v>3</v>
      </c>
      <c r="D169" s="199">
        <f>SUM('สรุปผลงานสำคัญ (รายเดือน)'!D164)</f>
        <v>800</v>
      </c>
      <c r="E169" s="200">
        <f t="shared" si="7"/>
        <v>0</v>
      </c>
      <c r="F169" s="189">
        <v>0</v>
      </c>
      <c r="G169" s="247"/>
    </row>
    <row r="170" spans="1:7" ht="22.5" customHeight="1">
      <c r="A170" s="196"/>
      <c r="B170" s="197" t="s">
        <v>248</v>
      </c>
      <c r="C170" s="198" t="s">
        <v>3</v>
      </c>
      <c r="D170" s="199">
        <f>SUM('สรุปผลงานสำคัญ (รายเดือน)'!D165)</f>
        <v>6800</v>
      </c>
      <c r="E170" s="200">
        <f t="shared" si="7"/>
        <v>0</v>
      </c>
      <c r="F170" s="189">
        <v>0</v>
      </c>
      <c r="G170" s="225"/>
    </row>
    <row r="171" spans="1:7" ht="23.25" customHeight="1">
      <c r="A171" s="196"/>
      <c r="B171" s="197" t="s">
        <v>255</v>
      </c>
      <c r="C171" s="198" t="s">
        <v>3</v>
      </c>
      <c r="D171" s="199">
        <f>SUM('สรุปผลงานสำคัญ (รายเดือน)'!D166)</f>
        <v>3000</v>
      </c>
      <c r="E171" s="200">
        <f t="shared" si="7"/>
        <v>0</v>
      </c>
      <c r="F171" s="189">
        <v>0</v>
      </c>
      <c r="G171" s="189"/>
    </row>
    <row r="172" spans="1:7" ht="23.25" customHeight="1">
      <c r="A172" s="196"/>
      <c r="B172" s="197" t="s">
        <v>249</v>
      </c>
      <c r="C172" s="198" t="s">
        <v>3</v>
      </c>
      <c r="D172" s="199">
        <f>SUM('สรุปผลงานสำคัญ (รายเดือน)'!D167)</f>
        <v>3800</v>
      </c>
      <c r="E172" s="200">
        <f t="shared" si="7"/>
        <v>0</v>
      </c>
      <c r="F172" s="189">
        <v>0</v>
      </c>
      <c r="G172" s="189"/>
    </row>
    <row r="173" spans="1:7" ht="27.75" customHeight="1">
      <c r="A173" s="193" t="s">
        <v>84</v>
      </c>
      <c r="B173" s="194" t="s">
        <v>194</v>
      </c>
      <c r="C173" s="183" t="s">
        <v>3</v>
      </c>
      <c r="D173" s="184">
        <f>SUM('สรุปผลงานสำคัญ (รายเดือน)'!D168)</f>
        <v>42700</v>
      </c>
      <c r="E173" s="200">
        <f>E174+E175+E176+E179+E184</f>
        <v>7407</v>
      </c>
      <c r="F173" s="189">
        <f>F174+F175+F176+F179+F184</f>
        <v>7407</v>
      </c>
      <c r="G173" s="195"/>
    </row>
    <row r="174" spans="1:7" ht="27.75" customHeight="1">
      <c r="A174" s="193"/>
      <c r="B174" s="197" t="s">
        <v>195</v>
      </c>
      <c r="C174" s="183" t="s">
        <v>3</v>
      </c>
      <c r="D174" s="184">
        <f>SUM('สรุปผลงานสำคัญ (รายเดือน)'!D169)</f>
        <v>40000</v>
      </c>
      <c r="E174" s="200">
        <f t="shared" si="7"/>
        <v>7407</v>
      </c>
      <c r="F174" s="189">
        <v>7407</v>
      </c>
      <c r="G174" s="195"/>
    </row>
    <row r="175" spans="1:7">
      <c r="A175" s="187"/>
      <c r="B175" s="182" t="s">
        <v>250</v>
      </c>
      <c r="C175" s="198" t="s">
        <v>3</v>
      </c>
      <c r="D175" s="199">
        <f>SUM('สรุปผลงานสำคัญ (รายเดือน)'!D170)</f>
        <v>2500</v>
      </c>
      <c r="E175" s="200">
        <f t="shared" si="7"/>
        <v>0</v>
      </c>
      <c r="F175" s="189">
        <v>0</v>
      </c>
      <c r="G175" s="189"/>
    </row>
    <row r="176" spans="1:7" ht="23.25" customHeight="1">
      <c r="A176" s="248"/>
      <c r="B176" s="197" t="s">
        <v>196</v>
      </c>
      <c r="C176" s="198" t="s">
        <v>3</v>
      </c>
      <c r="D176" s="199">
        <f>SUM('สรุปผลงานสำคัญ (รายเดือน)'!D171)</f>
        <v>2700</v>
      </c>
      <c r="E176" s="200">
        <f t="shared" si="7"/>
        <v>0</v>
      </c>
      <c r="F176" s="189">
        <v>0</v>
      </c>
      <c r="G176" s="189"/>
    </row>
    <row r="177" spans="1:14" ht="23.25" customHeight="1">
      <c r="A177" s="248"/>
      <c r="B177" s="202" t="s">
        <v>88</v>
      </c>
      <c r="C177" s="198" t="s">
        <v>3</v>
      </c>
      <c r="D177" s="199">
        <f>SUM('สรุปผลงานสำคัญ (รายเดือน)'!D172)</f>
        <v>2500</v>
      </c>
      <c r="E177" s="200">
        <f t="shared" si="7"/>
        <v>0</v>
      </c>
      <c r="F177" s="189">
        <v>0</v>
      </c>
      <c r="G177" s="189"/>
    </row>
    <row r="178" spans="1:14" ht="24.75" customHeight="1">
      <c r="A178" s="248"/>
      <c r="B178" s="202" t="s">
        <v>89</v>
      </c>
      <c r="C178" s="198" t="s">
        <v>3</v>
      </c>
      <c r="D178" s="199">
        <f>SUM('สรุปผลงานสำคัญ (รายเดือน)'!D173)</f>
        <v>200</v>
      </c>
      <c r="E178" s="200">
        <f t="shared" si="7"/>
        <v>0</v>
      </c>
      <c r="F178" s="189">
        <v>0</v>
      </c>
      <c r="G178" s="189"/>
    </row>
    <row r="179" spans="1:14" ht="23.25" customHeight="1">
      <c r="A179" s="193"/>
      <c r="B179" s="197" t="s">
        <v>253</v>
      </c>
      <c r="C179" s="198"/>
      <c r="D179" s="199"/>
      <c r="E179" s="195">
        <f>E180</f>
        <v>0</v>
      </c>
      <c r="F179" s="195">
        <f>F180</f>
        <v>0</v>
      </c>
      <c r="G179" s="195"/>
    </row>
    <row r="180" spans="1:14" ht="23.25" customHeight="1">
      <c r="A180" s="248"/>
      <c r="B180" s="207" t="s">
        <v>251</v>
      </c>
      <c r="C180" s="198" t="s">
        <v>8</v>
      </c>
      <c r="D180" s="199">
        <f>SUM('สรุปผลงานสำคัญ (รายเดือน)'!D175)</f>
        <v>175027</v>
      </c>
      <c r="E180" s="200">
        <f t="shared" si="7"/>
        <v>0</v>
      </c>
      <c r="F180" s="189">
        <v>0</v>
      </c>
      <c r="G180" s="189"/>
    </row>
    <row r="181" spans="1:14" ht="23.25" customHeight="1">
      <c r="A181" s="248"/>
      <c r="B181" s="202" t="s">
        <v>53</v>
      </c>
      <c r="C181" s="198"/>
      <c r="D181" s="199">
        <f>SUM('สรุปผลงานสำคัญ (รายเดือน)'!D176)</f>
        <v>158400</v>
      </c>
      <c r="E181" s="200">
        <f t="shared" si="7"/>
        <v>0</v>
      </c>
      <c r="F181" s="189">
        <v>0</v>
      </c>
      <c r="G181" s="189"/>
    </row>
    <row r="182" spans="1:14" ht="26.25" customHeight="1">
      <c r="A182" s="248"/>
      <c r="B182" s="202" t="s">
        <v>54</v>
      </c>
      <c r="C182" s="198"/>
      <c r="D182" s="199">
        <f>SUM('สรุปผลงานสำคัญ (รายเดือน)'!D177)</f>
        <v>11700</v>
      </c>
      <c r="E182" s="200">
        <f t="shared" si="7"/>
        <v>0</v>
      </c>
      <c r="F182" s="189">
        <v>0</v>
      </c>
      <c r="G182" s="189"/>
    </row>
    <row r="183" spans="1:14" ht="23.25" customHeight="1">
      <c r="A183" s="248"/>
      <c r="B183" s="202" t="s">
        <v>55</v>
      </c>
      <c r="C183" s="198"/>
      <c r="D183" s="199">
        <f>SUM('สรุปผลงานสำคัญ (รายเดือน)'!D178)</f>
        <v>4927</v>
      </c>
      <c r="E183" s="200">
        <f t="shared" si="7"/>
        <v>0</v>
      </c>
      <c r="F183" s="189">
        <v>0</v>
      </c>
      <c r="G183" s="189"/>
    </row>
    <row r="184" spans="1:14" ht="24.75" customHeight="1">
      <c r="A184" s="248"/>
      <c r="B184" s="197" t="s">
        <v>252</v>
      </c>
      <c r="C184" s="198" t="s">
        <v>9</v>
      </c>
      <c r="D184" s="199">
        <f>SUM('สรุปผลงานสำคัญ (รายเดือน)'!D179)</f>
        <v>1000</v>
      </c>
      <c r="E184" s="200">
        <f t="shared" si="7"/>
        <v>0</v>
      </c>
      <c r="F184" s="189">
        <v>0</v>
      </c>
      <c r="G184" s="189"/>
    </row>
    <row r="185" spans="1:14" ht="18" customHeight="1">
      <c r="A185" s="249"/>
      <c r="B185" s="250"/>
      <c r="C185" s="251"/>
      <c r="D185" s="252"/>
      <c r="E185" s="253"/>
      <c r="F185" s="253"/>
      <c r="G185" s="253"/>
      <c r="H185" s="4"/>
      <c r="I185" s="4"/>
      <c r="J185" s="4"/>
      <c r="K185" s="4"/>
      <c r="L185" s="4"/>
      <c r="M185" s="4"/>
      <c r="N185" s="4"/>
    </row>
  </sheetData>
  <mergeCells count="10">
    <mergeCell ref="A17:B17"/>
    <mergeCell ref="F5:F6"/>
    <mergeCell ref="G5:G6"/>
    <mergeCell ref="A1:G1"/>
    <mergeCell ref="A2:G2"/>
    <mergeCell ref="A3:G3"/>
    <mergeCell ref="E5:E6"/>
    <mergeCell ref="D5:D6"/>
    <mergeCell ref="B5:B6"/>
    <mergeCell ref="C5:C6"/>
  </mergeCells>
  <phoneticPr fontId="0" type="noConversion"/>
  <printOptions horizontalCentered="1"/>
  <pageMargins left="0.55118110236220474" right="0.35433070866141736" top="0.72" bottom="0.46" header="0.51181102362204722" footer="0.26"/>
  <pageSetup paperSize="9" scale="9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00B050"/>
  </sheetPr>
  <dimension ref="A1:N185"/>
  <sheetViews>
    <sheetView showGridLines="0" view="pageBreakPreview" topLeftCell="A133" zoomScaleSheetLayoutView="100" workbookViewId="0">
      <selection activeCell="F131" sqref="F131"/>
    </sheetView>
  </sheetViews>
  <sheetFormatPr defaultRowHeight="21"/>
  <cols>
    <col min="1" max="1" width="12.33203125" style="1" bestFit="1" customWidth="1"/>
    <col min="2" max="2" width="61" style="1" customWidth="1"/>
    <col min="3" max="3" width="10.5" style="1" customWidth="1"/>
    <col min="4" max="4" width="13.1640625" style="78" customWidth="1"/>
    <col min="5" max="5" width="9.33203125" style="1" bestFit="1" customWidth="1"/>
    <col min="6" max="6" width="7.6640625" style="1" bestFit="1" customWidth="1"/>
    <col min="7" max="7" width="7.33203125" style="1" bestFit="1" customWidth="1"/>
    <col min="8" max="17" width="9.33203125" style="1" customWidth="1"/>
    <col min="18" max="16384" width="9.33203125" style="1"/>
  </cols>
  <sheetData>
    <row r="1" spans="1:7">
      <c r="A1" s="353" t="s">
        <v>297</v>
      </c>
      <c r="B1" s="353"/>
      <c r="C1" s="353"/>
      <c r="D1" s="353"/>
      <c r="E1" s="353"/>
      <c r="F1" s="353"/>
      <c r="G1" s="353"/>
    </row>
    <row r="2" spans="1:7">
      <c r="A2" s="353" t="s">
        <v>212</v>
      </c>
      <c r="B2" s="353"/>
      <c r="C2" s="353"/>
      <c r="D2" s="353"/>
      <c r="E2" s="353"/>
      <c r="F2" s="353"/>
      <c r="G2" s="353"/>
    </row>
    <row r="3" spans="1:7">
      <c r="A3" s="353" t="s">
        <v>289</v>
      </c>
      <c r="B3" s="353"/>
      <c r="C3" s="353"/>
      <c r="D3" s="353"/>
      <c r="E3" s="353"/>
      <c r="F3" s="353"/>
      <c r="G3" s="353"/>
    </row>
    <row r="4" spans="1:7" ht="18" customHeight="1">
      <c r="D4" s="161"/>
      <c r="E4" s="6"/>
      <c r="F4" s="6"/>
      <c r="G4" s="6"/>
    </row>
    <row r="5" spans="1:7">
      <c r="A5" s="2"/>
      <c r="B5" s="344" t="s">
        <v>11</v>
      </c>
      <c r="C5" s="346" t="s">
        <v>1</v>
      </c>
      <c r="D5" s="354" t="s">
        <v>16</v>
      </c>
      <c r="E5" s="338" t="s">
        <v>296</v>
      </c>
      <c r="F5" s="341">
        <v>20760</v>
      </c>
      <c r="G5" s="341" t="s">
        <v>127</v>
      </c>
    </row>
    <row r="6" spans="1:7">
      <c r="A6" s="3"/>
      <c r="B6" s="345"/>
      <c r="C6" s="347"/>
      <c r="D6" s="355"/>
      <c r="E6" s="339"/>
      <c r="F6" s="339"/>
      <c r="G6" s="339"/>
    </row>
    <row r="7" spans="1:7">
      <c r="A7" s="176" t="s">
        <v>17</v>
      </c>
      <c r="B7" s="177"/>
      <c r="C7" s="178"/>
      <c r="D7" s="179"/>
      <c r="E7" s="180"/>
      <c r="F7" s="180"/>
      <c r="G7" s="180"/>
    </row>
    <row r="8" spans="1:7" ht="27" customHeight="1">
      <c r="A8" s="181" t="s">
        <v>2</v>
      </c>
      <c r="B8" s="182"/>
      <c r="C8" s="183" t="s">
        <v>3</v>
      </c>
      <c r="D8" s="184"/>
      <c r="E8" s="185">
        <f>ต.ค.56!F8+พ.ย.56!F8</f>
        <v>220</v>
      </c>
      <c r="F8" s="185">
        <v>96</v>
      </c>
      <c r="G8" s="185"/>
    </row>
    <row r="9" spans="1:7" ht="24.75" customHeight="1">
      <c r="A9" s="181" t="s">
        <v>4</v>
      </c>
      <c r="B9" s="182"/>
      <c r="C9" s="183" t="s">
        <v>3</v>
      </c>
      <c r="D9" s="184"/>
      <c r="E9" s="185">
        <f>ต.ค.56!F9+พ.ย.56!F9</f>
        <v>692</v>
      </c>
      <c r="F9" s="185">
        <v>399</v>
      </c>
      <c r="G9" s="185"/>
    </row>
    <row r="10" spans="1:7" ht="24.75" customHeight="1">
      <c r="A10" s="181"/>
      <c r="B10" s="182"/>
      <c r="C10" s="183" t="s">
        <v>19</v>
      </c>
      <c r="D10" s="184"/>
      <c r="E10" s="185">
        <f>ต.ค.56!F10+พ.ย.56!F10</f>
        <v>1151</v>
      </c>
      <c r="F10" s="185">
        <v>645</v>
      </c>
      <c r="G10" s="185"/>
    </row>
    <row r="11" spans="1:7">
      <c r="A11" s="181" t="s">
        <v>5</v>
      </c>
      <c r="B11" s="182"/>
      <c r="C11" s="183" t="s">
        <v>6</v>
      </c>
      <c r="D11" s="184"/>
      <c r="E11" s="185">
        <f>ต.ค.56!F11+พ.ย.56!F11</f>
        <v>176</v>
      </c>
      <c r="F11" s="185">
        <v>116</v>
      </c>
      <c r="G11" s="185"/>
    </row>
    <row r="12" spans="1:7">
      <c r="A12" s="181" t="s">
        <v>15</v>
      </c>
      <c r="B12" s="182"/>
      <c r="C12" s="183" t="s">
        <v>3</v>
      </c>
      <c r="D12" s="184"/>
      <c r="E12" s="185">
        <f>ต.ค.56!F12+พ.ย.56!F12</f>
        <v>147</v>
      </c>
      <c r="F12" s="185">
        <v>103</v>
      </c>
      <c r="G12" s="185"/>
    </row>
    <row r="13" spans="1:7" ht="26.25" customHeight="1">
      <c r="A13" s="181" t="s">
        <v>7</v>
      </c>
      <c r="B13" s="186"/>
      <c r="C13" s="183" t="s">
        <v>3</v>
      </c>
      <c r="D13" s="184"/>
      <c r="E13" s="185">
        <f>ต.ค.56!F13+พ.ย.56!F13</f>
        <v>157</v>
      </c>
      <c r="F13" s="185">
        <v>104</v>
      </c>
      <c r="G13" s="185"/>
    </row>
    <row r="14" spans="1:7" ht="20.25" customHeight="1">
      <c r="A14" s="187"/>
      <c r="B14" s="188"/>
      <c r="C14" s="183"/>
      <c r="D14" s="184"/>
      <c r="E14" s="189"/>
      <c r="F14" s="189"/>
      <c r="G14" s="189"/>
    </row>
    <row r="15" spans="1:7" ht="20.25" hidden="1" customHeight="1">
      <c r="A15" s="190" t="s">
        <v>213</v>
      </c>
      <c r="B15" s="188"/>
      <c r="C15" s="183"/>
      <c r="D15" s="184"/>
      <c r="E15" s="189"/>
      <c r="F15" s="189"/>
      <c r="G15" s="189"/>
    </row>
    <row r="16" spans="1:7" ht="20.25" hidden="1" customHeight="1">
      <c r="A16" s="191" t="s">
        <v>214</v>
      </c>
      <c r="B16" s="188"/>
      <c r="C16" s="183"/>
      <c r="D16" s="184"/>
      <c r="E16" s="189"/>
      <c r="F16" s="189"/>
      <c r="G16" s="189"/>
    </row>
    <row r="17" spans="1:7" ht="40.5" hidden="1" customHeight="1">
      <c r="A17" s="351" t="s">
        <v>215</v>
      </c>
      <c r="B17" s="352"/>
      <c r="C17" s="183" t="s">
        <v>3</v>
      </c>
      <c r="D17" s="184">
        <f>SUM('สรุปผลงานสำคัญ (รายเดือน)'!D17)</f>
        <v>250</v>
      </c>
      <c r="E17" s="189"/>
      <c r="F17" s="189"/>
      <c r="G17" s="189"/>
    </row>
    <row r="18" spans="1:7" ht="20.25" hidden="1" customHeight="1">
      <c r="A18" s="187" t="s">
        <v>216</v>
      </c>
      <c r="B18" s="192" t="s">
        <v>265</v>
      </c>
      <c r="C18" s="183" t="s">
        <v>3</v>
      </c>
      <c r="D18" s="184">
        <f>SUM('สรุปผลงานสำคัญ (รายเดือน)'!D18)</f>
        <v>250</v>
      </c>
      <c r="E18" s="189"/>
      <c r="F18" s="189"/>
      <c r="G18" s="189"/>
    </row>
    <row r="19" spans="1:7" ht="20.25" hidden="1" customHeight="1">
      <c r="A19" s="187"/>
      <c r="B19" s="192" t="s">
        <v>266</v>
      </c>
      <c r="C19" s="183" t="s">
        <v>3</v>
      </c>
      <c r="D19" s="184">
        <f>SUM('สรุปผลงานสำคัญ (รายเดือน)'!D19)</f>
        <v>250</v>
      </c>
      <c r="E19" s="189"/>
      <c r="F19" s="189"/>
      <c r="G19" s="189"/>
    </row>
    <row r="20" spans="1:7" ht="20.25" hidden="1" customHeight="1">
      <c r="A20" s="187"/>
      <c r="B20" s="188"/>
      <c r="C20" s="183"/>
      <c r="D20" s="184"/>
      <c r="E20" s="189"/>
      <c r="F20" s="189"/>
      <c r="G20" s="189"/>
    </row>
    <row r="21" spans="1:7" ht="20.25" customHeight="1">
      <c r="A21" s="190" t="s">
        <v>217</v>
      </c>
      <c r="B21" s="188"/>
      <c r="C21" s="183"/>
      <c r="D21" s="184"/>
      <c r="E21" s="189"/>
      <c r="F21" s="189"/>
      <c r="G21" s="189"/>
    </row>
    <row r="22" spans="1:7" ht="20.25" customHeight="1">
      <c r="A22" s="191" t="s">
        <v>218</v>
      </c>
      <c r="B22" s="188"/>
      <c r="C22" s="183"/>
      <c r="D22" s="184"/>
      <c r="E22" s="189"/>
      <c r="F22" s="189"/>
      <c r="G22" s="189"/>
    </row>
    <row r="23" spans="1:7" ht="21" customHeight="1">
      <c r="A23" s="193" t="s">
        <v>34</v>
      </c>
      <c r="B23" s="194" t="s">
        <v>219</v>
      </c>
      <c r="C23" s="183" t="s">
        <v>3</v>
      </c>
      <c r="D23" s="184">
        <f>SUM('สรุปผลงานสำคัญ (รายเดือน)'!D23)</f>
        <v>4300</v>
      </c>
      <c r="E23" s="185">
        <f>ต.ค.56!F23+พ.ย.56!F23</f>
        <v>213</v>
      </c>
      <c r="F23" s="195">
        <f>F25+F27</f>
        <v>213</v>
      </c>
      <c r="G23" s="195"/>
    </row>
    <row r="24" spans="1:7">
      <c r="A24" s="193"/>
      <c r="B24" s="194" t="s">
        <v>220</v>
      </c>
      <c r="C24" s="183"/>
      <c r="D24" s="184"/>
      <c r="E24" s="189"/>
      <c r="F24" s="189"/>
      <c r="G24" s="189"/>
    </row>
    <row r="25" spans="1:7" ht="42.75" customHeight="1">
      <c r="A25" s="196"/>
      <c r="B25" s="197" t="s">
        <v>258</v>
      </c>
      <c r="C25" s="198" t="s">
        <v>3</v>
      </c>
      <c r="D25" s="199">
        <f>SUM('สรุปผลงานสำคัญ (รายเดือน)'!D25)</f>
        <v>4000</v>
      </c>
      <c r="E25" s="200">
        <f>ต.ค.56!F25+พ.ย.56!F25</f>
        <v>213</v>
      </c>
      <c r="F25" s="200">
        <v>213</v>
      </c>
      <c r="G25" s="200"/>
    </row>
    <row r="26" spans="1:7" ht="42" hidden="1">
      <c r="A26" s="196"/>
      <c r="B26" s="201" t="s">
        <v>259</v>
      </c>
      <c r="C26" s="198" t="s">
        <v>3</v>
      </c>
      <c r="D26" s="199">
        <f>SUM('สรุปผลงานสำคัญ (รายเดือน)'!D26)</f>
        <v>300</v>
      </c>
      <c r="E26" s="200">
        <f>ต.ค.56!F26+พ.ย.56!F26</f>
        <v>0</v>
      </c>
      <c r="F26" s="200"/>
      <c r="G26" s="200"/>
    </row>
    <row r="27" spans="1:7" ht="42">
      <c r="A27" s="196"/>
      <c r="B27" s="197" t="s">
        <v>191</v>
      </c>
      <c r="C27" s="198" t="s">
        <v>3</v>
      </c>
      <c r="D27" s="199">
        <f>SUM('สรุปผลงานสำคัญ (รายเดือน)'!D27)</f>
        <v>300</v>
      </c>
      <c r="E27" s="200">
        <f>ต.ค.56!F27+พ.ย.56!F27</f>
        <v>0</v>
      </c>
      <c r="F27" s="200">
        <v>0</v>
      </c>
      <c r="G27" s="200"/>
    </row>
    <row r="28" spans="1:7" hidden="1">
      <c r="A28" s="196"/>
      <c r="B28" s="197" t="s">
        <v>192</v>
      </c>
      <c r="C28" s="198" t="s">
        <v>3</v>
      </c>
      <c r="D28" s="199">
        <f>SUM('สรุปผลงานสำคัญ (รายเดือน)'!D28)</f>
        <v>1800</v>
      </c>
      <c r="E28" s="185">
        <f>ต.ค.56!F28+พ.ย.56!F28</f>
        <v>0</v>
      </c>
      <c r="F28" s="200"/>
      <c r="G28" s="200"/>
    </row>
    <row r="29" spans="1:7" hidden="1">
      <c r="A29" s="196"/>
      <c r="B29" s="202" t="s">
        <v>211</v>
      </c>
      <c r="C29" s="198" t="s">
        <v>52</v>
      </c>
      <c r="D29" s="199"/>
      <c r="E29" s="185">
        <f>ต.ค.56!F29+พ.ย.56!F29</f>
        <v>0</v>
      </c>
      <c r="F29" s="200"/>
      <c r="G29" s="200"/>
    </row>
    <row r="30" spans="1:7" hidden="1">
      <c r="A30" s="196"/>
      <c r="B30" s="202" t="s">
        <v>51</v>
      </c>
      <c r="C30" s="198" t="s">
        <v>3</v>
      </c>
      <c r="D30" s="199"/>
      <c r="E30" s="185">
        <f>ต.ค.56!F30+พ.ย.56!F30</f>
        <v>0</v>
      </c>
      <c r="F30" s="200"/>
      <c r="G30" s="200"/>
    </row>
    <row r="31" spans="1:7" hidden="1">
      <c r="A31" s="196"/>
      <c r="B31" s="202" t="s">
        <v>116</v>
      </c>
      <c r="C31" s="198" t="s">
        <v>52</v>
      </c>
      <c r="D31" s="199"/>
      <c r="E31" s="185">
        <f>ต.ค.56!F31+พ.ย.56!F31</f>
        <v>0</v>
      </c>
      <c r="F31" s="189"/>
      <c r="G31" s="189"/>
    </row>
    <row r="32" spans="1:7" ht="39.75" hidden="1" customHeight="1">
      <c r="A32" s="196"/>
      <c r="B32" s="197" t="s">
        <v>193</v>
      </c>
      <c r="C32" s="198" t="s">
        <v>3</v>
      </c>
      <c r="D32" s="199">
        <f>SUM('สรุปผลงานสำคัญ (รายเดือน)'!D32)</f>
        <v>400</v>
      </c>
      <c r="E32" s="185">
        <f>ต.ค.56!F32+พ.ย.56!F32</f>
        <v>0</v>
      </c>
      <c r="F32" s="189"/>
      <c r="G32" s="189"/>
    </row>
    <row r="33" spans="1:7" ht="27.75" hidden="1" customHeight="1">
      <c r="A33" s="196"/>
      <c r="B33" s="197" t="s">
        <v>282</v>
      </c>
      <c r="C33" s="198" t="s">
        <v>283</v>
      </c>
      <c r="D33" s="199">
        <v>8</v>
      </c>
      <c r="E33" s="185">
        <f>ต.ค.56!F33+พ.ย.56!F33</f>
        <v>0</v>
      </c>
      <c r="F33" s="189"/>
      <c r="G33" s="189"/>
    </row>
    <row r="34" spans="1:7" ht="25.5" hidden="1" customHeight="1">
      <c r="A34" s="196"/>
      <c r="B34" s="197" t="s">
        <v>284</v>
      </c>
      <c r="C34" s="198" t="s">
        <v>3</v>
      </c>
      <c r="D34" s="199">
        <v>300</v>
      </c>
      <c r="E34" s="185">
        <f>ต.ค.56!F34+พ.ย.56!F34</f>
        <v>0</v>
      </c>
      <c r="F34" s="189"/>
      <c r="G34" s="189"/>
    </row>
    <row r="35" spans="1:7" hidden="1">
      <c r="A35" s="203"/>
      <c r="B35" s="197" t="s">
        <v>285</v>
      </c>
      <c r="C35" s="198" t="s">
        <v>12</v>
      </c>
      <c r="D35" s="199">
        <f>SUM('สรุปผลงานสำคัญ (รายเดือน)'!D35)</f>
        <v>400</v>
      </c>
      <c r="E35" s="185">
        <f>ต.ค.56!F35+พ.ย.56!F35</f>
        <v>0</v>
      </c>
      <c r="F35" s="189"/>
      <c r="G35" s="189"/>
    </row>
    <row r="36" spans="1:7" ht="29.25" hidden="1" customHeight="1">
      <c r="A36" s="203"/>
      <c r="B36" s="197" t="s">
        <v>286</v>
      </c>
      <c r="C36" s="198" t="s">
        <v>12</v>
      </c>
      <c r="D36" s="199">
        <f>SUM('สรุปผลงานสำคัญ (รายเดือน)'!D36)</f>
        <v>1200</v>
      </c>
      <c r="E36" s="185">
        <f>ต.ค.56!F36+พ.ย.56!F36</f>
        <v>0</v>
      </c>
      <c r="F36" s="189"/>
      <c r="G36" s="189"/>
    </row>
    <row r="37" spans="1:7" ht="20.25" customHeight="1">
      <c r="A37" s="191" t="s">
        <v>261</v>
      </c>
      <c r="B37" s="188"/>
      <c r="C37" s="183" t="s">
        <v>3</v>
      </c>
      <c r="D37" s="184">
        <f>SUM('สรุปผลงานสำคัญ (รายเดือน)'!D37)</f>
        <v>200</v>
      </c>
      <c r="E37" s="185">
        <f>ต.ค.56!F37+พ.ย.56!F37</f>
        <v>0</v>
      </c>
      <c r="F37" s="189">
        <f>F38</f>
        <v>0</v>
      </c>
      <c r="G37" s="189"/>
    </row>
    <row r="38" spans="1:7" ht="20.25" customHeight="1">
      <c r="A38" s="187"/>
      <c r="B38" s="182" t="s">
        <v>267</v>
      </c>
      <c r="C38" s="198" t="s">
        <v>3</v>
      </c>
      <c r="D38" s="199">
        <f>SUM('สรุปผลงานสำคัญ (รายเดือน)'!D38)</f>
        <v>200</v>
      </c>
      <c r="E38" s="185">
        <f>ต.ค.56!F38+พ.ย.56!F38</f>
        <v>0</v>
      </c>
      <c r="F38" s="189">
        <v>0</v>
      </c>
      <c r="G38" s="189"/>
    </row>
    <row r="39" spans="1:7" ht="20.25" customHeight="1">
      <c r="A39" s="187"/>
      <c r="B39" s="182" t="s">
        <v>268</v>
      </c>
      <c r="C39" s="198" t="s">
        <v>3</v>
      </c>
      <c r="D39" s="199">
        <f>SUM('สรุปผลงานสำคัญ (รายเดือน)'!D39)</f>
        <v>40</v>
      </c>
      <c r="E39" s="200">
        <f>ต.ค.56!F39+พ.ย.56!F39</f>
        <v>0</v>
      </c>
      <c r="F39" s="189">
        <v>0</v>
      </c>
      <c r="G39" s="189"/>
    </row>
    <row r="40" spans="1:7" ht="20.25" customHeight="1">
      <c r="A40" s="187"/>
      <c r="B40" s="182" t="s">
        <v>269</v>
      </c>
      <c r="C40" s="198" t="s">
        <v>3</v>
      </c>
      <c r="D40" s="199">
        <f>SUM('สรุปผลงานสำคัญ (รายเดือน)'!D40)</f>
        <v>160</v>
      </c>
      <c r="E40" s="200">
        <f>ต.ค.56!F40+พ.ย.56!F40</f>
        <v>0</v>
      </c>
      <c r="F40" s="189">
        <v>0</v>
      </c>
      <c r="G40" s="189"/>
    </row>
    <row r="41" spans="1:7" ht="20.25" customHeight="1">
      <c r="A41" s="187"/>
      <c r="B41" s="182"/>
      <c r="C41" s="198"/>
      <c r="D41" s="184"/>
      <c r="E41" s="189"/>
      <c r="F41" s="189"/>
      <c r="G41" s="189"/>
    </row>
    <row r="42" spans="1:7" ht="20.25" customHeight="1">
      <c r="A42" s="204" t="s">
        <v>260</v>
      </c>
      <c r="B42" s="182"/>
      <c r="C42" s="198"/>
      <c r="D42" s="184"/>
      <c r="E42" s="189"/>
      <c r="F42" s="189"/>
      <c r="G42" s="189"/>
    </row>
    <row r="43" spans="1:7">
      <c r="A43" s="203" t="s">
        <v>34</v>
      </c>
      <c r="B43" s="194" t="s">
        <v>20</v>
      </c>
      <c r="C43" s="183" t="s">
        <v>3</v>
      </c>
      <c r="D43" s="184">
        <f>SUM('สรุปผลงานสำคัญ (รายเดือน)'!D43)</f>
        <v>3500</v>
      </c>
      <c r="E43" s="185">
        <f>ต.ค.56!F43+พ.ย.56!F43</f>
        <v>550</v>
      </c>
      <c r="F43" s="205">
        <f>F46</f>
        <v>375</v>
      </c>
      <c r="G43" s="205"/>
    </row>
    <row r="44" spans="1:7" ht="24" customHeight="1">
      <c r="A44" s="203"/>
      <c r="B44" s="194"/>
      <c r="C44" s="183" t="s">
        <v>9</v>
      </c>
      <c r="D44" s="184">
        <f>SUM('สรุปผลงานสำคัญ (รายเดือน)'!D44)</f>
        <v>500</v>
      </c>
      <c r="E44" s="185">
        <f>ต.ค.56!F44+พ.ย.56!F44</f>
        <v>61</v>
      </c>
      <c r="F44" s="195">
        <f>F49</f>
        <v>54</v>
      </c>
      <c r="G44" s="195"/>
    </row>
    <row r="45" spans="1:7" ht="24" customHeight="1">
      <c r="A45" s="203"/>
      <c r="B45" s="194" t="s">
        <v>201</v>
      </c>
      <c r="C45" s="183"/>
      <c r="D45" s="184"/>
      <c r="E45" s="195"/>
      <c r="F45" s="195"/>
      <c r="G45" s="195"/>
    </row>
    <row r="46" spans="1:7">
      <c r="A46" s="206"/>
      <c r="B46" s="197" t="s">
        <v>202</v>
      </c>
      <c r="C46" s="183" t="s">
        <v>3</v>
      </c>
      <c r="D46" s="184">
        <f>SUM('สรุปผลงานสำคัญ (รายเดือน)'!D46)</f>
        <v>3500</v>
      </c>
      <c r="E46" s="185">
        <f>ต.ค.56!F46+พ.ย.56!F46</f>
        <v>550</v>
      </c>
      <c r="F46" s="195">
        <f>F47+F48</f>
        <v>375</v>
      </c>
      <c r="G46" s="195"/>
    </row>
    <row r="47" spans="1:7">
      <c r="A47" s="206"/>
      <c r="B47" s="207" t="s">
        <v>203</v>
      </c>
      <c r="C47" s="198" t="s">
        <v>3</v>
      </c>
      <c r="D47" s="199"/>
      <c r="E47" s="200">
        <f>ต.ค.56!F47+พ.ย.56!F47</f>
        <v>550</v>
      </c>
      <c r="F47" s="189">
        <v>375</v>
      </c>
      <c r="G47" s="189"/>
    </row>
    <row r="48" spans="1:7" ht="19.5" customHeight="1">
      <c r="A48" s="206"/>
      <c r="B48" s="207" t="s">
        <v>204</v>
      </c>
      <c r="C48" s="198" t="s">
        <v>3</v>
      </c>
      <c r="D48" s="199"/>
      <c r="E48" s="200">
        <f>ต.ค.56!F48+พ.ย.56!F48</f>
        <v>0</v>
      </c>
      <c r="F48" s="189">
        <v>0</v>
      </c>
      <c r="G48" s="189"/>
    </row>
    <row r="49" spans="1:7">
      <c r="A49" s="206"/>
      <c r="B49" s="208" t="s">
        <v>205</v>
      </c>
      <c r="C49" s="183" t="s">
        <v>9</v>
      </c>
      <c r="D49" s="184">
        <f>SUM('สรุปผลงานสำคัญ (รายเดือน)'!D49)</f>
        <v>500</v>
      </c>
      <c r="E49" s="185">
        <f>ต.ค.56!F49+พ.ย.56!F49</f>
        <v>61</v>
      </c>
      <c r="F49" s="195">
        <f>F50+F51</f>
        <v>54</v>
      </c>
      <c r="G49" s="195"/>
    </row>
    <row r="50" spans="1:7">
      <c r="A50" s="206"/>
      <c r="B50" s="207" t="s">
        <v>206</v>
      </c>
      <c r="C50" s="198" t="s">
        <v>9</v>
      </c>
      <c r="D50" s="199"/>
      <c r="E50" s="200">
        <f>ต.ค.56!F50+พ.ย.56!F50</f>
        <v>61</v>
      </c>
      <c r="F50" s="189">
        <v>54</v>
      </c>
      <c r="G50" s="189"/>
    </row>
    <row r="51" spans="1:7" ht="30" customHeight="1">
      <c r="A51" s="209"/>
      <c r="B51" s="210" t="s">
        <v>207</v>
      </c>
      <c r="C51" s="198" t="s">
        <v>9</v>
      </c>
      <c r="D51" s="211"/>
      <c r="E51" s="200">
        <f>ต.ค.56!F51+พ.ย.56!F51</f>
        <v>0</v>
      </c>
      <c r="F51" s="189">
        <v>0</v>
      </c>
      <c r="G51" s="189"/>
    </row>
    <row r="52" spans="1:7" ht="26.25" customHeight="1">
      <c r="A52" s="203" t="s">
        <v>36</v>
      </c>
      <c r="B52" s="194" t="s">
        <v>262</v>
      </c>
      <c r="C52" s="183" t="s">
        <v>3</v>
      </c>
      <c r="D52" s="184">
        <f>SUM('สรุปผลงานสำคัญ (รายเดือน)'!D52)</f>
        <v>6400</v>
      </c>
      <c r="E52" s="195">
        <f>E54</f>
        <v>2550</v>
      </c>
      <c r="F52" s="195">
        <f>F54</f>
        <v>1362</v>
      </c>
      <c r="G52" s="195"/>
    </row>
    <row r="53" spans="1:7" ht="25.5" customHeight="1">
      <c r="A53" s="203"/>
      <c r="B53" s="194"/>
      <c r="C53" s="183" t="s">
        <v>19</v>
      </c>
      <c r="D53" s="184">
        <f>SUM('สรุปผลงานสำคัญ (รายเดือน)'!D53)</f>
        <v>6400</v>
      </c>
      <c r="E53" s="195">
        <f>E62</f>
        <v>2737</v>
      </c>
      <c r="F53" s="195">
        <f>F62</f>
        <v>1471</v>
      </c>
      <c r="G53" s="195"/>
    </row>
    <row r="54" spans="1:7" ht="23.25" customHeight="1">
      <c r="A54" s="212"/>
      <c r="B54" s="213" t="s">
        <v>197</v>
      </c>
      <c r="C54" s="183" t="s">
        <v>3</v>
      </c>
      <c r="D54" s="184">
        <f>SUM(D55,D60)</f>
        <v>0</v>
      </c>
      <c r="E54" s="185">
        <f>ต.ค.56!F54+พ.ย.56!F54</f>
        <v>2550</v>
      </c>
      <c r="F54" s="195">
        <f>F55+F60+F61</f>
        <v>1362</v>
      </c>
      <c r="G54" s="195"/>
    </row>
    <row r="55" spans="1:7" ht="23.25" customHeight="1">
      <c r="A55" s="212"/>
      <c r="B55" s="214" t="s">
        <v>198</v>
      </c>
      <c r="C55" s="183" t="s">
        <v>3</v>
      </c>
      <c r="D55" s="184">
        <f>SUM(D56:D58)</f>
        <v>0</v>
      </c>
      <c r="E55" s="185">
        <f>ต.ค.56!F55+พ.ย.56!F55</f>
        <v>1458</v>
      </c>
      <c r="F55" s="195">
        <f>F56+F57+F58+F59</f>
        <v>618</v>
      </c>
      <c r="G55" s="195"/>
    </row>
    <row r="56" spans="1:7" ht="26.25" customHeight="1">
      <c r="A56" s="206"/>
      <c r="B56" s="215" t="s">
        <v>210</v>
      </c>
      <c r="C56" s="198" t="s">
        <v>3</v>
      </c>
      <c r="D56" s="199">
        <f>SUM('สรุปผลงานสำคัญ (รายเดือน)'!D56)</f>
        <v>0</v>
      </c>
      <c r="E56" s="200">
        <f>ต.ค.56!F56+พ.ย.56!F56</f>
        <v>39</v>
      </c>
      <c r="F56" s="189">
        <v>32</v>
      </c>
      <c r="G56" s="189"/>
    </row>
    <row r="57" spans="1:7" ht="23.25" customHeight="1">
      <c r="A57" s="206"/>
      <c r="B57" s="215" t="s">
        <v>95</v>
      </c>
      <c r="C57" s="198" t="s">
        <v>3</v>
      </c>
      <c r="D57" s="199">
        <f>SUM('สรุปผลงานสำคัญ (รายเดือน)'!D57)</f>
        <v>0</v>
      </c>
      <c r="E57" s="200">
        <f>ต.ค.56!F57+พ.ย.56!F57</f>
        <v>249</v>
      </c>
      <c r="F57" s="189">
        <v>80</v>
      </c>
      <c r="G57" s="189"/>
    </row>
    <row r="58" spans="1:7" ht="23.25" customHeight="1">
      <c r="A58" s="206"/>
      <c r="B58" s="215" t="s">
        <v>96</v>
      </c>
      <c r="C58" s="198" t="s">
        <v>3</v>
      </c>
      <c r="D58" s="199">
        <f>SUM('สรุปผลงานสำคัญ (รายเดือน)'!D58)</f>
        <v>0</v>
      </c>
      <c r="E58" s="200">
        <f>ต.ค.56!F58+พ.ย.56!F58</f>
        <v>1170</v>
      </c>
      <c r="F58" s="189">
        <v>506</v>
      </c>
      <c r="G58" s="189"/>
    </row>
    <row r="59" spans="1:7" ht="23.25" customHeight="1">
      <c r="A59" s="206"/>
      <c r="B59" s="215" t="s">
        <v>288</v>
      </c>
      <c r="C59" s="198" t="s">
        <v>3</v>
      </c>
      <c r="D59" s="199">
        <f>SUM('สรุปผลงานสำคัญ (รายเดือน)'!D59)</f>
        <v>0</v>
      </c>
      <c r="E59" s="200">
        <f>ต.ค.56!F59+พ.ย.56!F59</f>
        <v>0</v>
      </c>
      <c r="F59" s="189">
        <v>0</v>
      </c>
      <c r="G59" s="189"/>
    </row>
    <row r="60" spans="1:7" ht="23.25" customHeight="1">
      <c r="A60" s="206"/>
      <c r="B60" s="214" t="s">
        <v>263</v>
      </c>
      <c r="C60" s="183" t="s">
        <v>3</v>
      </c>
      <c r="D60" s="184">
        <f>SUM('สรุปผลงานสำคัญ (รายเดือน)'!D60)</f>
        <v>0</v>
      </c>
      <c r="E60" s="185">
        <f>ต.ค.56!F60+พ.ย.56!F60</f>
        <v>18</v>
      </c>
      <c r="F60" s="195">
        <v>6</v>
      </c>
      <c r="G60" s="195"/>
    </row>
    <row r="61" spans="1:7" ht="23.25" customHeight="1">
      <c r="A61" s="206"/>
      <c r="B61" s="214" t="s">
        <v>300</v>
      </c>
      <c r="C61" s="183" t="s">
        <v>3</v>
      </c>
      <c r="D61" s="184">
        <f>SUM('สรุปผลงานสำคัญ (รายเดือน)'!D61)</f>
        <v>0</v>
      </c>
      <c r="E61" s="185">
        <f>ต.ค.56!F61+พ.ย.56!F61</f>
        <v>1074</v>
      </c>
      <c r="F61" s="195">
        <v>738</v>
      </c>
      <c r="G61" s="195"/>
    </row>
    <row r="62" spans="1:7" ht="23.25" customHeight="1">
      <c r="A62" s="206"/>
      <c r="B62" s="213" t="s">
        <v>199</v>
      </c>
      <c r="C62" s="183" t="s">
        <v>19</v>
      </c>
      <c r="D62" s="184">
        <f>SUM(D63,D68)</f>
        <v>0</v>
      </c>
      <c r="E62" s="185">
        <f>ต.ค.56!F62+พ.ย.56!F62</f>
        <v>2737</v>
      </c>
      <c r="F62" s="195">
        <f>F63+F68+F69</f>
        <v>1471</v>
      </c>
      <c r="G62" s="195"/>
    </row>
    <row r="63" spans="1:7" ht="23.25" customHeight="1">
      <c r="A63" s="206"/>
      <c r="B63" s="214" t="s">
        <v>200</v>
      </c>
      <c r="C63" s="183" t="s">
        <v>19</v>
      </c>
      <c r="D63" s="184">
        <f>SUM('สรุปผลงานสำคัญ (รายเดือน)'!D62)</f>
        <v>0</v>
      </c>
      <c r="E63" s="185">
        <f>ต.ค.56!F63+พ.ย.56!F63</f>
        <v>1636</v>
      </c>
      <c r="F63" s="195">
        <f>F64+F65+F66+F67</f>
        <v>727</v>
      </c>
      <c r="G63" s="195"/>
    </row>
    <row r="64" spans="1:7" ht="23.25" customHeight="1">
      <c r="A64" s="206"/>
      <c r="B64" s="215" t="s">
        <v>210</v>
      </c>
      <c r="C64" s="198" t="s">
        <v>19</v>
      </c>
      <c r="D64" s="199">
        <f>SUM('สรุปผลงานสำคัญ (รายเดือน)'!D63)</f>
        <v>0</v>
      </c>
      <c r="E64" s="200">
        <f>ต.ค.56!F64+พ.ย.56!F64</f>
        <v>44</v>
      </c>
      <c r="F64" s="189">
        <v>36</v>
      </c>
      <c r="G64" s="189"/>
    </row>
    <row r="65" spans="1:7" ht="23.25" customHeight="1">
      <c r="A65" s="206"/>
      <c r="B65" s="215" t="s">
        <v>95</v>
      </c>
      <c r="C65" s="198" t="s">
        <v>19</v>
      </c>
      <c r="D65" s="199">
        <f>SUM('สรุปผลงานสำคัญ (รายเดือน)'!D64)</f>
        <v>0</v>
      </c>
      <c r="E65" s="200">
        <f>ต.ค.56!F65+พ.ย.56!F65</f>
        <v>287</v>
      </c>
      <c r="F65" s="189">
        <v>95</v>
      </c>
      <c r="G65" s="189"/>
    </row>
    <row r="66" spans="1:7" ht="25.5" customHeight="1">
      <c r="A66" s="206"/>
      <c r="B66" s="215" t="s">
        <v>96</v>
      </c>
      <c r="C66" s="198" t="s">
        <v>19</v>
      </c>
      <c r="D66" s="199">
        <f>SUM('สรุปผลงานสำคัญ (รายเดือน)'!D65)</f>
        <v>0</v>
      </c>
      <c r="E66" s="200">
        <f>ต.ค.56!F66+พ.ย.56!F66</f>
        <v>1305</v>
      </c>
      <c r="F66" s="189">
        <v>596</v>
      </c>
      <c r="G66" s="189"/>
    </row>
    <row r="67" spans="1:7" ht="25.5" customHeight="1">
      <c r="A67" s="206"/>
      <c r="B67" s="215" t="s">
        <v>288</v>
      </c>
      <c r="C67" s="198" t="s">
        <v>19</v>
      </c>
      <c r="D67" s="199">
        <f>SUM('สรุปผลงานสำคัญ (รายเดือน)'!D66)</f>
        <v>0</v>
      </c>
      <c r="E67" s="200">
        <f>ต.ค.56!F67+พ.ย.56!F67</f>
        <v>0</v>
      </c>
      <c r="F67" s="189">
        <v>0</v>
      </c>
      <c r="G67" s="189"/>
    </row>
    <row r="68" spans="1:7" ht="25.5" customHeight="1">
      <c r="A68" s="206"/>
      <c r="B68" s="214" t="s">
        <v>264</v>
      </c>
      <c r="C68" s="183" t="s">
        <v>19</v>
      </c>
      <c r="D68" s="184">
        <f>SUM('สรุปผลงานสำคัญ (รายเดือน)'!D67)</f>
        <v>0</v>
      </c>
      <c r="E68" s="185">
        <f>ต.ค.56!F68+พ.ย.56!F68</f>
        <v>25</v>
      </c>
      <c r="F68" s="195">
        <v>6</v>
      </c>
      <c r="G68" s="195"/>
    </row>
    <row r="69" spans="1:7" ht="23.25" customHeight="1">
      <c r="A69" s="206"/>
      <c r="B69" s="214" t="s">
        <v>301</v>
      </c>
      <c r="C69" s="183" t="s">
        <v>19</v>
      </c>
      <c r="D69" s="184">
        <f>SUM('สรุปผลงานสำคัญ (รายเดือน)'!D69)</f>
        <v>0</v>
      </c>
      <c r="E69" s="185">
        <f>ต.ค.56!F69+พ.ย.56!F69</f>
        <v>1076</v>
      </c>
      <c r="F69" s="195">
        <v>738</v>
      </c>
      <c r="G69" s="195"/>
    </row>
    <row r="70" spans="1:7" ht="25.5" customHeight="1">
      <c r="A70" s="206"/>
      <c r="B70" s="214"/>
      <c r="C70" s="183"/>
      <c r="D70" s="184"/>
      <c r="E70" s="189"/>
      <c r="F70" s="189"/>
      <c r="G70" s="189"/>
    </row>
    <row r="71" spans="1:7">
      <c r="A71" s="204" t="s">
        <v>221</v>
      </c>
      <c r="B71" s="216"/>
      <c r="C71" s="198"/>
      <c r="D71" s="184"/>
      <c r="E71" s="189"/>
      <c r="F71" s="189"/>
      <c r="G71" s="189"/>
    </row>
    <row r="72" spans="1:7">
      <c r="A72" s="196" t="s">
        <v>184</v>
      </c>
      <c r="B72" s="216"/>
      <c r="C72" s="183"/>
      <c r="D72" s="184"/>
      <c r="E72" s="195"/>
      <c r="F72" s="195"/>
      <c r="G72" s="195"/>
    </row>
    <row r="73" spans="1:7">
      <c r="A73" s="193" t="s">
        <v>34</v>
      </c>
      <c r="B73" s="217" t="s">
        <v>222</v>
      </c>
      <c r="C73" s="183" t="s">
        <v>3</v>
      </c>
      <c r="D73" s="184">
        <f>SUM('สรุปผลงานสำคัญ (รายเดือน)'!D71)</f>
        <v>367</v>
      </c>
      <c r="E73" s="185">
        <f>ต.ค.56!F73+พ.ย.56!F73</f>
        <v>0</v>
      </c>
      <c r="F73" s="184">
        <v>0</v>
      </c>
      <c r="G73" s="184"/>
    </row>
    <row r="74" spans="1:7">
      <c r="A74" s="187"/>
      <c r="B74" s="182" t="s">
        <v>223</v>
      </c>
      <c r="C74" s="198" t="s">
        <v>3</v>
      </c>
      <c r="D74" s="199">
        <f>SUM('สรุปผลงานสำคัญ (รายเดือน)'!D72)</f>
        <v>0</v>
      </c>
      <c r="E74" s="185">
        <f>ต.ค.56!F74+พ.ย.56!F74</f>
        <v>0</v>
      </c>
      <c r="F74" s="189">
        <v>0</v>
      </c>
      <c r="G74" s="189"/>
    </row>
    <row r="75" spans="1:7">
      <c r="A75" s="187"/>
      <c r="B75" s="182" t="s">
        <v>174</v>
      </c>
      <c r="C75" s="198" t="s">
        <v>3</v>
      </c>
      <c r="D75" s="199">
        <f>SUM('สรุปผลงานสำคัญ (รายเดือน)'!D73)</f>
        <v>250</v>
      </c>
      <c r="E75" s="185">
        <f>ต.ค.56!F75+พ.ย.56!F75</f>
        <v>0</v>
      </c>
      <c r="F75" s="189">
        <v>0</v>
      </c>
      <c r="G75" s="189"/>
    </row>
    <row r="76" spans="1:7">
      <c r="A76" s="187"/>
      <c r="B76" s="182" t="s">
        <v>175</v>
      </c>
      <c r="C76" s="198" t="s">
        <v>49</v>
      </c>
      <c r="D76" s="199">
        <f>SUM('สรุปผลงานสำคัญ (รายเดือน)'!D74)</f>
        <v>1</v>
      </c>
      <c r="E76" s="185">
        <f>ต.ค.56!F76+พ.ย.56!F76</f>
        <v>0</v>
      </c>
      <c r="F76" s="189">
        <v>0</v>
      </c>
      <c r="G76" s="189"/>
    </row>
    <row r="77" spans="1:7">
      <c r="A77" s="187"/>
      <c r="B77" s="182"/>
      <c r="C77" s="198" t="s">
        <v>3</v>
      </c>
      <c r="D77" s="199">
        <f>SUM('สรุปผลงานสำคัญ (รายเดือน)'!D75)</f>
        <v>20</v>
      </c>
      <c r="E77" s="185">
        <f>ต.ค.56!F77+พ.ย.56!F77</f>
        <v>0</v>
      </c>
      <c r="F77" s="189">
        <v>0</v>
      </c>
      <c r="G77" s="189"/>
    </row>
    <row r="78" spans="1:7">
      <c r="A78" s="187"/>
      <c r="B78" s="182" t="s">
        <v>176</v>
      </c>
      <c r="C78" s="198" t="s">
        <v>3</v>
      </c>
      <c r="D78" s="199">
        <f>SUM('สรุปผลงานสำคัญ (รายเดือน)'!D76)</f>
        <v>0</v>
      </c>
      <c r="E78" s="185">
        <f>ต.ค.56!F78+พ.ย.56!F78</f>
        <v>0</v>
      </c>
      <c r="F78" s="189">
        <v>0</v>
      </c>
      <c r="G78" s="189"/>
    </row>
    <row r="79" spans="1:7">
      <c r="A79" s="187"/>
      <c r="B79" s="182" t="s">
        <v>224</v>
      </c>
      <c r="C79" s="198" t="s">
        <v>3</v>
      </c>
      <c r="D79" s="199">
        <f>SUM('สรุปผลงานสำคัญ (รายเดือน)'!D77)</f>
        <v>0</v>
      </c>
      <c r="E79" s="185">
        <f>ต.ค.56!F79+พ.ย.56!F79</f>
        <v>0</v>
      </c>
      <c r="F79" s="189">
        <v>0</v>
      </c>
      <c r="G79" s="189"/>
    </row>
    <row r="80" spans="1:7">
      <c r="A80" s="187"/>
      <c r="B80" s="182" t="s">
        <v>225</v>
      </c>
      <c r="C80" s="198" t="s">
        <v>49</v>
      </c>
      <c r="D80" s="199">
        <f>SUM('สรุปผลงานสำคัญ (รายเดือน)'!D78)</f>
        <v>1</v>
      </c>
      <c r="E80" s="185">
        <f>ต.ค.56!F80+พ.ย.56!F80</f>
        <v>0</v>
      </c>
      <c r="F80" s="189">
        <v>0</v>
      </c>
      <c r="G80" s="189"/>
    </row>
    <row r="81" spans="1:7">
      <c r="A81" s="187"/>
      <c r="B81" s="182"/>
      <c r="C81" s="198" t="s">
        <v>3</v>
      </c>
      <c r="D81" s="199">
        <f>SUM('สรุปผลงานสำคัญ (รายเดือน)'!D79)</f>
        <v>12</v>
      </c>
      <c r="E81" s="185">
        <f>ต.ค.56!F81+พ.ย.56!F81</f>
        <v>0</v>
      </c>
      <c r="F81" s="189">
        <v>0</v>
      </c>
      <c r="G81" s="189"/>
    </row>
    <row r="82" spans="1:7">
      <c r="A82" s="196"/>
      <c r="B82" s="197" t="s">
        <v>227</v>
      </c>
      <c r="C82" s="198" t="s">
        <v>3</v>
      </c>
      <c r="D82" s="199">
        <f>SUM('สรุปผลงานสำคัญ (รายเดือน)'!D80)</f>
        <v>0</v>
      </c>
      <c r="E82" s="185">
        <f>ต.ค.56!F82+พ.ย.56!F82</f>
        <v>0</v>
      </c>
      <c r="F82" s="189">
        <v>0</v>
      </c>
      <c r="G82" s="189"/>
    </row>
    <row r="83" spans="1:7">
      <c r="A83" s="196"/>
      <c r="B83" s="208" t="s">
        <v>228</v>
      </c>
      <c r="C83" s="198" t="s">
        <v>3</v>
      </c>
      <c r="D83" s="199">
        <f>SUM('สรุปผลงานสำคัญ (รายเดือน)'!D81)</f>
        <v>65</v>
      </c>
      <c r="E83" s="185">
        <f>ต.ค.56!F83+พ.ย.56!F83</f>
        <v>0</v>
      </c>
      <c r="F83" s="218">
        <v>0</v>
      </c>
      <c r="G83" s="218"/>
    </row>
    <row r="84" spans="1:7">
      <c r="A84" s="196"/>
      <c r="B84" s="197" t="s">
        <v>226</v>
      </c>
      <c r="C84" s="198" t="s">
        <v>3</v>
      </c>
      <c r="D84" s="199">
        <f>SUM('สรุปผลงานสำคัญ (รายเดือน)'!D82)</f>
        <v>0</v>
      </c>
      <c r="E84" s="185">
        <f>ต.ค.56!F84+พ.ย.56!F84</f>
        <v>0</v>
      </c>
      <c r="F84" s="218">
        <v>0</v>
      </c>
      <c r="G84" s="218"/>
    </row>
    <row r="85" spans="1:7">
      <c r="A85" s="196"/>
      <c r="B85" s="197" t="s">
        <v>229</v>
      </c>
      <c r="C85" s="198" t="s">
        <v>3</v>
      </c>
      <c r="D85" s="199">
        <f>SUM('สรุปผลงานสำคัญ (รายเดือน)'!D83)</f>
        <v>0</v>
      </c>
      <c r="E85" s="185">
        <f>ต.ค.56!F85+พ.ย.56!F85</f>
        <v>0</v>
      </c>
      <c r="F85" s="218">
        <v>0</v>
      </c>
      <c r="G85" s="218"/>
    </row>
    <row r="86" spans="1:7" ht="23.25" customHeight="1">
      <c r="A86" s="196"/>
      <c r="B86" s="197" t="s">
        <v>230</v>
      </c>
      <c r="C86" s="198" t="s">
        <v>3</v>
      </c>
      <c r="D86" s="199">
        <f>SUM('สรุปผลงานสำคัญ (รายเดือน)'!D84)</f>
        <v>0</v>
      </c>
      <c r="E86" s="185">
        <f>ต.ค.56!F86+พ.ย.56!F86</f>
        <v>0</v>
      </c>
      <c r="F86" s="189">
        <v>0</v>
      </c>
      <c r="G86" s="189"/>
    </row>
    <row r="87" spans="1:7" ht="43.5" customHeight="1">
      <c r="A87" s="196"/>
      <c r="B87" s="197" t="s">
        <v>231</v>
      </c>
      <c r="C87" s="198" t="s">
        <v>3</v>
      </c>
      <c r="D87" s="199">
        <f>SUM('สรุปผลงานสำคัญ (รายเดือน)'!D85)</f>
        <v>0</v>
      </c>
      <c r="E87" s="185">
        <f>ต.ค.56!F87+พ.ย.56!F87</f>
        <v>0</v>
      </c>
      <c r="F87" s="189">
        <v>0</v>
      </c>
      <c r="G87" s="189"/>
    </row>
    <row r="88" spans="1:7" ht="21.75" customHeight="1">
      <c r="A88" s="196"/>
      <c r="B88" s="197" t="s">
        <v>232</v>
      </c>
      <c r="C88" s="198" t="s">
        <v>49</v>
      </c>
      <c r="D88" s="199">
        <f>SUM('สรุปผลงานสำคัญ (รายเดือน)'!D86)</f>
        <v>2</v>
      </c>
      <c r="E88" s="185">
        <f>ต.ค.56!F88+พ.ย.56!F88</f>
        <v>0</v>
      </c>
      <c r="F88" s="189">
        <v>0</v>
      </c>
      <c r="G88" s="189"/>
    </row>
    <row r="89" spans="1:7" ht="21.75" customHeight="1">
      <c r="A89" s="196"/>
      <c r="B89" s="197"/>
      <c r="C89" s="198" t="s">
        <v>3</v>
      </c>
      <c r="D89" s="199">
        <f>SUM('สรุปผลงานสำคัญ (รายเดือน)'!D87)</f>
        <v>20</v>
      </c>
      <c r="E89" s="185">
        <f>ต.ค.56!F89+พ.ย.56!F89</f>
        <v>0</v>
      </c>
      <c r="F89" s="189">
        <v>0</v>
      </c>
      <c r="G89" s="189"/>
    </row>
    <row r="90" spans="1:7">
      <c r="A90" s="196"/>
      <c r="B90" s="208" t="s">
        <v>233</v>
      </c>
      <c r="C90" s="198" t="s">
        <v>49</v>
      </c>
      <c r="D90" s="199">
        <f>SUM('สรุปผลงานสำคัญ (รายเดือน)'!D88)</f>
        <v>32</v>
      </c>
      <c r="E90" s="185">
        <f>ต.ค.56!F90+พ.ย.56!F90</f>
        <v>0</v>
      </c>
      <c r="F90" s="218">
        <v>0</v>
      </c>
      <c r="G90" s="218"/>
    </row>
    <row r="91" spans="1:7">
      <c r="A91" s="196"/>
      <c r="B91" s="197"/>
      <c r="C91" s="198" t="s">
        <v>3</v>
      </c>
      <c r="D91" s="199">
        <f>SUM('สรุปผลงานสำคัญ (รายเดือน)'!D89)</f>
        <v>320</v>
      </c>
      <c r="E91" s="185">
        <f>ต.ค.56!F91+พ.ย.56!F91</f>
        <v>0</v>
      </c>
      <c r="F91" s="218">
        <v>0</v>
      </c>
      <c r="G91" s="218"/>
    </row>
    <row r="92" spans="1:7" ht="20.25" customHeight="1">
      <c r="A92" s="187"/>
      <c r="B92" s="188"/>
      <c r="C92" s="183"/>
      <c r="D92" s="184"/>
      <c r="E92" s="189"/>
      <c r="F92" s="189"/>
      <c r="G92" s="189"/>
    </row>
    <row r="93" spans="1:7">
      <c r="A93" s="204" t="s">
        <v>234</v>
      </c>
      <c r="B93" s="216"/>
      <c r="C93" s="198"/>
      <c r="D93" s="199"/>
      <c r="E93" s="189"/>
      <c r="F93" s="189"/>
      <c r="G93" s="189"/>
    </row>
    <row r="94" spans="1:7" ht="24.75" customHeight="1">
      <c r="A94" s="204" t="s">
        <v>71</v>
      </c>
      <c r="B94" s="216"/>
      <c r="C94" s="183" t="s">
        <v>3</v>
      </c>
      <c r="D94" s="219">
        <f>SUM('สรุปผลงานสำคัญ (รายเดือน)'!D92)</f>
        <v>0</v>
      </c>
      <c r="E94" s="195"/>
      <c r="F94" s="195"/>
      <c r="G94" s="195"/>
    </row>
    <row r="95" spans="1:7">
      <c r="A95" s="204"/>
      <c r="B95" s="216" t="s">
        <v>235</v>
      </c>
      <c r="C95" s="183"/>
      <c r="D95" s="219"/>
      <c r="E95" s="195"/>
      <c r="F95" s="195"/>
      <c r="G95" s="195"/>
    </row>
    <row r="96" spans="1:7">
      <c r="A96" s="193" t="s">
        <v>34</v>
      </c>
      <c r="B96" s="217" t="s">
        <v>236</v>
      </c>
      <c r="C96" s="183" t="s">
        <v>3</v>
      </c>
      <c r="D96" s="184">
        <f>SUM('สรุปผลงานสำคัญ (รายเดือน)'!D94)</f>
        <v>3167</v>
      </c>
      <c r="E96" s="220">
        <f>E97+E108+E114+E115+E116+E117+E118+E119+E120+E121</f>
        <v>474</v>
      </c>
      <c r="F96" s="220">
        <f>F97+F108+F114+F115+F116+F117+F118+F119+F120+F121</f>
        <v>229</v>
      </c>
      <c r="G96" s="220"/>
    </row>
    <row r="97" spans="1:7">
      <c r="A97" s="193"/>
      <c r="B97" s="221" t="s">
        <v>237</v>
      </c>
      <c r="C97" s="198" t="s">
        <v>3</v>
      </c>
      <c r="D97" s="199">
        <f>SUM('สรุปผลงานสำคัญ (รายเดือน)'!D95)</f>
        <v>2851</v>
      </c>
      <c r="E97" s="185">
        <f>ต.ค.56!F97+พ.ย.56!F97</f>
        <v>468</v>
      </c>
      <c r="F97" s="220">
        <f>F98+F99+F100+F101+F102+F103+F104</f>
        <v>226</v>
      </c>
      <c r="G97" s="220"/>
    </row>
    <row r="98" spans="1:7">
      <c r="A98" s="203"/>
      <c r="B98" s="222" t="s">
        <v>185</v>
      </c>
      <c r="C98" s="198" t="s">
        <v>3</v>
      </c>
      <c r="D98" s="199">
        <f>SUM('สรุปผลงานสำคัญ (รายเดือน)'!D96)</f>
        <v>900</v>
      </c>
      <c r="E98" s="185">
        <f>ต.ค.56!F98+พ.ย.56!F98</f>
        <v>139</v>
      </c>
      <c r="F98" s="200">
        <v>48</v>
      </c>
      <c r="G98" s="200"/>
    </row>
    <row r="99" spans="1:7" ht="21" customHeight="1">
      <c r="A99" s="203"/>
      <c r="B99" s="222" t="s">
        <v>186</v>
      </c>
      <c r="C99" s="198" t="s">
        <v>3</v>
      </c>
      <c r="D99" s="199">
        <f>SUM('สรุปผลงานสำคัญ (รายเดือน)'!D97)</f>
        <v>800</v>
      </c>
      <c r="E99" s="185">
        <f>ต.ค.56!F99+พ.ย.56!F99</f>
        <v>284</v>
      </c>
      <c r="F99" s="223">
        <v>133</v>
      </c>
      <c r="G99" s="223"/>
    </row>
    <row r="100" spans="1:7">
      <c r="A100" s="203"/>
      <c r="B100" s="224" t="s">
        <v>278</v>
      </c>
      <c r="C100" s="198" t="s">
        <v>3</v>
      </c>
      <c r="D100" s="199">
        <f>SUM('สรุปผลงานสำคัญ (รายเดือน)'!D98)</f>
        <v>450</v>
      </c>
      <c r="E100" s="185">
        <f>ต.ค.56!F100+พ.ย.56!F100</f>
        <v>45</v>
      </c>
      <c r="F100" s="200">
        <v>45</v>
      </c>
      <c r="G100" s="200"/>
    </row>
    <row r="101" spans="1:7">
      <c r="A101" s="203"/>
      <c r="B101" s="222" t="s">
        <v>279</v>
      </c>
      <c r="C101" s="198" t="s">
        <v>3</v>
      </c>
      <c r="D101" s="199">
        <f>SUM('สรุปผลงานสำคัญ (รายเดือน)'!D99)</f>
        <v>0</v>
      </c>
      <c r="E101" s="185">
        <f>ต.ค.56!F101+พ.ย.56!F101</f>
        <v>0</v>
      </c>
      <c r="F101" s="200">
        <v>0</v>
      </c>
      <c r="G101" s="200"/>
    </row>
    <row r="102" spans="1:7">
      <c r="A102" s="203"/>
      <c r="B102" s="222" t="s">
        <v>280</v>
      </c>
      <c r="C102" s="198" t="s">
        <v>3</v>
      </c>
      <c r="D102" s="199">
        <f>SUM('สรุปผลงานสำคัญ (รายเดือน)'!D100)</f>
        <v>0</v>
      </c>
      <c r="E102" s="185">
        <f>ต.ค.56!F102+พ.ย.56!F102</f>
        <v>0</v>
      </c>
      <c r="F102" s="223">
        <v>0</v>
      </c>
      <c r="G102" s="223"/>
    </row>
    <row r="103" spans="1:7">
      <c r="A103" s="203"/>
      <c r="B103" s="222" t="s">
        <v>281</v>
      </c>
      <c r="C103" s="198" t="s">
        <v>3</v>
      </c>
      <c r="D103" s="199">
        <f>SUM('สรุปผลงานสำคัญ (รายเดือน)'!D101)</f>
        <v>600</v>
      </c>
      <c r="E103" s="185">
        <f>ต.ค.56!F103+พ.ย.56!F103</f>
        <v>0</v>
      </c>
      <c r="F103" s="200">
        <v>0</v>
      </c>
      <c r="G103" s="200"/>
    </row>
    <row r="104" spans="1:7">
      <c r="A104" s="203"/>
      <c r="B104" s="224" t="s">
        <v>256</v>
      </c>
      <c r="C104" s="198" t="s">
        <v>3</v>
      </c>
      <c r="D104" s="199">
        <f>SUM('สรุปผลงานสำคัญ (รายเดือน)'!D102)</f>
        <v>0</v>
      </c>
      <c r="E104" s="185">
        <f>ต.ค.56!F104+พ.ย.56!F104</f>
        <v>0</v>
      </c>
      <c r="F104" s="200">
        <v>0</v>
      </c>
      <c r="G104" s="200"/>
    </row>
    <row r="105" spans="1:7">
      <c r="A105" s="203"/>
      <c r="B105" s="224" t="s">
        <v>304</v>
      </c>
      <c r="C105" s="198" t="s">
        <v>9</v>
      </c>
      <c r="D105" s="199">
        <v>0</v>
      </c>
      <c r="E105" s="185">
        <f>ต.ค.56!F105+พ.ย.56!F105</f>
        <v>0</v>
      </c>
      <c r="F105" s="200">
        <v>0</v>
      </c>
      <c r="G105" s="200"/>
    </row>
    <row r="106" spans="1:7">
      <c r="A106" s="203"/>
      <c r="B106" s="224" t="s">
        <v>305</v>
      </c>
      <c r="C106" s="198" t="s">
        <v>3</v>
      </c>
      <c r="D106" s="199">
        <v>1</v>
      </c>
      <c r="E106" s="185">
        <f>ต.ค.56!F106+พ.ย.56!F106</f>
        <v>1</v>
      </c>
      <c r="F106" s="200">
        <v>0</v>
      </c>
      <c r="G106" s="200"/>
    </row>
    <row r="107" spans="1:7">
      <c r="A107" s="203"/>
      <c r="B107" s="224" t="s">
        <v>306</v>
      </c>
      <c r="C107" s="198" t="s">
        <v>3</v>
      </c>
      <c r="D107" s="199">
        <v>100</v>
      </c>
      <c r="E107" s="185">
        <f>ต.ค.56!F107+พ.ย.56!F107</f>
        <v>0</v>
      </c>
      <c r="F107" s="200">
        <v>0</v>
      </c>
      <c r="G107" s="200"/>
    </row>
    <row r="108" spans="1:7">
      <c r="A108" s="203"/>
      <c r="B108" s="224" t="s">
        <v>257</v>
      </c>
      <c r="C108" s="198" t="s">
        <v>3</v>
      </c>
      <c r="D108" s="199">
        <f>SUM('สรุปผลงานสำคัญ (รายเดือน)'!D103)</f>
        <v>316</v>
      </c>
      <c r="E108" s="185">
        <f>ต.ค.56!F108+พ.ย.56!F108</f>
        <v>6</v>
      </c>
      <c r="F108" s="225">
        <f>F109+F110+F111+F112+F113</f>
        <v>3</v>
      </c>
      <c r="G108" s="225"/>
    </row>
    <row r="109" spans="1:7">
      <c r="A109" s="203"/>
      <c r="B109" s="222" t="s">
        <v>238</v>
      </c>
      <c r="C109" s="198" t="s">
        <v>3</v>
      </c>
      <c r="D109" s="199">
        <f>SUM('สรุปผลงานสำคัญ (รายเดือน)'!D104)</f>
        <v>30</v>
      </c>
      <c r="E109" s="185">
        <f>ต.ค.56!F109+พ.ย.56!F109</f>
        <v>0</v>
      </c>
      <c r="F109" s="200">
        <v>0</v>
      </c>
      <c r="G109" s="200"/>
    </row>
    <row r="110" spans="1:7">
      <c r="A110" s="203"/>
      <c r="B110" s="222" t="s">
        <v>239</v>
      </c>
      <c r="C110" s="198" t="s">
        <v>3</v>
      </c>
      <c r="D110" s="199">
        <f>SUM('สรุปผลงานสำคัญ (รายเดือน)'!D105)</f>
        <v>150</v>
      </c>
      <c r="E110" s="185">
        <f>ต.ค.56!F110+พ.ย.56!F110</f>
        <v>0</v>
      </c>
      <c r="F110" s="200">
        <v>0</v>
      </c>
      <c r="G110" s="200"/>
    </row>
    <row r="111" spans="1:7">
      <c r="A111" s="203"/>
      <c r="B111" s="222" t="s">
        <v>240</v>
      </c>
      <c r="C111" s="198" t="s">
        <v>3</v>
      </c>
      <c r="D111" s="199">
        <f>SUM('สรุปผลงานสำคัญ (รายเดือน)'!D106)</f>
        <v>35</v>
      </c>
      <c r="E111" s="185">
        <f>ต.ค.56!F111+พ.ย.56!F111</f>
        <v>5</v>
      </c>
      <c r="F111" s="223">
        <v>3</v>
      </c>
      <c r="G111" s="223"/>
    </row>
    <row r="112" spans="1:7">
      <c r="A112" s="203"/>
      <c r="B112" s="224" t="s">
        <v>241</v>
      </c>
      <c r="C112" s="198" t="s">
        <v>3</v>
      </c>
      <c r="D112" s="199">
        <f>SUM('สรุปผลงานสำคัญ (รายเดือน)'!D107)</f>
        <v>1</v>
      </c>
      <c r="E112" s="185">
        <f>ต.ค.56!F112+พ.ย.56!F112</f>
        <v>1</v>
      </c>
      <c r="F112" s="223">
        <v>0</v>
      </c>
      <c r="G112" s="223"/>
    </row>
    <row r="113" spans="1:7" ht="42">
      <c r="A113" s="203"/>
      <c r="B113" s="222" t="s">
        <v>242</v>
      </c>
      <c r="C113" s="198" t="s">
        <v>3</v>
      </c>
      <c r="D113" s="199">
        <f>SUM('สรุปผลงานสำคัญ (รายเดือน)'!D108)</f>
        <v>0</v>
      </c>
      <c r="E113" s="185">
        <f>ต.ค.56!F113+พ.ย.56!F113</f>
        <v>0</v>
      </c>
      <c r="F113" s="200">
        <v>0</v>
      </c>
      <c r="G113" s="200"/>
    </row>
    <row r="114" spans="1:7" ht="22.5" customHeight="1">
      <c r="A114" s="203"/>
      <c r="B114" s="226" t="s">
        <v>270</v>
      </c>
      <c r="C114" s="198" t="s">
        <v>3</v>
      </c>
      <c r="D114" s="199"/>
      <c r="E114" s="185">
        <f>ต.ค.56!F114+พ.ย.56!F114</f>
        <v>0</v>
      </c>
      <c r="F114" s="200">
        <v>0</v>
      </c>
      <c r="G114" s="200"/>
    </row>
    <row r="115" spans="1:7" ht="22.5" customHeight="1">
      <c r="A115" s="203"/>
      <c r="B115" s="226" t="s">
        <v>271</v>
      </c>
      <c r="C115" s="198" t="s">
        <v>3</v>
      </c>
      <c r="D115" s="199"/>
      <c r="E115" s="185">
        <f>ต.ค.56!F115+พ.ย.56!F115</f>
        <v>0</v>
      </c>
      <c r="F115" s="200">
        <v>0</v>
      </c>
      <c r="G115" s="200"/>
    </row>
    <row r="116" spans="1:7" ht="22.5" customHeight="1">
      <c r="A116" s="203"/>
      <c r="B116" s="226" t="s">
        <v>272</v>
      </c>
      <c r="C116" s="198" t="s">
        <v>3</v>
      </c>
      <c r="D116" s="199"/>
      <c r="E116" s="185">
        <f>ต.ค.56!F116+พ.ย.56!F116</f>
        <v>0</v>
      </c>
      <c r="F116" s="200">
        <v>0</v>
      </c>
      <c r="G116" s="200"/>
    </row>
    <row r="117" spans="1:7" ht="22.5" customHeight="1">
      <c r="A117" s="203"/>
      <c r="B117" s="226" t="s">
        <v>273</v>
      </c>
      <c r="C117" s="198" t="s">
        <v>3</v>
      </c>
      <c r="D117" s="199"/>
      <c r="E117" s="185">
        <f>ต.ค.56!F117+พ.ย.56!F117</f>
        <v>0</v>
      </c>
      <c r="F117" s="200">
        <v>0</v>
      </c>
      <c r="G117" s="200"/>
    </row>
    <row r="118" spans="1:7" ht="22.5" customHeight="1">
      <c r="A118" s="203"/>
      <c r="B118" s="226" t="s">
        <v>274</v>
      </c>
      <c r="C118" s="198" t="s">
        <v>3</v>
      </c>
      <c r="D118" s="199"/>
      <c r="E118" s="185">
        <f>ต.ค.56!F118+พ.ย.56!F118</f>
        <v>0</v>
      </c>
      <c r="F118" s="200">
        <v>0</v>
      </c>
      <c r="G118" s="200"/>
    </row>
    <row r="119" spans="1:7" ht="22.5" customHeight="1">
      <c r="A119" s="203"/>
      <c r="B119" s="226" t="s">
        <v>275</v>
      </c>
      <c r="C119" s="198" t="s">
        <v>3</v>
      </c>
      <c r="D119" s="199"/>
      <c r="E119" s="185">
        <f>ต.ค.56!F119+พ.ย.56!F119</f>
        <v>0</v>
      </c>
      <c r="F119" s="200">
        <v>0</v>
      </c>
      <c r="G119" s="200"/>
    </row>
    <row r="120" spans="1:7" ht="22.5" customHeight="1">
      <c r="A120" s="203"/>
      <c r="B120" s="226" t="s">
        <v>276</v>
      </c>
      <c r="C120" s="198" t="s">
        <v>3</v>
      </c>
      <c r="D120" s="199"/>
      <c r="E120" s="185">
        <f>ต.ค.56!F120+พ.ย.56!F120</f>
        <v>0</v>
      </c>
      <c r="F120" s="200">
        <v>0</v>
      </c>
      <c r="G120" s="200"/>
    </row>
    <row r="121" spans="1:7" ht="23.25" customHeight="1">
      <c r="A121" s="203"/>
      <c r="B121" s="226" t="s">
        <v>277</v>
      </c>
      <c r="C121" s="198" t="s">
        <v>3</v>
      </c>
      <c r="D121" s="199"/>
      <c r="E121" s="185">
        <f>ต.ค.56!F121+พ.ย.56!F121</f>
        <v>0</v>
      </c>
      <c r="F121" s="200">
        <v>0</v>
      </c>
      <c r="G121" s="200"/>
    </row>
    <row r="122" spans="1:7" ht="24" customHeight="1">
      <c r="A122" s="193" t="s">
        <v>36</v>
      </c>
      <c r="B122" s="227" t="s">
        <v>187</v>
      </c>
      <c r="C122" s="183" t="s">
        <v>3</v>
      </c>
      <c r="D122" s="228">
        <f>SUM('สรุปผลงานสำคัญ (รายเดือน)'!D117)</f>
        <v>0</v>
      </c>
      <c r="E122" s="195"/>
      <c r="F122" s="195"/>
      <c r="G122" s="195"/>
    </row>
    <row r="123" spans="1:7">
      <c r="A123" s="212"/>
      <c r="B123" s="194" t="s">
        <v>23</v>
      </c>
      <c r="C123" s="183"/>
      <c r="D123" s="184"/>
      <c r="E123" s="229"/>
      <c r="F123" s="229"/>
      <c r="G123" s="229"/>
    </row>
    <row r="124" spans="1:7" ht="42">
      <c r="A124" s="203"/>
      <c r="B124" s="201" t="s">
        <v>38</v>
      </c>
      <c r="C124" s="198" t="s">
        <v>3</v>
      </c>
      <c r="D124" s="199">
        <f>SUM('สรุปผลงานสำคัญ (รายเดือน)'!D119)</f>
        <v>0</v>
      </c>
      <c r="E124" s="185">
        <f>ต.ค.56!F124+พ.ย.56!F124</f>
        <v>0</v>
      </c>
      <c r="F124" s="189">
        <v>0</v>
      </c>
      <c r="G124" s="189"/>
    </row>
    <row r="125" spans="1:7">
      <c r="A125" s="203"/>
      <c r="B125" s="230" t="s">
        <v>39</v>
      </c>
      <c r="C125" s="198" t="s">
        <v>3</v>
      </c>
      <c r="D125" s="199"/>
      <c r="E125" s="185">
        <f>ต.ค.56!F125+พ.ย.56!F125</f>
        <v>0</v>
      </c>
      <c r="F125" s="189">
        <v>0</v>
      </c>
      <c r="G125" s="189"/>
    </row>
    <row r="126" spans="1:7">
      <c r="A126" s="203"/>
      <c r="B126" s="230" t="s">
        <v>40</v>
      </c>
      <c r="C126" s="198" t="s">
        <v>3</v>
      </c>
      <c r="D126" s="199"/>
      <c r="E126" s="185">
        <f>ต.ค.56!F126+พ.ย.56!F126</f>
        <v>0</v>
      </c>
      <c r="F126" s="189">
        <v>0</v>
      </c>
      <c r="G126" s="189"/>
    </row>
    <row r="127" spans="1:7">
      <c r="A127" s="203"/>
      <c r="B127" s="230" t="s">
        <v>41</v>
      </c>
      <c r="C127" s="198" t="s">
        <v>3</v>
      </c>
      <c r="D127" s="199"/>
      <c r="E127" s="185">
        <f>ต.ค.56!F127+พ.ย.56!F127</f>
        <v>0</v>
      </c>
      <c r="F127" s="189">
        <v>0</v>
      </c>
      <c r="G127" s="189"/>
    </row>
    <row r="128" spans="1:7">
      <c r="A128" s="203"/>
      <c r="B128" s="197" t="s">
        <v>42</v>
      </c>
      <c r="C128" s="198" t="s">
        <v>3</v>
      </c>
      <c r="D128" s="199">
        <f>SUM('สรุปผลงานสำคัญ (รายเดือน)'!D123)</f>
        <v>0</v>
      </c>
      <c r="E128" s="185">
        <f>ต.ค.56!F128+พ.ย.56!F128</f>
        <v>0</v>
      </c>
      <c r="F128" s="189">
        <v>0</v>
      </c>
      <c r="G128" s="189"/>
    </row>
    <row r="129" spans="1:7" ht="42">
      <c r="A129" s="203"/>
      <c r="B129" s="197" t="s">
        <v>43</v>
      </c>
      <c r="C129" s="198" t="s">
        <v>3</v>
      </c>
      <c r="D129" s="199">
        <f>SUM('สรุปผลงานสำคัญ (รายเดือน)'!D124)</f>
        <v>0</v>
      </c>
      <c r="E129" s="185">
        <f>ต.ค.56!F129+พ.ย.56!F129</f>
        <v>0</v>
      </c>
      <c r="F129" s="225">
        <v>0</v>
      </c>
      <c r="G129" s="225"/>
    </row>
    <row r="130" spans="1:7">
      <c r="A130" s="203"/>
      <c r="B130" s="202" t="s">
        <v>44</v>
      </c>
      <c r="C130" s="198" t="s">
        <v>3</v>
      </c>
      <c r="D130" s="199"/>
      <c r="E130" s="185">
        <f>ต.ค.56!F130+พ.ย.56!F130</f>
        <v>1</v>
      </c>
      <c r="F130" s="189">
        <v>0</v>
      </c>
      <c r="G130" s="189"/>
    </row>
    <row r="131" spans="1:7">
      <c r="A131" s="203"/>
      <c r="B131" s="202" t="s">
        <v>45</v>
      </c>
      <c r="C131" s="198" t="s">
        <v>3</v>
      </c>
      <c r="D131" s="199"/>
      <c r="E131" s="185">
        <f>ต.ค.56!F131+พ.ย.56!F131</f>
        <v>8</v>
      </c>
      <c r="F131" s="189">
        <v>5</v>
      </c>
      <c r="G131" s="189"/>
    </row>
    <row r="132" spans="1:7">
      <c r="A132" s="231"/>
      <c r="B132" s="232" t="s">
        <v>24</v>
      </c>
      <c r="C132" s="233"/>
      <c r="D132" s="234"/>
      <c r="E132" s="189"/>
      <c r="F132" s="189"/>
      <c r="G132" s="189"/>
    </row>
    <row r="133" spans="1:7">
      <c r="A133" s="231"/>
      <c r="B133" s="235" t="s">
        <v>46</v>
      </c>
      <c r="C133" s="233" t="s">
        <v>3</v>
      </c>
      <c r="D133" s="234">
        <v>0</v>
      </c>
      <c r="E133" s="185">
        <f>ต.ค.56!F133+พ.ย.56!F133</f>
        <v>0</v>
      </c>
      <c r="F133" s="189">
        <v>0</v>
      </c>
      <c r="G133" s="189"/>
    </row>
    <row r="134" spans="1:7">
      <c r="A134" s="231"/>
      <c r="B134" s="232" t="s">
        <v>25</v>
      </c>
      <c r="C134" s="233"/>
      <c r="D134" s="234"/>
      <c r="E134" s="189"/>
      <c r="F134" s="189"/>
      <c r="G134" s="189"/>
    </row>
    <row r="135" spans="1:7">
      <c r="A135" s="231"/>
      <c r="B135" s="235" t="s">
        <v>129</v>
      </c>
      <c r="C135" s="233" t="s">
        <v>3</v>
      </c>
      <c r="D135" s="234">
        <v>0</v>
      </c>
      <c r="E135" s="185">
        <f>ต.ค.56!F135+พ.ย.56!F135</f>
        <v>0</v>
      </c>
      <c r="F135" s="189">
        <v>0</v>
      </c>
      <c r="G135" s="189"/>
    </row>
    <row r="136" spans="1:7">
      <c r="A136" s="231"/>
      <c r="B136" s="235" t="s">
        <v>18</v>
      </c>
      <c r="C136" s="233" t="s">
        <v>8</v>
      </c>
      <c r="D136" s="234"/>
      <c r="E136" s="189"/>
      <c r="F136" s="189"/>
      <c r="G136" s="189"/>
    </row>
    <row r="137" spans="1:7" ht="24.75" customHeight="1">
      <c r="A137" s="231"/>
      <c r="B137" s="235" t="s">
        <v>130</v>
      </c>
      <c r="C137" s="233" t="s">
        <v>3</v>
      </c>
      <c r="D137" s="234">
        <v>0</v>
      </c>
      <c r="E137" s="185">
        <f>ต.ค.56!F137+พ.ย.56!F137</f>
        <v>0</v>
      </c>
      <c r="F137" s="189">
        <v>0</v>
      </c>
      <c r="G137" s="189"/>
    </row>
    <row r="138" spans="1:7" ht="24.75" customHeight="1">
      <c r="A138" s="231"/>
      <c r="B138" s="235" t="s">
        <v>21</v>
      </c>
      <c r="C138" s="233" t="s">
        <v>22</v>
      </c>
      <c r="D138" s="234">
        <v>0</v>
      </c>
      <c r="E138" s="185">
        <f>ต.ค.56!F138+พ.ย.56!F138</f>
        <v>0</v>
      </c>
      <c r="F138" s="189">
        <v>0</v>
      </c>
      <c r="G138" s="236"/>
    </row>
    <row r="139" spans="1:7" ht="24.75" customHeight="1">
      <c r="A139" s="231"/>
      <c r="B139" s="237" t="s">
        <v>68</v>
      </c>
      <c r="C139" s="233" t="s">
        <v>3</v>
      </c>
      <c r="D139" s="234">
        <v>0</v>
      </c>
      <c r="E139" s="185">
        <f>ต.ค.56!F139+พ.ย.56!F139</f>
        <v>0</v>
      </c>
      <c r="F139" s="189">
        <v>0</v>
      </c>
      <c r="G139" s="189"/>
    </row>
    <row r="140" spans="1:7" ht="24.75" customHeight="1">
      <c r="A140" s="231"/>
      <c r="B140" s="238" t="s">
        <v>58</v>
      </c>
      <c r="C140" s="233" t="s">
        <v>22</v>
      </c>
      <c r="D140" s="234">
        <v>0</v>
      </c>
      <c r="E140" s="185">
        <f>ต.ค.56!F140+พ.ย.56!F140</f>
        <v>0</v>
      </c>
      <c r="F140" s="189">
        <v>0</v>
      </c>
      <c r="G140" s="236"/>
    </row>
    <row r="141" spans="1:7" ht="22.5" customHeight="1">
      <c r="A141" s="231"/>
      <c r="B141" s="237" t="s">
        <v>69</v>
      </c>
      <c r="C141" s="233" t="s">
        <v>3</v>
      </c>
      <c r="D141" s="234">
        <v>0</v>
      </c>
      <c r="E141" s="185">
        <f>ต.ค.56!F141+พ.ย.56!F141</f>
        <v>0</v>
      </c>
      <c r="F141" s="189">
        <v>0</v>
      </c>
      <c r="G141" s="189"/>
    </row>
    <row r="142" spans="1:7" ht="25.5" customHeight="1">
      <c r="A142" s="231"/>
      <c r="B142" s="238" t="s">
        <v>59</v>
      </c>
      <c r="C142" s="233" t="s">
        <v>22</v>
      </c>
      <c r="D142" s="234">
        <v>0</v>
      </c>
      <c r="E142" s="185">
        <f>ต.ค.56!F142+พ.ย.56!F142</f>
        <v>0</v>
      </c>
      <c r="F142" s="189">
        <v>0</v>
      </c>
      <c r="G142" s="236"/>
    </row>
    <row r="143" spans="1:7" ht="23.25" customHeight="1">
      <c r="A143" s="231"/>
      <c r="B143" s="235" t="s">
        <v>131</v>
      </c>
      <c r="C143" s="233" t="s">
        <v>3</v>
      </c>
      <c r="D143" s="234">
        <v>0</v>
      </c>
      <c r="E143" s="185">
        <f>ต.ค.56!F143+พ.ย.56!F143</f>
        <v>0</v>
      </c>
      <c r="F143" s="189">
        <v>0</v>
      </c>
      <c r="G143" s="189"/>
    </row>
    <row r="144" spans="1:7" ht="35.25" customHeight="1">
      <c r="A144" s="231"/>
      <c r="B144" s="235" t="s">
        <v>28</v>
      </c>
      <c r="C144" s="233" t="s">
        <v>22</v>
      </c>
      <c r="D144" s="234">
        <v>0</v>
      </c>
      <c r="E144" s="185">
        <f>ต.ค.56!F144+พ.ย.56!F144</f>
        <v>0</v>
      </c>
      <c r="F144" s="189">
        <v>0</v>
      </c>
      <c r="G144" s="236"/>
    </row>
    <row r="145" spans="1:7" ht="27.75" customHeight="1">
      <c r="A145" s="231"/>
      <c r="B145" s="232" t="s">
        <v>208</v>
      </c>
      <c r="C145" s="233"/>
      <c r="D145" s="234"/>
      <c r="E145" s="189"/>
      <c r="F145" s="189"/>
      <c r="G145" s="189"/>
    </row>
    <row r="146" spans="1:7">
      <c r="A146" s="231"/>
      <c r="B146" s="239" t="s">
        <v>132</v>
      </c>
      <c r="C146" s="233" t="s">
        <v>3</v>
      </c>
      <c r="D146" s="234">
        <v>0</v>
      </c>
      <c r="E146" s="185">
        <f>ต.ค.56!F146+พ.ย.56!F146</f>
        <v>0</v>
      </c>
      <c r="F146" s="189">
        <v>0</v>
      </c>
      <c r="G146" s="189"/>
    </row>
    <row r="147" spans="1:7" ht="46.5" customHeight="1">
      <c r="A147" s="231"/>
      <c r="B147" s="239" t="s">
        <v>167</v>
      </c>
      <c r="C147" s="233" t="s">
        <v>3</v>
      </c>
      <c r="D147" s="234">
        <v>0</v>
      </c>
      <c r="E147" s="185">
        <f>ต.ค.56!F147+พ.ย.56!F147</f>
        <v>0</v>
      </c>
      <c r="F147" s="189">
        <v>0</v>
      </c>
      <c r="G147" s="189"/>
    </row>
    <row r="148" spans="1:7" ht="46.5" customHeight="1">
      <c r="A148" s="231"/>
      <c r="B148" s="240" t="s">
        <v>188</v>
      </c>
      <c r="C148" s="233" t="s">
        <v>3</v>
      </c>
      <c r="D148" s="234">
        <v>0</v>
      </c>
      <c r="E148" s="185">
        <f>ต.ค.56!F148+พ.ย.56!F148</f>
        <v>0</v>
      </c>
      <c r="F148" s="189">
        <v>0</v>
      </c>
      <c r="G148" s="189"/>
    </row>
    <row r="149" spans="1:7" ht="24.75" customHeight="1">
      <c r="A149" s="231"/>
      <c r="B149" s="241" t="s">
        <v>209</v>
      </c>
      <c r="C149" s="233" t="s">
        <v>3</v>
      </c>
      <c r="D149" s="234">
        <v>0</v>
      </c>
      <c r="E149" s="185">
        <f>ต.ค.56!F149+พ.ย.56!F149</f>
        <v>0</v>
      </c>
      <c r="F149" s="189">
        <v>0</v>
      </c>
      <c r="G149" s="189"/>
    </row>
    <row r="150" spans="1:7">
      <c r="A150" s="231"/>
      <c r="B150" s="235" t="s">
        <v>189</v>
      </c>
      <c r="C150" s="233"/>
      <c r="D150" s="234"/>
      <c r="E150" s="189"/>
      <c r="F150" s="189"/>
      <c r="G150" s="189"/>
    </row>
    <row r="151" spans="1:7">
      <c r="A151" s="231"/>
      <c r="B151" s="235" t="s">
        <v>133</v>
      </c>
      <c r="C151" s="233" t="s">
        <v>3</v>
      </c>
      <c r="D151" s="234">
        <v>0</v>
      </c>
      <c r="E151" s="185">
        <f>ต.ค.56!F151+พ.ย.56!F151</f>
        <v>0</v>
      </c>
      <c r="F151" s="189">
        <v>0</v>
      </c>
      <c r="G151" s="189"/>
    </row>
    <row r="152" spans="1:7" ht="22.5" customHeight="1">
      <c r="A152" s="231"/>
      <c r="B152" s="242" t="s">
        <v>33</v>
      </c>
      <c r="C152" s="233"/>
      <c r="D152" s="234"/>
      <c r="E152" s="189"/>
      <c r="F152" s="189"/>
      <c r="G152" s="189"/>
    </row>
    <row r="153" spans="1:7">
      <c r="A153" s="231"/>
      <c r="B153" s="235" t="s">
        <v>134</v>
      </c>
      <c r="C153" s="233" t="s">
        <v>3</v>
      </c>
      <c r="D153" s="234">
        <v>0</v>
      </c>
      <c r="E153" s="185">
        <f>ต.ค.56!F153+พ.ย.56!F153</f>
        <v>0</v>
      </c>
      <c r="F153" s="189">
        <v>0</v>
      </c>
      <c r="G153" s="189"/>
    </row>
    <row r="154" spans="1:7">
      <c r="A154" s="231"/>
      <c r="B154" s="243" t="s">
        <v>30</v>
      </c>
      <c r="C154" s="233"/>
      <c r="D154" s="234"/>
      <c r="E154" s="189"/>
      <c r="F154" s="189"/>
      <c r="G154" s="189"/>
    </row>
    <row r="155" spans="1:7">
      <c r="A155" s="231"/>
      <c r="B155" s="232" t="s">
        <v>29</v>
      </c>
      <c r="C155" s="233"/>
      <c r="D155" s="234"/>
      <c r="E155" s="189"/>
      <c r="F155" s="189"/>
      <c r="G155" s="189"/>
    </row>
    <row r="156" spans="1:7">
      <c r="A156" s="231"/>
      <c r="B156" s="232" t="s">
        <v>190</v>
      </c>
      <c r="C156" s="233"/>
      <c r="D156" s="234"/>
      <c r="E156" s="189"/>
      <c r="F156" s="189"/>
      <c r="G156" s="189"/>
    </row>
    <row r="157" spans="1:7">
      <c r="A157" s="231"/>
      <c r="B157" s="235" t="s">
        <v>135</v>
      </c>
      <c r="C157" s="233" t="s">
        <v>126</v>
      </c>
      <c r="D157" s="234">
        <v>0</v>
      </c>
      <c r="E157" s="185">
        <f>ต.ค.56!F157+พ.ย.56!F157</f>
        <v>0</v>
      </c>
      <c r="F157" s="189">
        <v>0</v>
      </c>
      <c r="G157" s="189"/>
    </row>
    <row r="158" spans="1:7">
      <c r="A158" s="231"/>
      <c r="B158" s="244" t="s">
        <v>31</v>
      </c>
      <c r="C158" s="233"/>
      <c r="D158" s="234"/>
      <c r="E158" s="189"/>
      <c r="F158" s="189"/>
      <c r="G158" s="189"/>
    </row>
    <row r="159" spans="1:7">
      <c r="A159" s="231"/>
      <c r="B159" s="239" t="s">
        <v>47</v>
      </c>
      <c r="C159" s="233"/>
      <c r="D159" s="234"/>
      <c r="E159" s="189"/>
      <c r="F159" s="189"/>
      <c r="G159" s="189"/>
    </row>
    <row r="160" spans="1:7">
      <c r="A160" s="231"/>
      <c r="B160" s="239" t="s">
        <v>136</v>
      </c>
      <c r="C160" s="233" t="s">
        <v>12</v>
      </c>
      <c r="D160" s="234">
        <v>0</v>
      </c>
      <c r="E160" s="185">
        <f>ต.ค.56!F160+พ.ย.56!F160</f>
        <v>0</v>
      </c>
      <c r="F160" s="189">
        <v>0</v>
      </c>
      <c r="G160" s="189"/>
    </row>
    <row r="161" spans="1:7">
      <c r="A161" s="231"/>
      <c r="B161" s="245" t="s">
        <v>32</v>
      </c>
      <c r="C161" s="233"/>
      <c r="D161" s="234"/>
      <c r="E161" s="189"/>
      <c r="F161" s="189"/>
      <c r="G161" s="189"/>
    </row>
    <row r="162" spans="1:7">
      <c r="A162" s="231"/>
      <c r="B162" s="232" t="s">
        <v>26</v>
      </c>
      <c r="C162" s="233"/>
      <c r="D162" s="234"/>
      <c r="E162" s="189"/>
      <c r="F162" s="189"/>
      <c r="G162" s="189"/>
    </row>
    <row r="163" spans="1:7">
      <c r="A163" s="231"/>
      <c r="B163" s="235" t="s">
        <v>137</v>
      </c>
      <c r="C163" s="233" t="s">
        <v>3</v>
      </c>
      <c r="D163" s="234">
        <v>0</v>
      </c>
      <c r="E163" s="185">
        <f>ต.ค.56!F163+พ.ย.56!F163</f>
        <v>0</v>
      </c>
      <c r="F163" s="189">
        <v>0</v>
      </c>
      <c r="G163" s="189"/>
    </row>
    <row r="164" spans="1:7" ht="24.75" customHeight="1">
      <c r="A164" s="231"/>
      <c r="B164" s="235" t="s">
        <v>27</v>
      </c>
      <c r="C164" s="233"/>
      <c r="D164" s="234"/>
      <c r="E164" s="189"/>
      <c r="F164" s="189"/>
      <c r="G164" s="189"/>
    </row>
    <row r="165" spans="1:7">
      <c r="A165" s="193" t="s">
        <v>48</v>
      </c>
      <c r="B165" s="194" t="s">
        <v>243</v>
      </c>
      <c r="C165" s="183" t="s">
        <v>3</v>
      </c>
      <c r="D165" s="184">
        <f>SUM('สรุปผลงานสำคัญ (รายเดือน)'!D160)</f>
        <v>8800</v>
      </c>
      <c r="E165" s="185">
        <f>E166</f>
        <v>760</v>
      </c>
      <c r="F165" s="189">
        <f>F166</f>
        <v>760</v>
      </c>
      <c r="G165" s="246"/>
    </row>
    <row r="166" spans="1:7">
      <c r="A166" s="193"/>
      <c r="B166" s="194" t="s">
        <v>244</v>
      </c>
      <c r="C166" s="183" t="s">
        <v>3</v>
      </c>
      <c r="D166" s="184">
        <f>SUM('สรุปผลงานสำคัญ (รายเดือน)'!D161)</f>
        <v>8800</v>
      </c>
      <c r="E166" s="185">
        <f>E167+E170</f>
        <v>760</v>
      </c>
      <c r="F166" s="189">
        <f>F167+F170</f>
        <v>760</v>
      </c>
      <c r="G166" s="246"/>
    </row>
    <row r="167" spans="1:7" ht="23.25" customHeight="1">
      <c r="A167" s="196"/>
      <c r="B167" s="197" t="s">
        <v>245</v>
      </c>
      <c r="C167" s="198" t="s">
        <v>3</v>
      </c>
      <c r="D167" s="199">
        <f>SUM('สรุปผลงานสำคัญ (รายเดือน)'!D162)</f>
        <v>2000</v>
      </c>
      <c r="E167" s="185">
        <f>ต.ค.56!F167+พ.ย.56!F167</f>
        <v>61</v>
      </c>
      <c r="F167" s="189">
        <f>F168+F169</f>
        <v>61</v>
      </c>
      <c r="G167" s="247"/>
    </row>
    <row r="168" spans="1:7" ht="23.25" customHeight="1">
      <c r="A168" s="196"/>
      <c r="B168" s="197" t="s">
        <v>246</v>
      </c>
      <c r="C168" s="198" t="s">
        <v>3</v>
      </c>
      <c r="D168" s="199">
        <f>SUM('สรุปผลงานสำคัญ (รายเดือน)'!D163)</f>
        <v>1200</v>
      </c>
      <c r="E168" s="185">
        <f>ต.ค.56!F168+พ.ย.56!F168</f>
        <v>61</v>
      </c>
      <c r="F168" s="189">
        <v>61</v>
      </c>
      <c r="G168" s="247"/>
    </row>
    <row r="169" spans="1:7" ht="23.25" customHeight="1">
      <c r="A169" s="196"/>
      <c r="B169" s="197" t="s">
        <v>247</v>
      </c>
      <c r="C169" s="198" t="s">
        <v>3</v>
      </c>
      <c r="D169" s="199">
        <f>SUM('สรุปผลงานสำคัญ (รายเดือน)'!D164)</f>
        <v>800</v>
      </c>
      <c r="E169" s="185">
        <f>ต.ค.56!F169+พ.ย.56!F169</f>
        <v>0</v>
      </c>
      <c r="F169" s="189">
        <v>0</v>
      </c>
      <c r="G169" s="247"/>
    </row>
    <row r="170" spans="1:7" ht="22.5" customHeight="1">
      <c r="A170" s="196"/>
      <c r="B170" s="197" t="s">
        <v>248</v>
      </c>
      <c r="C170" s="198" t="s">
        <v>3</v>
      </c>
      <c r="D170" s="199">
        <f>SUM('สรุปผลงานสำคัญ (รายเดือน)'!D165)</f>
        <v>6800</v>
      </c>
      <c r="E170" s="185">
        <f>E171+E172</f>
        <v>699</v>
      </c>
      <c r="F170" s="189">
        <f>F171+F172</f>
        <v>699</v>
      </c>
      <c r="G170" s="225"/>
    </row>
    <row r="171" spans="1:7" ht="23.25" customHeight="1">
      <c r="A171" s="196"/>
      <c r="B171" s="197" t="s">
        <v>255</v>
      </c>
      <c r="C171" s="198" t="s">
        <v>3</v>
      </c>
      <c r="D171" s="199">
        <f>SUM('สรุปผลงานสำคัญ (รายเดือน)'!D166)</f>
        <v>3000</v>
      </c>
      <c r="E171" s="185">
        <f>ต.ค.56!F171+พ.ย.56!F171</f>
        <v>152</v>
      </c>
      <c r="F171" s="189">
        <v>152</v>
      </c>
      <c r="G171" s="189"/>
    </row>
    <row r="172" spans="1:7" ht="23.25" customHeight="1">
      <c r="A172" s="196"/>
      <c r="B172" s="197" t="s">
        <v>249</v>
      </c>
      <c r="C172" s="198" t="s">
        <v>3</v>
      </c>
      <c r="D172" s="199">
        <f>SUM('สรุปผลงานสำคัญ (รายเดือน)'!D167)</f>
        <v>3800</v>
      </c>
      <c r="E172" s="185">
        <f>ต.ค.56!F172+พ.ย.56!F172</f>
        <v>547</v>
      </c>
      <c r="F172" s="189">
        <v>547</v>
      </c>
      <c r="G172" s="189"/>
    </row>
    <row r="173" spans="1:7" ht="27.75" customHeight="1">
      <c r="A173" s="193" t="s">
        <v>84</v>
      </c>
      <c r="B173" s="194" t="s">
        <v>194</v>
      </c>
      <c r="C173" s="183" t="s">
        <v>3</v>
      </c>
      <c r="D173" s="184">
        <f>SUM('สรุปผลงานสำคัญ (รายเดือน)'!D168)</f>
        <v>42700</v>
      </c>
      <c r="E173" s="185">
        <f>ต.ค.56!F173+พ.ย.56!F173</f>
        <v>12885</v>
      </c>
      <c r="F173" s="189">
        <f>F174+F175+F176+F179+F184</f>
        <v>5478</v>
      </c>
      <c r="G173" s="195"/>
    </row>
    <row r="174" spans="1:7" ht="27.75" customHeight="1">
      <c r="A174" s="193"/>
      <c r="B174" s="197" t="s">
        <v>195</v>
      </c>
      <c r="C174" s="183" t="s">
        <v>3</v>
      </c>
      <c r="D174" s="184">
        <f>SUM('สรุปผลงานสำคัญ (รายเดือน)'!D169)</f>
        <v>40000</v>
      </c>
      <c r="E174" s="185">
        <f>ต.ค.56!F174+พ.ย.56!F174</f>
        <v>12885</v>
      </c>
      <c r="F174" s="189">
        <v>5478</v>
      </c>
      <c r="G174" s="195"/>
    </row>
    <row r="175" spans="1:7">
      <c r="A175" s="187"/>
      <c r="B175" s="182" t="s">
        <v>250</v>
      </c>
      <c r="C175" s="198" t="s">
        <v>3</v>
      </c>
      <c r="D175" s="199">
        <f>SUM('สรุปผลงานสำคัญ (รายเดือน)'!D170)</f>
        <v>2500</v>
      </c>
      <c r="E175" s="185">
        <f>ต.ค.56!F175+พ.ย.56!F175</f>
        <v>0</v>
      </c>
      <c r="F175" s="189">
        <v>0</v>
      </c>
      <c r="G175" s="189"/>
    </row>
    <row r="176" spans="1:7" ht="23.25" customHeight="1">
      <c r="A176" s="248"/>
      <c r="B176" s="197" t="s">
        <v>196</v>
      </c>
      <c r="C176" s="198" t="s">
        <v>3</v>
      </c>
      <c r="D176" s="199">
        <f>SUM('สรุปผลงานสำคัญ (รายเดือน)'!D171)</f>
        <v>2700</v>
      </c>
      <c r="E176" s="185">
        <f>ต.ค.56!F176+พ.ย.56!F176</f>
        <v>0</v>
      </c>
      <c r="F176" s="189">
        <v>0</v>
      </c>
      <c r="G176" s="189"/>
    </row>
    <row r="177" spans="1:14" ht="23.25" customHeight="1">
      <c r="A177" s="248"/>
      <c r="B177" s="202" t="s">
        <v>88</v>
      </c>
      <c r="C177" s="198" t="s">
        <v>3</v>
      </c>
      <c r="D177" s="199">
        <f>SUM('สรุปผลงานสำคัญ (รายเดือน)'!D172)</f>
        <v>2500</v>
      </c>
      <c r="E177" s="200">
        <f>ต.ค.56!F177+พ.ย.56!F177</f>
        <v>0</v>
      </c>
      <c r="F177" s="189">
        <v>0</v>
      </c>
      <c r="G177" s="189"/>
    </row>
    <row r="178" spans="1:14" ht="24.75" customHeight="1">
      <c r="A178" s="248"/>
      <c r="B178" s="202" t="s">
        <v>89</v>
      </c>
      <c r="C178" s="198" t="s">
        <v>3</v>
      </c>
      <c r="D178" s="199">
        <f>SUM('สรุปผลงานสำคัญ (รายเดือน)'!D173)</f>
        <v>200</v>
      </c>
      <c r="E178" s="200">
        <f>ต.ค.56!F178+พ.ย.56!F178</f>
        <v>294</v>
      </c>
      <c r="F178" s="189">
        <v>294</v>
      </c>
      <c r="G178" s="189"/>
    </row>
    <row r="179" spans="1:14" ht="23.25" customHeight="1">
      <c r="A179" s="193"/>
      <c r="B179" s="197" t="s">
        <v>253</v>
      </c>
      <c r="C179" s="198"/>
      <c r="D179" s="199"/>
      <c r="E179" s="195">
        <f>E180</f>
        <v>0</v>
      </c>
      <c r="F179" s="195">
        <f>F180</f>
        <v>0</v>
      </c>
      <c r="G179" s="195"/>
    </row>
    <row r="180" spans="1:14" ht="23.25" customHeight="1">
      <c r="A180" s="248"/>
      <c r="B180" s="207" t="s">
        <v>251</v>
      </c>
      <c r="C180" s="198" t="s">
        <v>8</v>
      </c>
      <c r="D180" s="199">
        <f>SUM('สรุปผลงานสำคัญ (รายเดือน)'!D175)</f>
        <v>175027</v>
      </c>
      <c r="E180" s="185">
        <f>ต.ค.56!F180+พ.ย.56!F180</f>
        <v>0</v>
      </c>
      <c r="F180" s="189">
        <v>0</v>
      </c>
      <c r="G180" s="189"/>
    </row>
    <row r="181" spans="1:14" ht="23.25" customHeight="1">
      <c r="A181" s="248"/>
      <c r="B181" s="202" t="s">
        <v>53</v>
      </c>
      <c r="C181" s="198"/>
      <c r="D181" s="199">
        <f>SUM('สรุปผลงานสำคัญ (รายเดือน)'!D176)</f>
        <v>158400</v>
      </c>
      <c r="E181" s="200">
        <f>ต.ค.56!F181+พ.ย.56!F181</f>
        <v>0</v>
      </c>
      <c r="F181" s="189">
        <v>0</v>
      </c>
      <c r="G181" s="189"/>
    </row>
    <row r="182" spans="1:14" ht="26.25" customHeight="1">
      <c r="A182" s="248"/>
      <c r="B182" s="202" t="s">
        <v>54</v>
      </c>
      <c r="C182" s="198"/>
      <c r="D182" s="199">
        <f>SUM('สรุปผลงานสำคัญ (รายเดือน)'!D177)</f>
        <v>11700</v>
      </c>
      <c r="E182" s="200">
        <f>ต.ค.56!F182+พ.ย.56!F182</f>
        <v>0</v>
      </c>
      <c r="F182" s="189">
        <v>0</v>
      </c>
      <c r="G182" s="189"/>
    </row>
    <row r="183" spans="1:14" ht="23.25" customHeight="1">
      <c r="A183" s="248"/>
      <c r="B183" s="202" t="s">
        <v>55</v>
      </c>
      <c r="C183" s="198"/>
      <c r="D183" s="199">
        <f>SUM('สรุปผลงานสำคัญ (รายเดือน)'!D178)</f>
        <v>4927</v>
      </c>
      <c r="E183" s="200">
        <f>ต.ค.56!F183+พ.ย.56!F183</f>
        <v>0</v>
      </c>
      <c r="F183" s="189">
        <v>0</v>
      </c>
      <c r="G183" s="189"/>
    </row>
    <row r="184" spans="1:14" ht="24.75" customHeight="1">
      <c r="A184" s="248"/>
      <c r="B184" s="197" t="s">
        <v>252</v>
      </c>
      <c r="C184" s="198" t="s">
        <v>9</v>
      </c>
      <c r="D184" s="199">
        <f>SUM('สรุปผลงานสำคัญ (รายเดือน)'!D179)</f>
        <v>1000</v>
      </c>
      <c r="E184" s="185">
        <f>ต.ค.56!F184+พ.ย.56!F184</f>
        <v>0</v>
      </c>
      <c r="F184" s="189">
        <v>0</v>
      </c>
      <c r="G184" s="189"/>
    </row>
    <row r="185" spans="1:14" ht="18" customHeight="1">
      <c r="A185" s="249"/>
      <c r="B185" s="250"/>
      <c r="C185" s="251"/>
      <c r="D185" s="252"/>
      <c r="E185" s="253"/>
      <c r="F185" s="253"/>
      <c r="G185" s="253"/>
      <c r="H185" s="4"/>
      <c r="I185" s="4"/>
      <c r="J185" s="4"/>
      <c r="K185" s="4"/>
      <c r="L185" s="4"/>
      <c r="M185" s="4"/>
      <c r="N185" s="4"/>
    </row>
  </sheetData>
  <mergeCells count="10">
    <mergeCell ref="A17:B17"/>
    <mergeCell ref="A1:G1"/>
    <mergeCell ref="A2:G2"/>
    <mergeCell ref="A3:G3"/>
    <mergeCell ref="B5:B6"/>
    <mergeCell ref="C5:C6"/>
    <mergeCell ref="D5:D6"/>
    <mergeCell ref="E5:E6"/>
    <mergeCell ref="F5:F6"/>
    <mergeCell ref="G5:G6"/>
  </mergeCells>
  <printOptions horizontalCentered="1"/>
  <pageMargins left="0.55118110236220474" right="0.35433070866141736" top="0.72" bottom="0.46" header="0.51181102362204722" footer="0.26"/>
  <pageSetup paperSize="9" scale="9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00B050"/>
  </sheetPr>
  <dimension ref="A1:N185"/>
  <sheetViews>
    <sheetView showGridLines="0" topLeftCell="A121" workbookViewId="0">
      <selection activeCell="E131" sqref="E131"/>
    </sheetView>
  </sheetViews>
  <sheetFormatPr defaultRowHeight="21"/>
  <cols>
    <col min="1" max="1" width="12.33203125" style="1" bestFit="1" customWidth="1"/>
    <col min="2" max="2" width="61" style="1" customWidth="1"/>
    <col min="3" max="3" width="10.5" style="1" customWidth="1"/>
    <col min="4" max="4" width="13.1640625" style="78" customWidth="1"/>
    <col min="5" max="5" width="9.33203125" style="1" bestFit="1" customWidth="1"/>
    <col min="6" max="6" width="7.83203125" style="1" bestFit="1" customWidth="1"/>
    <col min="7" max="7" width="7.33203125" style="1" bestFit="1" customWidth="1"/>
    <col min="8" max="17" width="9.33203125" style="1" customWidth="1"/>
    <col min="18" max="16384" width="9.33203125" style="1"/>
  </cols>
  <sheetData>
    <row r="1" spans="1:7">
      <c r="A1" s="353" t="s">
        <v>297</v>
      </c>
      <c r="B1" s="353"/>
      <c r="C1" s="353"/>
      <c r="D1" s="353"/>
      <c r="E1" s="353"/>
      <c r="F1" s="353"/>
      <c r="G1" s="353"/>
    </row>
    <row r="2" spans="1:7">
      <c r="A2" s="353" t="s">
        <v>212</v>
      </c>
      <c r="B2" s="353"/>
      <c r="C2" s="353"/>
      <c r="D2" s="353"/>
      <c r="E2" s="353"/>
      <c r="F2" s="353"/>
      <c r="G2" s="353"/>
    </row>
    <row r="3" spans="1:7">
      <c r="A3" s="353" t="s">
        <v>299</v>
      </c>
      <c r="B3" s="353"/>
      <c r="C3" s="353"/>
      <c r="D3" s="353"/>
      <c r="E3" s="353"/>
      <c r="F3" s="353"/>
      <c r="G3" s="353"/>
    </row>
    <row r="4" spans="1:7" ht="18" customHeight="1">
      <c r="D4" s="161"/>
      <c r="E4" s="6"/>
      <c r="F4" s="6"/>
      <c r="G4" s="6"/>
    </row>
    <row r="5" spans="1:7">
      <c r="A5" s="2"/>
      <c r="B5" s="344" t="s">
        <v>11</v>
      </c>
      <c r="C5" s="346" t="s">
        <v>1</v>
      </c>
      <c r="D5" s="354" t="s">
        <v>16</v>
      </c>
      <c r="E5" s="338" t="s">
        <v>296</v>
      </c>
      <c r="F5" s="341">
        <v>20790</v>
      </c>
      <c r="G5" s="341" t="s">
        <v>127</v>
      </c>
    </row>
    <row r="6" spans="1:7">
      <c r="A6" s="3"/>
      <c r="B6" s="345"/>
      <c r="C6" s="347"/>
      <c r="D6" s="355"/>
      <c r="E6" s="339"/>
      <c r="F6" s="339"/>
      <c r="G6" s="339"/>
    </row>
    <row r="7" spans="1:7">
      <c r="A7" s="176" t="s">
        <v>17</v>
      </c>
      <c r="B7" s="177"/>
      <c r="C7" s="178"/>
      <c r="D7" s="179"/>
      <c r="E7" s="180"/>
      <c r="F7" s="180"/>
      <c r="G7" s="180"/>
    </row>
    <row r="8" spans="1:7" ht="27" customHeight="1">
      <c r="A8" s="181" t="s">
        <v>2</v>
      </c>
      <c r="B8" s="182"/>
      <c r="C8" s="183" t="s">
        <v>3</v>
      </c>
      <c r="D8" s="184"/>
      <c r="E8" s="185">
        <f>ต.ค.56!F8+พ.ย.56!F8+ธ.ค.56!F8</f>
        <v>382</v>
      </c>
      <c r="F8" s="185">
        <v>162</v>
      </c>
      <c r="G8" s="185"/>
    </row>
    <row r="9" spans="1:7" ht="24.75" customHeight="1">
      <c r="A9" s="181" t="s">
        <v>4</v>
      </c>
      <c r="B9" s="182"/>
      <c r="C9" s="183" t="s">
        <v>3</v>
      </c>
      <c r="D9" s="184"/>
      <c r="E9" s="185">
        <f>ต.ค.56!F9+พ.ย.56!F9+ธ.ค.56!F9</f>
        <v>1379</v>
      </c>
      <c r="F9" s="185">
        <v>687</v>
      </c>
      <c r="G9" s="185"/>
    </row>
    <row r="10" spans="1:7" ht="24.75" customHeight="1">
      <c r="A10" s="181"/>
      <c r="B10" s="182"/>
      <c r="C10" s="183" t="s">
        <v>19</v>
      </c>
      <c r="D10" s="184"/>
      <c r="E10" s="185">
        <f>ต.ค.56!F10+พ.ย.56!F10+ธ.ค.56!F10</f>
        <v>2144</v>
      </c>
      <c r="F10" s="185">
        <v>993</v>
      </c>
      <c r="G10" s="185"/>
    </row>
    <row r="11" spans="1:7">
      <c r="A11" s="181" t="s">
        <v>5</v>
      </c>
      <c r="B11" s="182"/>
      <c r="C11" s="183" t="s">
        <v>6</v>
      </c>
      <c r="D11" s="184"/>
      <c r="E11" s="185">
        <f>ต.ค.56!F11+พ.ย.56!F11+ธ.ค.56!F11</f>
        <v>360</v>
      </c>
      <c r="F11" s="185">
        <v>184</v>
      </c>
      <c r="G11" s="185"/>
    </row>
    <row r="12" spans="1:7">
      <c r="A12" s="181" t="s">
        <v>15</v>
      </c>
      <c r="B12" s="182"/>
      <c r="C12" s="183" t="s">
        <v>3</v>
      </c>
      <c r="D12" s="184"/>
      <c r="E12" s="185">
        <f>ต.ค.56!F12+พ.ย.56!F12+ธ.ค.56!F12</f>
        <v>303</v>
      </c>
      <c r="F12" s="185">
        <v>156</v>
      </c>
      <c r="G12" s="185"/>
    </row>
    <row r="13" spans="1:7" ht="26.25" customHeight="1">
      <c r="A13" s="181" t="s">
        <v>7</v>
      </c>
      <c r="B13" s="186"/>
      <c r="C13" s="183" t="s">
        <v>3</v>
      </c>
      <c r="D13" s="184"/>
      <c r="E13" s="185">
        <f>ต.ค.56!F13+พ.ย.56!F13+ธ.ค.56!F13</f>
        <v>311</v>
      </c>
      <c r="F13" s="185">
        <v>154</v>
      </c>
      <c r="G13" s="185"/>
    </row>
    <row r="14" spans="1:7" ht="20.25" customHeight="1">
      <c r="A14" s="187"/>
      <c r="B14" s="188"/>
      <c r="C14" s="183"/>
      <c r="D14" s="184"/>
      <c r="E14" s="189"/>
      <c r="F14" s="189"/>
      <c r="G14" s="189"/>
    </row>
    <row r="15" spans="1:7" ht="20.25" hidden="1" customHeight="1">
      <c r="A15" s="190" t="s">
        <v>213</v>
      </c>
      <c r="B15" s="188"/>
      <c r="C15" s="183"/>
      <c r="D15" s="184"/>
      <c r="E15" s="189"/>
      <c r="F15" s="189"/>
      <c r="G15" s="189"/>
    </row>
    <row r="16" spans="1:7" ht="20.25" hidden="1" customHeight="1">
      <c r="A16" s="191" t="s">
        <v>214</v>
      </c>
      <c r="B16" s="188"/>
      <c r="C16" s="183"/>
      <c r="D16" s="184"/>
      <c r="E16" s="189"/>
      <c r="F16" s="189"/>
      <c r="G16" s="189"/>
    </row>
    <row r="17" spans="1:7" ht="40.5" hidden="1" customHeight="1">
      <c r="A17" s="351" t="s">
        <v>215</v>
      </c>
      <c r="B17" s="352"/>
      <c r="C17" s="183" t="s">
        <v>3</v>
      </c>
      <c r="D17" s="184">
        <f>SUM('สรุปผลงานสำคัญ (รายเดือน)'!D17)</f>
        <v>250</v>
      </c>
      <c r="E17" s="189"/>
      <c r="F17" s="189"/>
      <c r="G17" s="189"/>
    </row>
    <row r="18" spans="1:7" ht="20.25" hidden="1" customHeight="1">
      <c r="A18" s="187" t="s">
        <v>216</v>
      </c>
      <c r="B18" s="192" t="s">
        <v>265</v>
      </c>
      <c r="C18" s="183" t="s">
        <v>3</v>
      </c>
      <c r="D18" s="184">
        <f>SUM('สรุปผลงานสำคัญ (รายเดือน)'!D18)</f>
        <v>250</v>
      </c>
      <c r="E18" s="189"/>
      <c r="F18" s="189"/>
      <c r="G18" s="189"/>
    </row>
    <row r="19" spans="1:7" ht="20.25" hidden="1" customHeight="1">
      <c r="A19" s="187"/>
      <c r="B19" s="192" t="s">
        <v>266</v>
      </c>
      <c r="C19" s="183" t="s">
        <v>3</v>
      </c>
      <c r="D19" s="184">
        <f>SUM('สรุปผลงานสำคัญ (รายเดือน)'!D19)</f>
        <v>250</v>
      </c>
      <c r="E19" s="189"/>
      <c r="F19" s="189"/>
      <c r="G19" s="189"/>
    </row>
    <row r="20" spans="1:7" ht="20.25" hidden="1" customHeight="1">
      <c r="A20" s="187"/>
      <c r="B20" s="188"/>
      <c r="C20" s="183"/>
      <c r="D20" s="184"/>
      <c r="E20" s="189"/>
      <c r="F20" s="189"/>
      <c r="G20" s="189"/>
    </row>
    <row r="21" spans="1:7" ht="20.25" customHeight="1">
      <c r="A21" s="190" t="s">
        <v>217</v>
      </c>
      <c r="B21" s="188"/>
      <c r="C21" s="183"/>
      <c r="D21" s="184"/>
      <c r="E21" s="189"/>
      <c r="F21" s="189"/>
      <c r="G21" s="189"/>
    </row>
    <row r="22" spans="1:7" ht="20.25" customHeight="1">
      <c r="A22" s="191" t="s">
        <v>218</v>
      </c>
      <c r="B22" s="188"/>
      <c r="C22" s="183"/>
      <c r="D22" s="184"/>
      <c r="E22" s="189"/>
      <c r="F22" s="189"/>
      <c r="G22" s="189"/>
    </row>
    <row r="23" spans="1:7" ht="21" customHeight="1">
      <c r="A23" s="193" t="s">
        <v>34</v>
      </c>
      <c r="B23" s="194" t="s">
        <v>219</v>
      </c>
      <c r="C23" s="183" t="s">
        <v>3</v>
      </c>
      <c r="D23" s="184">
        <f>SUM('สรุปผลงานสำคัญ (รายเดือน)'!D23)</f>
        <v>4300</v>
      </c>
      <c r="E23" s="185">
        <f>ต.ค.56!F23+พ.ย.56!F23+ธ.ค.56!F23</f>
        <v>626</v>
      </c>
      <c r="F23" s="195">
        <f>F25+F27</f>
        <v>413</v>
      </c>
      <c r="G23" s="195"/>
    </row>
    <row r="24" spans="1:7">
      <c r="A24" s="193"/>
      <c r="B24" s="194" t="s">
        <v>220</v>
      </c>
      <c r="C24" s="183"/>
      <c r="D24" s="184"/>
      <c r="E24" s="189"/>
      <c r="F24" s="189"/>
      <c r="G24" s="189"/>
    </row>
    <row r="25" spans="1:7" ht="42.75" customHeight="1">
      <c r="A25" s="196"/>
      <c r="B25" s="197" t="s">
        <v>258</v>
      </c>
      <c r="C25" s="198" t="s">
        <v>3</v>
      </c>
      <c r="D25" s="199">
        <f>SUM('สรุปผลงานสำคัญ (รายเดือน)'!D25)</f>
        <v>4000</v>
      </c>
      <c r="E25" s="185">
        <f>ต.ค.56!F25+พ.ย.56!F25+ธ.ค.56!F25</f>
        <v>626</v>
      </c>
      <c r="F25" s="200">
        <v>413</v>
      </c>
      <c r="G25" s="200"/>
    </row>
    <row r="26" spans="1:7" ht="42" hidden="1">
      <c r="A26" s="196"/>
      <c r="B26" s="201" t="s">
        <v>259</v>
      </c>
      <c r="C26" s="198" t="s">
        <v>3</v>
      </c>
      <c r="D26" s="199">
        <f>SUM('สรุปผลงานสำคัญ (รายเดือน)'!D26)</f>
        <v>300</v>
      </c>
      <c r="E26" s="185">
        <f>ต.ค.56!F26+พ.ย.56!F26+ธ.ค.56!F26</f>
        <v>0</v>
      </c>
      <c r="F26" s="200"/>
      <c r="G26" s="200"/>
    </row>
    <row r="27" spans="1:7" ht="42">
      <c r="A27" s="196"/>
      <c r="B27" s="197" t="s">
        <v>191</v>
      </c>
      <c r="C27" s="198" t="s">
        <v>3</v>
      </c>
      <c r="D27" s="199">
        <f>SUM('สรุปผลงานสำคัญ (รายเดือน)'!D27)</f>
        <v>300</v>
      </c>
      <c r="E27" s="185">
        <f>ต.ค.56!F27+พ.ย.56!F27+ธ.ค.56!F27</f>
        <v>0</v>
      </c>
      <c r="F27" s="200">
        <v>0</v>
      </c>
      <c r="G27" s="200"/>
    </row>
    <row r="28" spans="1:7" hidden="1">
      <c r="A28" s="196"/>
      <c r="B28" s="197" t="s">
        <v>192</v>
      </c>
      <c r="C28" s="198" t="s">
        <v>3</v>
      </c>
      <c r="D28" s="199">
        <f>SUM('สรุปผลงานสำคัญ (รายเดือน)'!D28)</f>
        <v>1800</v>
      </c>
      <c r="E28" s="185">
        <f>ต.ค.56!F28+พ.ย.56!F28+ธ.ค.56!F28</f>
        <v>0</v>
      </c>
      <c r="F28" s="200"/>
      <c r="G28" s="200"/>
    </row>
    <row r="29" spans="1:7" hidden="1">
      <c r="A29" s="196"/>
      <c r="B29" s="202" t="s">
        <v>211</v>
      </c>
      <c r="C29" s="198" t="s">
        <v>52</v>
      </c>
      <c r="D29" s="199"/>
      <c r="E29" s="185">
        <f>ต.ค.56!F29+พ.ย.56!F29+ธ.ค.56!F29</f>
        <v>0</v>
      </c>
      <c r="F29" s="200"/>
      <c r="G29" s="200"/>
    </row>
    <row r="30" spans="1:7" hidden="1">
      <c r="A30" s="196"/>
      <c r="B30" s="202" t="s">
        <v>51</v>
      </c>
      <c r="C30" s="198" t="s">
        <v>3</v>
      </c>
      <c r="D30" s="199"/>
      <c r="E30" s="185">
        <f>ต.ค.56!F30+พ.ย.56!F30+ธ.ค.56!F30</f>
        <v>0</v>
      </c>
      <c r="F30" s="200"/>
      <c r="G30" s="200"/>
    </row>
    <row r="31" spans="1:7" hidden="1">
      <c r="A31" s="196"/>
      <c r="B31" s="202" t="s">
        <v>116</v>
      </c>
      <c r="C31" s="198" t="s">
        <v>52</v>
      </c>
      <c r="D31" s="199"/>
      <c r="E31" s="185">
        <f>ต.ค.56!F31+พ.ย.56!F31+ธ.ค.56!F31</f>
        <v>0</v>
      </c>
      <c r="F31" s="189"/>
      <c r="G31" s="189"/>
    </row>
    <row r="32" spans="1:7" ht="39.75" hidden="1" customHeight="1">
      <c r="A32" s="196"/>
      <c r="B32" s="197" t="s">
        <v>193</v>
      </c>
      <c r="C32" s="198" t="s">
        <v>3</v>
      </c>
      <c r="D32" s="199">
        <f>SUM('สรุปผลงานสำคัญ (รายเดือน)'!D32)</f>
        <v>400</v>
      </c>
      <c r="E32" s="185">
        <f>ต.ค.56!F32+พ.ย.56!F32+ธ.ค.56!F32</f>
        <v>0</v>
      </c>
      <c r="F32" s="189"/>
      <c r="G32" s="189"/>
    </row>
    <row r="33" spans="1:7" ht="27.75" hidden="1" customHeight="1">
      <c r="A33" s="196"/>
      <c r="B33" s="197" t="s">
        <v>282</v>
      </c>
      <c r="C33" s="198" t="s">
        <v>283</v>
      </c>
      <c r="D33" s="199">
        <v>8</v>
      </c>
      <c r="E33" s="185">
        <f>ต.ค.56!F33+พ.ย.56!F33+ธ.ค.56!F33</f>
        <v>0</v>
      </c>
      <c r="F33" s="189"/>
      <c r="G33" s="189"/>
    </row>
    <row r="34" spans="1:7" ht="25.5" hidden="1" customHeight="1">
      <c r="A34" s="196"/>
      <c r="B34" s="197" t="s">
        <v>284</v>
      </c>
      <c r="C34" s="198" t="s">
        <v>3</v>
      </c>
      <c r="D34" s="199">
        <v>300</v>
      </c>
      <c r="E34" s="185">
        <f>ต.ค.56!F34+พ.ย.56!F34+ธ.ค.56!F34</f>
        <v>0</v>
      </c>
      <c r="F34" s="189"/>
      <c r="G34" s="189"/>
    </row>
    <row r="35" spans="1:7" hidden="1">
      <c r="A35" s="203"/>
      <c r="B35" s="197" t="s">
        <v>285</v>
      </c>
      <c r="C35" s="198" t="s">
        <v>12</v>
      </c>
      <c r="D35" s="199">
        <f>SUM('สรุปผลงานสำคัญ (รายเดือน)'!D35)</f>
        <v>400</v>
      </c>
      <c r="E35" s="185">
        <f>ต.ค.56!F35+พ.ย.56!F35+ธ.ค.56!F35</f>
        <v>0</v>
      </c>
      <c r="F35" s="189"/>
      <c r="G35" s="189"/>
    </row>
    <row r="36" spans="1:7" ht="29.25" hidden="1" customHeight="1">
      <c r="A36" s="203"/>
      <c r="B36" s="197" t="s">
        <v>286</v>
      </c>
      <c r="C36" s="198" t="s">
        <v>12</v>
      </c>
      <c r="D36" s="199">
        <f>SUM('สรุปผลงานสำคัญ (รายเดือน)'!D36)</f>
        <v>1200</v>
      </c>
      <c r="E36" s="185">
        <f>ต.ค.56!F36+พ.ย.56!F36+ธ.ค.56!F36</f>
        <v>0</v>
      </c>
      <c r="F36" s="189"/>
      <c r="G36" s="189"/>
    </row>
    <row r="37" spans="1:7" ht="20.25" customHeight="1">
      <c r="A37" s="191" t="s">
        <v>261</v>
      </c>
      <c r="B37" s="188"/>
      <c r="C37" s="183" t="s">
        <v>3</v>
      </c>
      <c r="D37" s="184">
        <f>SUM('สรุปผลงานสำคัญ (รายเดือน)'!D37)</f>
        <v>200</v>
      </c>
      <c r="E37" s="185">
        <f>ต.ค.56!F37+พ.ย.56!F37+ธ.ค.56!F37</f>
        <v>0</v>
      </c>
      <c r="F37" s="189">
        <f>F38</f>
        <v>0</v>
      </c>
      <c r="G37" s="189"/>
    </row>
    <row r="38" spans="1:7" ht="20.25" customHeight="1">
      <c r="A38" s="187"/>
      <c r="B38" s="182" t="s">
        <v>267</v>
      </c>
      <c r="C38" s="198" t="s">
        <v>3</v>
      </c>
      <c r="D38" s="199">
        <f>SUM('สรุปผลงานสำคัญ (รายเดือน)'!D38)</f>
        <v>200</v>
      </c>
      <c r="E38" s="185">
        <f>ต.ค.56!F38+พ.ย.56!F38+ธ.ค.56!F38</f>
        <v>0</v>
      </c>
      <c r="F38" s="189">
        <v>0</v>
      </c>
      <c r="G38" s="189"/>
    </row>
    <row r="39" spans="1:7" ht="20.25" customHeight="1">
      <c r="A39" s="187"/>
      <c r="B39" s="182" t="s">
        <v>268</v>
      </c>
      <c r="C39" s="198" t="s">
        <v>3</v>
      </c>
      <c r="D39" s="199">
        <f>SUM('สรุปผลงานสำคัญ (รายเดือน)'!D39)</f>
        <v>40</v>
      </c>
      <c r="E39" s="185">
        <f>ต.ค.56!F39+พ.ย.56!F39+ธ.ค.56!F39</f>
        <v>0</v>
      </c>
      <c r="F39" s="189">
        <v>0</v>
      </c>
      <c r="G39" s="189"/>
    </row>
    <row r="40" spans="1:7" ht="20.25" customHeight="1">
      <c r="A40" s="187"/>
      <c r="B40" s="182" t="s">
        <v>269</v>
      </c>
      <c r="C40" s="198" t="s">
        <v>3</v>
      </c>
      <c r="D40" s="199">
        <f>SUM('สรุปผลงานสำคัญ (รายเดือน)'!D40)</f>
        <v>160</v>
      </c>
      <c r="E40" s="185">
        <f>ต.ค.56!F40+พ.ย.56!F40+ธ.ค.56!F40</f>
        <v>0</v>
      </c>
      <c r="F40" s="189">
        <v>0</v>
      </c>
      <c r="G40" s="189"/>
    </row>
    <row r="41" spans="1:7" ht="20.25" customHeight="1">
      <c r="A41" s="187"/>
      <c r="B41" s="182"/>
      <c r="C41" s="198"/>
      <c r="D41" s="184"/>
      <c r="E41" s="189"/>
      <c r="F41" s="189"/>
      <c r="G41" s="189"/>
    </row>
    <row r="42" spans="1:7" ht="20.25" customHeight="1">
      <c r="A42" s="204" t="s">
        <v>260</v>
      </c>
      <c r="B42" s="182"/>
      <c r="C42" s="198"/>
      <c r="D42" s="184"/>
      <c r="E42" s="189"/>
      <c r="F42" s="189"/>
      <c r="G42" s="189"/>
    </row>
    <row r="43" spans="1:7">
      <c r="A43" s="203" t="s">
        <v>34</v>
      </c>
      <c r="B43" s="194" t="s">
        <v>20</v>
      </c>
      <c r="C43" s="183" t="s">
        <v>3</v>
      </c>
      <c r="D43" s="184">
        <f>SUM('สรุปผลงานสำคัญ (รายเดือน)'!D43)</f>
        <v>3500</v>
      </c>
      <c r="E43" s="185">
        <f>ต.ค.56!F43+พ.ย.56!F43+ธ.ค.56!F43</f>
        <v>953</v>
      </c>
      <c r="F43" s="205">
        <f>F46</f>
        <v>403</v>
      </c>
      <c r="G43" s="205"/>
    </row>
    <row r="44" spans="1:7" ht="24" customHeight="1">
      <c r="A44" s="203"/>
      <c r="B44" s="194"/>
      <c r="C44" s="183" t="s">
        <v>9</v>
      </c>
      <c r="D44" s="184">
        <f>SUM('สรุปผลงานสำคัญ (รายเดือน)'!D44)</f>
        <v>500</v>
      </c>
      <c r="E44" s="185">
        <f>ต.ค.56!F44+พ.ย.56!F44+ธ.ค.56!F44</f>
        <v>111</v>
      </c>
      <c r="F44" s="195">
        <f>F49</f>
        <v>50</v>
      </c>
      <c r="G44" s="195"/>
    </row>
    <row r="45" spans="1:7" ht="24" customHeight="1">
      <c r="A45" s="203"/>
      <c r="B45" s="194" t="s">
        <v>201</v>
      </c>
      <c r="C45" s="183"/>
      <c r="D45" s="184"/>
      <c r="E45" s="195"/>
      <c r="F45" s="195"/>
      <c r="G45" s="195"/>
    </row>
    <row r="46" spans="1:7">
      <c r="A46" s="206"/>
      <c r="B46" s="197" t="s">
        <v>202</v>
      </c>
      <c r="C46" s="183" t="s">
        <v>3</v>
      </c>
      <c r="D46" s="184">
        <f>SUM('สรุปผลงานสำคัญ (รายเดือน)'!D46)</f>
        <v>3500</v>
      </c>
      <c r="E46" s="185">
        <f>ต.ค.56!F46+พ.ย.56!F46+ธ.ค.56!F46</f>
        <v>953</v>
      </c>
      <c r="F46" s="195">
        <f>F47+F48</f>
        <v>403</v>
      </c>
      <c r="G46" s="195"/>
    </row>
    <row r="47" spans="1:7">
      <c r="A47" s="206"/>
      <c r="B47" s="207" t="s">
        <v>203</v>
      </c>
      <c r="C47" s="198" t="s">
        <v>3</v>
      </c>
      <c r="D47" s="199"/>
      <c r="E47" s="200">
        <f>ต.ค.56!F47+พ.ย.56!F47+ธ.ค.56!F47</f>
        <v>953</v>
      </c>
      <c r="F47" s="189">
        <v>403</v>
      </c>
      <c r="G47" s="189"/>
    </row>
    <row r="48" spans="1:7" ht="19.5" customHeight="1">
      <c r="A48" s="206"/>
      <c r="B48" s="207" t="s">
        <v>204</v>
      </c>
      <c r="C48" s="198" t="s">
        <v>3</v>
      </c>
      <c r="D48" s="199"/>
      <c r="E48" s="200">
        <f>ต.ค.56!F48+พ.ย.56!F48+ธ.ค.56!F48</f>
        <v>0</v>
      </c>
      <c r="F48" s="189">
        <v>0</v>
      </c>
      <c r="G48" s="189"/>
    </row>
    <row r="49" spans="1:7">
      <c r="A49" s="206"/>
      <c r="B49" s="208" t="s">
        <v>205</v>
      </c>
      <c r="C49" s="183" t="s">
        <v>9</v>
      </c>
      <c r="D49" s="184">
        <f>SUM('สรุปผลงานสำคัญ (รายเดือน)'!D49)</f>
        <v>500</v>
      </c>
      <c r="E49" s="185">
        <f>ต.ค.56!F49+พ.ย.56!F49+ธ.ค.56!F49</f>
        <v>111</v>
      </c>
      <c r="F49" s="195">
        <f>F50+F51</f>
        <v>50</v>
      </c>
      <c r="G49" s="195"/>
    </row>
    <row r="50" spans="1:7">
      <c r="A50" s="206"/>
      <c r="B50" s="207" t="s">
        <v>206</v>
      </c>
      <c r="C50" s="198" t="s">
        <v>9</v>
      </c>
      <c r="D50" s="199"/>
      <c r="E50" s="200">
        <f>ต.ค.56!F50+พ.ย.56!F50+ธ.ค.56!F50</f>
        <v>111</v>
      </c>
      <c r="F50" s="189">
        <v>50</v>
      </c>
      <c r="G50" s="189"/>
    </row>
    <row r="51" spans="1:7" ht="30" customHeight="1">
      <c r="A51" s="209"/>
      <c r="B51" s="210" t="s">
        <v>207</v>
      </c>
      <c r="C51" s="198" t="s">
        <v>9</v>
      </c>
      <c r="D51" s="211"/>
      <c r="E51" s="200">
        <f>ต.ค.56!F51+พ.ย.56!F51+ธ.ค.56!F51</f>
        <v>0</v>
      </c>
      <c r="F51" s="189">
        <v>0</v>
      </c>
      <c r="G51" s="189"/>
    </row>
    <row r="52" spans="1:7" ht="26.25" customHeight="1">
      <c r="A52" s="203" t="s">
        <v>36</v>
      </c>
      <c r="B52" s="194" t="s">
        <v>262</v>
      </c>
      <c r="C52" s="183" t="s">
        <v>3</v>
      </c>
      <c r="D52" s="184">
        <f>SUM('สรุปผลงานสำคัญ (รายเดือน)'!D52)</f>
        <v>6400</v>
      </c>
      <c r="E52" s="195">
        <f>E54</f>
        <v>3177</v>
      </c>
      <c r="F52" s="195">
        <f>F54</f>
        <v>627</v>
      </c>
      <c r="G52" s="195"/>
    </row>
    <row r="53" spans="1:7" ht="25.5" customHeight="1">
      <c r="A53" s="203"/>
      <c r="B53" s="194"/>
      <c r="C53" s="183" t="s">
        <v>19</v>
      </c>
      <c r="D53" s="184">
        <f>SUM('สรุปผลงานสำคัญ (รายเดือน)'!D53)</f>
        <v>6400</v>
      </c>
      <c r="E53" s="195">
        <f>E62</f>
        <v>3419</v>
      </c>
      <c r="F53" s="195">
        <f>F62</f>
        <v>682</v>
      </c>
      <c r="G53" s="195"/>
    </row>
    <row r="54" spans="1:7" ht="23.25" customHeight="1">
      <c r="A54" s="212"/>
      <c r="B54" s="213" t="s">
        <v>197</v>
      </c>
      <c r="C54" s="183" t="s">
        <v>3</v>
      </c>
      <c r="D54" s="184">
        <f>SUM(D55,D60)</f>
        <v>0</v>
      </c>
      <c r="E54" s="185">
        <f>ต.ค.56!F54+พ.ย.56!F54+ธ.ค.56!F54</f>
        <v>3177</v>
      </c>
      <c r="F54" s="195">
        <f>F55+F60+F61</f>
        <v>627</v>
      </c>
      <c r="G54" s="195"/>
    </row>
    <row r="55" spans="1:7" ht="23.25" customHeight="1">
      <c r="A55" s="212"/>
      <c r="B55" s="214" t="s">
        <v>198</v>
      </c>
      <c r="C55" s="183" t="s">
        <v>3</v>
      </c>
      <c r="D55" s="184">
        <f>SUM(D56:D58)</f>
        <v>0</v>
      </c>
      <c r="E55" s="185">
        <f>ต.ค.56!F55+พ.ย.56!F55+ธ.ค.56!F55</f>
        <v>1866</v>
      </c>
      <c r="F55" s="195">
        <f>F56+F57+F58+F59</f>
        <v>408</v>
      </c>
      <c r="G55" s="195"/>
    </row>
    <row r="56" spans="1:7" ht="26.25" customHeight="1">
      <c r="A56" s="206"/>
      <c r="B56" s="215" t="s">
        <v>210</v>
      </c>
      <c r="C56" s="198" t="s">
        <v>3</v>
      </c>
      <c r="D56" s="199">
        <f>SUM('สรุปผลงานสำคัญ (รายเดือน)'!D56)</f>
        <v>0</v>
      </c>
      <c r="E56" s="200">
        <f>ต.ค.56!F56+พ.ย.56!F56+ธ.ค.56!F56</f>
        <v>51</v>
      </c>
      <c r="F56" s="189">
        <v>12</v>
      </c>
      <c r="G56" s="189"/>
    </row>
    <row r="57" spans="1:7" ht="23.25" customHeight="1">
      <c r="A57" s="206"/>
      <c r="B57" s="215" t="s">
        <v>95</v>
      </c>
      <c r="C57" s="198" t="s">
        <v>3</v>
      </c>
      <c r="D57" s="199">
        <f>SUM('สรุปผลงานสำคัญ (รายเดือน)'!D57)</f>
        <v>0</v>
      </c>
      <c r="E57" s="200">
        <f>ต.ค.56!F57+พ.ย.56!F57+ธ.ค.56!F57</f>
        <v>286</v>
      </c>
      <c r="F57" s="189">
        <v>37</v>
      </c>
      <c r="G57" s="189"/>
    </row>
    <row r="58" spans="1:7" ht="23.25" customHeight="1">
      <c r="A58" s="206"/>
      <c r="B58" s="215" t="s">
        <v>96</v>
      </c>
      <c r="C58" s="198" t="s">
        <v>3</v>
      </c>
      <c r="D58" s="199">
        <f>SUM('สรุปผลงานสำคัญ (รายเดือน)'!D58)</f>
        <v>0</v>
      </c>
      <c r="E58" s="200">
        <f>ต.ค.56!F58+พ.ย.56!F58+ธ.ค.56!F58</f>
        <v>1529</v>
      </c>
      <c r="F58" s="189">
        <v>359</v>
      </c>
      <c r="G58" s="189"/>
    </row>
    <row r="59" spans="1:7" ht="23.25" customHeight="1">
      <c r="A59" s="206"/>
      <c r="B59" s="215" t="s">
        <v>288</v>
      </c>
      <c r="C59" s="198" t="s">
        <v>3</v>
      </c>
      <c r="D59" s="199">
        <f>SUM('สรุปผลงานสำคัญ (รายเดือน)'!D59)</f>
        <v>0</v>
      </c>
      <c r="E59" s="200">
        <f>ต.ค.56!F59+พ.ย.56!F59+ธ.ค.56!F59</f>
        <v>0</v>
      </c>
      <c r="F59" s="189">
        <v>0</v>
      </c>
      <c r="G59" s="189"/>
    </row>
    <row r="60" spans="1:7" ht="23.25" customHeight="1">
      <c r="A60" s="206"/>
      <c r="B60" s="214" t="s">
        <v>263</v>
      </c>
      <c r="C60" s="183" t="s">
        <v>3</v>
      </c>
      <c r="D60" s="184">
        <f>SUM('สรุปผลงานสำคัญ (รายเดือน)'!D60)</f>
        <v>0</v>
      </c>
      <c r="E60" s="185">
        <f>ต.ค.56!F60+พ.ย.56!F60+ธ.ค.56!F60</f>
        <v>20</v>
      </c>
      <c r="F60" s="195">
        <v>2</v>
      </c>
      <c r="G60" s="195"/>
    </row>
    <row r="61" spans="1:7" ht="23.25" customHeight="1">
      <c r="A61" s="206"/>
      <c r="B61" s="214" t="s">
        <v>300</v>
      </c>
      <c r="C61" s="183" t="s">
        <v>3</v>
      </c>
      <c r="D61" s="184">
        <f>SUM('สรุปผลงานสำคัญ (รายเดือน)'!D61)</f>
        <v>0</v>
      </c>
      <c r="E61" s="185">
        <f>ต.ค.56!F61+พ.ย.56!F61+ธ.ค.56!F61</f>
        <v>1291</v>
      </c>
      <c r="F61" s="195">
        <v>217</v>
      </c>
      <c r="G61" s="195"/>
    </row>
    <row r="62" spans="1:7" ht="23.25" customHeight="1">
      <c r="A62" s="206"/>
      <c r="B62" s="213" t="s">
        <v>199</v>
      </c>
      <c r="C62" s="183" t="s">
        <v>19</v>
      </c>
      <c r="D62" s="184">
        <f>SUM(D63,D68)</f>
        <v>0</v>
      </c>
      <c r="E62" s="185">
        <f>ต.ค.56!F62+พ.ย.56!F62+ธ.ค.56!F62</f>
        <v>3419</v>
      </c>
      <c r="F62" s="195">
        <f>F63+F68+F69</f>
        <v>682</v>
      </c>
      <c r="G62" s="195"/>
    </row>
    <row r="63" spans="1:7" ht="23.25" customHeight="1">
      <c r="A63" s="206"/>
      <c r="B63" s="214" t="s">
        <v>200</v>
      </c>
      <c r="C63" s="183" t="s">
        <v>19</v>
      </c>
      <c r="D63" s="184">
        <f>SUM('สรุปผลงานสำคัญ (รายเดือน)'!D62)</f>
        <v>0</v>
      </c>
      <c r="E63" s="185">
        <f>ต.ค.56!F63+พ.ย.56!F63+ธ.ค.56!F63</f>
        <v>2099</v>
      </c>
      <c r="F63" s="195">
        <f>F64+F65+F66+F67</f>
        <v>463</v>
      </c>
      <c r="G63" s="195"/>
    </row>
    <row r="64" spans="1:7" ht="23.25" customHeight="1">
      <c r="A64" s="206"/>
      <c r="B64" s="215" t="s">
        <v>210</v>
      </c>
      <c r="C64" s="198" t="s">
        <v>19</v>
      </c>
      <c r="D64" s="199">
        <f>SUM('สรุปผลงานสำคัญ (รายเดือน)'!D63)</f>
        <v>0</v>
      </c>
      <c r="E64" s="200">
        <f>ต.ค.56!F64+พ.ย.56!F64+ธ.ค.56!F64</f>
        <v>56</v>
      </c>
      <c r="F64" s="189">
        <v>12</v>
      </c>
      <c r="G64" s="189"/>
    </row>
    <row r="65" spans="1:7" ht="23.25" customHeight="1">
      <c r="A65" s="206"/>
      <c r="B65" s="215" t="s">
        <v>95</v>
      </c>
      <c r="C65" s="198" t="s">
        <v>19</v>
      </c>
      <c r="D65" s="199">
        <f>SUM('สรุปผลงานสำคัญ (รายเดือน)'!D64)</f>
        <v>0</v>
      </c>
      <c r="E65" s="200">
        <f>ต.ค.56!F65+พ.ย.56!F65+ธ.ค.56!F65</f>
        <v>341</v>
      </c>
      <c r="F65" s="189">
        <v>54</v>
      </c>
      <c r="G65" s="189"/>
    </row>
    <row r="66" spans="1:7" ht="25.5" customHeight="1">
      <c r="A66" s="206"/>
      <c r="B66" s="215" t="s">
        <v>96</v>
      </c>
      <c r="C66" s="198" t="s">
        <v>19</v>
      </c>
      <c r="D66" s="199">
        <f>SUM('สรุปผลงานสำคัญ (รายเดือน)'!D65)</f>
        <v>0</v>
      </c>
      <c r="E66" s="200">
        <f>ต.ค.56!F66+พ.ย.56!F66+ธ.ค.56!F66</f>
        <v>1702</v>
      </c>
      <c r="F66" s="189">
        <v>397</v>
      </c>
      <c r="G66" s="189"/>
    </row>
    <row r="67" spans="1:7" ht="25.5" customHeight="1">
      <c r="A67" s="206"/>
      <c r="B67" s="215" t="s">
        <v>288</v>
      </c>
      <c r="C67" s="198" t="s">
        <v>19</v>
      </c>
      <c r="D67" s="199">
        <f>SUM('สรุปผลงานสำคัญ (รายเดือน)'!D66)</f>
        <v>0</v>
      </c>
      <c r="E67" s="200">
        <f>ต.ค.56!F67+พ.ย.56!F67+ธ.ค.56!F67</f>
        <v>0</v>
      </c>
      <c r="F67" s="189">
        <v>0</v>
      </c>
      <c r="G67" s="189"/>
    </row>
    <row r="68" spans="1:7" ht="25.5" customHeight="1">
      <c r="A68" s="206"/>
      <c r="B68" s="214" t="s">
        <v>264</v>
      </c>
      <c r="C68" s="183" t="s">
        <v>19</v>
      </c>
      <c r="D68" s="184">
        <f>SUM('สรุปผลงานสำคัญ (รายเดือน)'!D67)</f>
        <v>0</v>
      </c>
      <c r="E68" s="185">
        <f>ต.ค.56!F68+พ.ย.56!F68+ธ.ค.56!F68</f>
        <v>27</v>
      </c>
      <c r="F68" s="195">
        <v>2</v>
      </c>
      <c r="G68" s="195"/>
    </row>
    <row r="69" spans="1:7" ht="23.25" customHeight="1">
      <c r="A69" s="206"/>
      <c r="B69" s="214" t="s">
        <v>301</v>
      </c>
      <c r="C69" s="183" t="s">
        <v>19</v>
      </c>
      <c r="D69" s="184">
        <f>SUM('สรุปผลงานสำคัญ (รายเดือน)'!D69)</f>
        <v>0</v>
      </c>
      <c r="E69" s="185">
        <f>ต.ค.56!F69+พ.ย.56!F69+ธ.ค.56!F69</f>
        <v>1293</v>
      </c>
      <c r="F69" s="195">
        <v>217</v>
      </c>
      <c r="G69" s="195"/>
    </row>
    <row r="70" spans="1:7" ht="25.5" customHeight="1">
      <c r="A70" s="206"/>
      <c r="B70" s="214"/>
      <c r="C70" s="183"/>
      <c r="D70" s="184"/>
      <c r="E70" s="189"/>
      <c r="F70" s="189"/>
      <c r="G70" s="189"/>
    </row>
    <row r="71" spans="1:7">
      <c r="A71" s="204" t="s">
        <v>221</v>
      </c>
      <c r="B71" s="216"/>
      <c r="C71" s="198"/>
      <c r="D71" s="184"/>
      <c r="E71" s="189"/>
      <c r="F71" s="189"/>
      <c r="G71" s="189"/>
    </row>
    <row r="72" spans="1:7">
      <c r="A72" s="196" t="s">
        <v>184</v>
      </c>
      <c r="B72" s="216"/>
      <c r="C72" s="183"/>
      <c r="D72" s="184"/>
      <c r="E72" s="195"/>
      <c r="F72" s="195"/>
      <c r="G72" s="195"/>
    </row>
    <row r="73" spans="1:7">
      <c r="A73" s="193" t="s">
        <v>34</v>
      </c>
      <c r="B73" s="217" t="s">
        <v>222</v>
      </c>
      <c r="C73" s="183" t="s">
        <v>3</v>
      </c>
      <c r="D73" s="184">
        <f>SUM('สรุปผลงานสำคัญ (รายเดือน)'!D71)</f>
        <v>367</v>
      </c>
      <c r="E73" s="185">
        <f>ต.ค.56!F73+พ.ย.56!F73+ธ.ค.56!F73</f>
        <v>0</v>
      </c>
      <c r="F73" s="184">
        <v>0</v>
      </c>
      <c r="G73" s="184"/>
    </row>
    <row r="74" spans="1:7">
      <c r="A74" s="187"/>
      <c r="B74" s="182" t="s">
        <v>223</v>
      </c>
      <c r="C74" s="198" t="s">
        <v>3</v>
      </c>
      <c r="D74" s="199">
        <f>SUM('สรุปผลงานสำคัญ (รายเดือน)'!D72)</f>
        <v>0</v>
      </c>
      <c r="E74" s="185">
        <f>ต.ค.56!F74+พ.ย.56!F74+ธ.ค.56!F74</f>
        <v>0</v>
      </c>
      <c r="F74" s="189">
        <v>0</v>
      </c>
      <c r="G74" s="189"/>
    </row>
    <row r="75" spans="1:7">
      <c r="A75" s="187"/>
      <c r="B75" s="182" t="s">
        <v>174</v>
      </c>
      <c r="C75" s="198" t="s">
        <v>3</v>
      </c>
      <c r="D75" s="199">
        <f>SUM('สรุปผลงานสำคัญ (รายเดือน)'!D73)</f>
        <v>250</v>
      </c>
      <c r="E75" s="185">
        <f>ต.ค.56!F75+พ.ย.56!F75+ธ.ค.56!F75</f>
        <v>0</v>
      </c>
      <c r="F75" s="189">
        <v>0</v>
      </c>
      <c r="G75" s="189"/>
    </row>
    <row r="76" spans="1:7">
      <c r="A76" s="187"/>
      <c r="B76" s="182" t="s">
        <v>175</v>
      </c>
      <c r="C76" s="198" t="s">
        <v>49</v>
      </c>
      <c r="D76" s="199">
        <f>SUM('สรุปผลงานสำคัญ (รายเดือน)'!D74)</f>
        <v>1</v>
      </c>
      <c r="E76" s="185">
        <f>ต.ค.56!F76+พ.ย.56!F76+ธ.ค.56!F76</f>
        <v>0</v>
      </c>
      <c r="F76" s="189">
        <v>0</v>
      </c>
      <c r="G76" s="189"/>
    </row>
    <row r="77" spans="1:7">
      <c r="A77" s="187"/>
      <c r="B77" s="182"/>
      <c r="C77" s="198" t="s">
        <v>3</v>
      </c>
      <c r="D77" s="199">
        <f>SUM('สรุปผลงานสำคัญ (รายเดือน)'!D75)</f>
        <v>20</v>
      </c>
      <c r="E77" s="185">
        <f>ต.ค.56!F77+พ.ย.56!F77+ธ.ค.56!F77</f>
        <v>0</v>
      </c>
      <c r="F77" s="189">
        <v>0</v>
      </c>
      <c r="G77" s="189"/>
    </row>
    <row r="78" spans="1:7">
      <c r="A78" s="187"/>
      <c r="B78" s="182" t="s">
        <v>176</v>
      </c>
      <c r="C78" s="198" t="s">
        <v>3</v>
      </c>
      <c r="D78" s="199">
        <f>SUM('สรุปผลงานสำคัญ (รายเดือน)'!D76)</f>
        <v>0</v>
      </c>
      <c r="E78" s="185">
        <f>ต.ค.56!F78+พ.ย.56!F78+ธ.ค.56!F78</f>
        <v>0</v>
      </c>
      <c r="F78" s="189">
        <v>0</v>
      </c>
      <c r="G78" s="189"/>
    </row>
    <row r="79" spans="1:7">
      <c r="A79" s="187"/>
      <c r="B79" s="182" t="s">
        <v>224</v>
      </c>
      <c r="C79" s="198" t="s">
        <v>3</v>
      </c>
      <c r="D79" s="199">
        <f>SUM('สรุปผลงานสำคัญ (รายเดือน)'!D77)</f>
        <v>0</v>
      </c>
      <c r="E79" s="185">
        <f>ต.ค.56!F79+พ.ย.56!F79+ธ.ค.56!F79</f>
        <v>0</v>
      </c>
      <c r="F79" s="189">
        <v>0</v>
      </c>
      <c r="G79" s="189"/>
    </row>
    <row r="80" spans="1:7">
      <c r="A80" s="187"/>
      <c r="B80" s="182" t="s">
        <v>225</v>
      </c>
      <c r="C80" s="198" t="s">
        <v>49</v>
      </c>
      <c r="D80" s="199">
        <f>SUM('สรุปผลงานสำคัญ (รายเดือน)'!D78)</f>
        <v>1</v>
      </c>
      <c r="E80" s="185">
        <f>ต.ค.56!F80+พ.ย.56!F80+ธ.ค.56!F80</f>
        <v>0</v>
      </c>
      <c r="F80" s="189">
        <v>0</v>
      </c>
      <c r="G80" s="189"/>
    </row>
    <row r="81" spans="1:7">
      <c r="A81" s="187"/>
      <c r="B81" s="182"/>
      <c r="C81" s="198" t="s">
        <v>3</v>
      </c>
      <c r="D81" s="199">
        <f>SUM('สรุปผลงานสำคัญ (รายเดือน)'!D79)</f>
        <v>12</v>
      </c>
      <c r="E81" s="185">
        <f>ต.ค.56!F81+พ.ย.56!F81+ธ.ค.56!F81</f>
        <v>0</v>
      </c>
      <c r="F81" s="189">
        <v>0</v>
      </c>
      <c r="G81" s="189"/>
    </row>
    <row r="82" spans="1:7">
      <c r="A82" s="196"/>
      <c r="B82" s="197" t="s">
        <v>227</v>
      </c>
      <c r="C82" s="198" t="s">
        <v>3</v>
      </c>
      <c r="D82" s="199">
        <f>SUM('สรุปผลงานสำคัญ (รายเดือน)'!D80)</f>
        <v>0</v>
      </c>
      <c r="E82" s="185">
        <f>ต.ค.56!F82+พ.ย.56!F82+ธ.ค.56!F82</f>
        <v>0</v>
      </c>
      <c r="F82" s="189">
        <v>0</v>
      </c>
      <c r="G82" s="189"/>
    </row>
    <row r="83" spans="1:7">
      <c r="A83" s="196"/>
      <c r="B83" s="208" t="s">
        <v>228</v>
      </c>
      <c r="C83" s="198" t="s">
        <v>3</v>
      </c>
      <c r="D83" s="199">
        <f>SUM('สรุปผลงานสำคัญ (รายเดือน)'!D81)</f>
        <v>65</v>
      </c>
      <c r="E83" s="185">
        <f>ต.ค.56!F83+พ.ย.56!F83+ธ.ค.56!F83</f>
        <v>0</v>
      </c>
      <c r="F83" s="218">
        <v>0</v>
      </c>
      <c r="G83" s="218"/>
    </row>
    <row r="84" spans="1:7">
      <c r="A84" s="196"/>
      <c r="B84" s="197" t="s">
        <v>226</v>
      </c>
      <c r="C84" s="198" t="s">
        <v>3</v>
      </c>
      <c r="D84" s="199">
        <f>SUM('สรุปผลงานสำคัญ (รายเดือน)'!D82)</f>
        <v>0</v>
      </c>
      <c r="E84" s="185">
        <f>ต.ค.56!F84+พ.ย.56!F84+ธ.ค.56!F84</f>
        <v>0</v>
      </c>
      <c r="F84" s="218">
        <v>0</v>
      </c>
      <c r="G84" s="218"/>
    </row>
    <row r="85" spans="1:7">
      <c r="A85" s="196"/>
      <c r="B85" s="197" t="s">
        <v>229</v>
      </c>
      <c r="C85" s="198" t="s">
        <v>3</v>
      </c>
      <c r="D85" s="199">
        <f>SUM('สรุปผลงานสำคัญ (รายเดือน)'!D83)</f>
        <v>0</v>
      </c>
      <c r="E85" s="185">
        <f>ต.ค.56!F85+พ.ย.56!F85+ธ.ค.56!F85</f>
        <v>0</v>
      </c>
      <c r="F85" s="218">
        <v>0</v>
      </c>
      <c r="G85" s="218"/>
    </row>
    <row r="86" spans="1:7" ht="23.25" customHeight="1">
      <c r="A86" s="196"/>
      <c r="B86" s="197" t="s">
        <v>230</v>
      </c>
      <c r="C86" s="198" t="s">
        <v>3</v>
      </c>
      <c r="D86" s="199">
        <f>SUM('สรุปผลงานสำคัญ (รายเดือน)'!D84)</f>
        <v>0</v>
      </c>
      <c r="E86" s="185">
        <f>ต.ค.56!F86+พ.ย.56!F86+ธ.ค.56!F86</f>
        <v>0</v>
      </c>
      <c r="F86" s="189">
        <v>0</v>
      </c>
      <c r="G86" s="189"/>
    </row>
    <row r="87" spans="1:7" ht="43.5" customHeight="1">
      <c r="A87" s="196"/>
      <c r="B87" s="197" t="s">
        <v>231</v>
      </c>
      <c r="C87" s="198" t="s">
        <v>3</v>
      </c>
      <c r="D87" s="199">
        <f>SUM('สรุปผลงานสำคัญ (รายเดือน)'!D85)</f>
        <v>0</v>
      </c>
      <c r="E87" s="185">
        <f>ต.ค.56!F87+พ.ย.56!F87+ธ.ค.56!F87</f>
        <v>0</v>
      </c>
      <c r="F87" s="189">
        <v>0</v>
      </c>
      <c r="G87" s="189"/>
    </row>
    <row r="88" spans="1:7" ht="21.75" customHeight="1">
      <c r="A88" s="196"/>
      <c r="B88" s="197" t="s">
        <v>232</v>
      </c>
      <c r="C88" s="198" t="s">
        <v>49</v>
      </c>
      <c r="D88" s="199">
        <f>SUM('สรุปผลงานสำคัญ (รายเดือน)'!D86)</f>
        <v>2</v>
      </c>
      <c r="E88" s="185">
        <f>ต.ค.56!F88+พ.ย.56!F88+ธ.ค.56!F88</f>
        <v>0</v>
      </c>
      <c r="F88" s="189">
        <v>0</v>
      </c>
      <c r="G88" s="189"/>
    </row>
    <row r="89" spans="1:7" ht="21.75" customHeight="1">
      <c r="A89" s="196"/>
      <c r="B89" s="197"/>
      <c r="C89" s="198" t="s">
        <v>3</v>
      </c>
      <c r="D89" s="199">
        <f>SUM('สรุปผลงานสำคัญ (รายเดือน)'!D87)</f>
        <v>20</v>
      </c>
      <c r="E89" s="185">
        <f>ต.ค.56!F89+พ.ย.56!F89+ธ.ค.56!F89</f>
        <v>0</v>
      </c>
      <c r="F89" s="189">
        <v>0</v>
      </c>
      <c r="G89" s="189"/>
    </row>
    <row r="90" spans="1:7">
      <c r="A90" s="196"/>
      <c r="B90" s="208" t="s">
        <v>233</v>
      </c>
      <c r="C90" s="198" t="s">
        <v>49</v>
      </c>
      <c r="D90" s="199">
        <f>SUM('สรุปผลงานสำคัญ (รายเดือน)'!D88)</f>
        <v>32</v>
      </c>
      <c r="E90" s="185">
        <f>ต.ค.56!F90+พ.ย.56!F90+ธ.ค.56!F90</f>
        <v>0</v>
      </c>
      <c r="F90" s="218">
        <v>0</v>
      </c>
      <c r="G90" s="218"/>
    </row>
    <row r="91" spans="1:7">
      <c r="A91" s="196"/>
      <c r="B91" s="197"/>
      <c r="C91" s="198" t="s">
        <v>3</v>
      </c>
      <c r="D91" s="199">
        <f>SUM('สรุปผลงานสำคัญ (รายเดือน)'!D89)</f>
        <v>320</v>
      </c>
      <c r="E91" s="185">
        <f>ต.ค.56!F91+พ.ย.56!F91+ธ.ค.56!F91</f>
        <v>0</v>
      </c>
      <c r="F91" s="218">
        <v>0</v>
      </c>
      <c r="G91" s="218"/>
    </row>
    <row r="92" spans="1:7" ht="20.25" customHeight="1">
      <c r="A92" s="187"/>
      <c r="B92" s="188"/>
      <c r="C92" s="183"/>
      <c r="D92" s="184"/>
      <c r="E92" s="189"/>
      <c r="F92" s="189"/>
      <c r="G92" s="189"/>
    </row>
    <row r="93" spans="1:7">
      <c r="A93" s="204" t="s">
        <v>234</v>
      </c>
      <c r="B93" s="216"/>
      <c r="C93" s="198"/>
      <c r="D93" s="199"/>
      <c r="E93" s="189"/>
      <c r="F93" s="189"/>
      <c r="G93" s="189"/>
    </row>
    <row r="94" spans="1:7" ht="24.75" customHeight="1">
      <c r="A94" s="204" t="s">
        <v>71</v>
      </c>
      <c r="B94" s="216"/>
      <c r="C94" s="183" t="s">
        <v>3</v>
      </c>
      <c r="D94" s="219">
        <f>SUM('สรุปผลงานสำคัญ (รายเดือน)'!D92)</f>
        <v>0</v>
      </c>
      <c r="E94" s="195"/>
      <c r="F94" s="195"/>
      <c r="G94" s="195"/>
    </row>
    <row r="95" spans="1:7">
      <c r="A95" s="204"/>
      <c r="B95" s="216" t="s">
        <v>235</v>
      </c>
      <c r="C95" s="183"/>
      <c r="D95" s="219"/>
      <c r="E95" s="195"/>
      <c r="F95" s="195"/>
      <c r="G95" s="195"/>
    </row>
    <row r="96" spans="1:7">
      <c r="A96" s="193" t="s">
        <v>34</v>
      </c>
      <c r="B96" s="217" t="s">
        <v>236</v>
      </c>
      <c r="C96" s="183" t="s">
        <v>3</v>
      </c>
      <c r="D96" s="184">
        <f>SUM('สรุปผลงานสำคัญ (รายเดือน)'!D94)</f>
        <v>3167</v>
      </c>
      <c r="E96" s="220">
        <f>E97+E108+E114+E115+E116+E117+E118+E119+E120+E121</f>
        <v>852</v>
      </c>
      <c r="F96" s="220">
        <f>F97+F108+F114+F115+F116+F117+F118+F119+F120+F121</f>
        <v>378</v>
      </c>
      <c r="G96" s="220"/>
    </row>
    <row r="97" spans="1:7">
      <c r="A97" s="193"/>
      <c r="B97" s="221" t="s">
        <v>237</v>
      </c>
      <c r="C97" s="198" t="s">
        <v>3</v>
      </c>
      <c r="D97" s="199">
        <f>SUM('สรุปผลงานสำคัญ (รายเดือน)'!D95)</f>
        <v>2851</v>
      </c>
      <c r="E97" s="185">
        <f>ต.ค.56!F97+พ.ย.56!F97+ธ.ค.56!F97</f>
        <v>843</v>
      </c>
      <c r="F97" s="220">
        <f>F98+F99+F100+F101+F102+F103+F104</f>
        <v>375</v>
      </c>
      <c r="G97" s="220"/>
    </row>
    <row r="98" spans="1:7">
      <c r="A98" s="203"/>
      <c r="B98" s="222" t="s">
        <v>185</v>
      </c>
      <c r="C98" s="198" t="s">
        <v>3</v>
      </c>
      <c r="D98" s="199">
        <f>SUM('สรุปผลงานสำคัญ (รายเดือน)'!D96)</f>
        <v>900</v>
      </c>
      <c r="E98" s="200">
        <f>ต.ค.56!F98+พ.ย.56!F98+ธ.ค.56!F98</f>
        <v>226</v>
      </c>
      <c r="F98" s="200">
        <v>87</v>
      </c>
      <c r="G98" s="200"/>
    </row>
    <row r="99" spans="1:7" ht="21" customHeight="1">
      <c r="A99" s="203"/>
      <c r="B99" s="222" t="s">
        <v>186</v>
      </c>
      <c r="C99" s="198" t="s">
        <v>3</v>
      </c>
      <c r="D99" s="199">
        <f>SUM('สรุปผลงานสำคัญ (รายเดือน)'!D97)</f>
        <v>800</v>
      </c>
      <c r="E99" s="200">
        <f>ต.ค.56!F99+พ.ย.56!F99+ธ.ค.56!F99</f>
        <v>420</v>
      </c>
      <c r="F99" s="223">
        <v>136</v>
      </c>
      <c r="G99" s="223"/>
    </row>
    <row r="100" spans="1:7">
      <c r="A100" s="203"/>
      <c r="B100" s="224" t="s">
        <v>278</v>
      </c>
      <c r="C100" s="198" t="s">
        <v>3</v>
      </c>
      <c r="D100" s="199">
        <f>SUM('สรุปผลงานสำคัญ (รายเดือน)'!D98)</f>
        <v>450</v>
      </c>
      <c r="E100" s="200">
        <f>ต.ค.56!F100+พ.ย.56!F100+ธ.ค.56!F100</f>
        <v>45</v>
      </c>
      <c r="F100" s="200">
        <v>0</v>
      </c>
      <c r="G100" s="200"/>
    </row>
    <row r="101" spans="1:7">
      <c r="A101" s="203"/>
      <c r="B101" s="222" t="s">
        <v>279</v>
      </c>
      <c r="C101" s="198" t="s">
        <v>3</v>
      </c>
      <c r="D101" s="199">
        <f>SUM('สรุปผลงานสำคัญ (รายเดือน)'!D99)</f>
        <v>0</v>
      </c>
      <c r="E101" s="200">
        <f>ต.ค.56!F101+พ.ย.56!F101+ธ.ค.56!F101</f>
        <v>0</v>
      </c>
      <c r="F101" s="200">
        <v>0</v>
      </c>
      <c r="G101" s="200"/>
    </row>
    <row r="102" spans="1:7">
      <c r="A102" s="203"/>
      <c r="B102" s="222" t="s">
        <v>280</v>
      </c>
      <c r="C102" s="198" t="s">
        <v>3</v>
      </c>
      <c r="D102" s="199">
        <f>SUM('สรุปผลงานสำคัญ (รายเดือน)'!D100)</f>
        <v>0</v>
      </c>
      <c r="E102" s="200">
        <f>ต.ค.56!F102+พ.ย.56!F102+ธ.ค.56!F102</f>
        <v>0</v>
      </c>
      <c r="F102" s="223">
        <v>0</v>
      </c>
      <c r="G102" s="223"/>
    </row>
    <row r="103" spans="1:7">
      <c r="A103" s="203"/>
      <c r="B103" s="222" t="s">
        <v>281</v>
      </c>
      <c r="C103" s="198" t="s">
        <v>3</v>
      </c>
      <c r="D103" s="199">
        <f>SUM('สรุปผลงานสำคัญ (รายเดือน)'!D101)</f>
        <v>600</v>
      </c>
      <c r="E103" s="200">
        <f>ต.ค.56!F103+พ.ย.56!F103+ธ.ค.56!F103</f>
        <v>152</v>
      </c>
      <c r="F103" s="200">
        <v>152</v>
      </c>
      <c r="G103" s="200"/>
    </row>
    <row r="104" spans="1:7">
      <c r="A104" s="203"/>
      <c r="B104" s="224" t="s">
        <v>256</v>
      </c>
      <c r="C104" s="198" t="s">
        <v>3</v>
      </c>
      <c r="D104" s="199">
        <f>SUM('สรุปผลงานสำคัญ (รายเดือน)'!D102)</f>
        <v>0</v>
      </c>
      <c r="E104" s="200">
        <f>ต.ค.56!F104+พ.ย.56!F104+ธ.ค.56!F104</f>
        <v>0</v>
      </c>
      <c r="F104" s="200">
        <v>0</v>
      </c>
      <c r="G104" s="200"/>
    </row>
    <row r="105" spans="1:7">
      <c r="A105" s="203"/>
      <c r="B105" s="224" t="s">
        <v>304</v>
      </c>
      <c r="C105" s="198" t="s">
        <v>9</v>
      </c>
      <c r="D105" s="199">
        <v>0</v>
      </c>
      <c r="E105" s="200">
        <f>ต.ค.56!F105+พ.ย.56!F105+ธ.ค.56!F105</f>
        <v>0</v>
      </c>
      <c r="F105" s="200">
        <v>0</v>
      </c>
      <c r="G105" s="200"/>
    </row>
    <row r="106" spans="1:7">
      <c r="A106" s="203"/>
      <c r="B106" s="224" t="s">
        <v>305</v>
      </c>
      <c r="C106" s="198" t="s">
        <v>3</v>
      </c>
      <c r="D106" s="199">
        <v>1</v>
      </c>
      <c r="E106" s="200">
        <f>ต.ค.56!F106+พ.ย.56!F106+ธ.ค.56!F106</f>
        <v>1</v>
      </c>
      <c r="F106" s="200">
        <v>0</v>
      </c>
      <c r="G106" s="200"/>
    </row>
    <row r="107" spans="1:7">
      <c r="A107" s="203"/>
      <c r="B107" s="224" t="s">
        <v>306</v>
      </c>
      <c r="C107" s="198" t="s">
        <v>3</v>
      </c>
      <c r="D107" s="199">
        <v>100</v>
      </c>
      <c r="E107" s="200">
        <f>ต.ค.56!F107+พ.ย.56!F107+ธ.ค.56!F107</f>
        <v>0</v>
      </c>
      <c r="F107" s="200">
        <v>0</v>
      </c>
      <c r="G107" s="200"/>
    </row>
    <row r="108" spans="1:7">
      <c r="A108" s="203"/>
      <c r="B108" s="224" t="s">
        <v>257</v>
      </c>
      <c r="C108" s="198" t="s">
        <v>3</v>
      </c>
      <c r="D108" s="199">
        <f>SUM('สรุปผลงานสำคัญ (รายเดือน)'!D103)</f>
        <v>316</v>
      </c>
      <c r="E108" s="185">
        <f>ต.ค.56!F108+พ.ย.56!F108+ธ.ค.56!F108</f>
        <v>9</v>
      </c>
      <c r="F108" s="254">
        <f>F109+F110+F111+F112+F113</f>
        <v>3</v>
      </c>
      <c r="G108" s="225"/>
    </row>
    <row r="109" spans="1:7">
      <c r="A109" s="203"/>
      <c r="B109" s="222" t="s">
        <v>238</v>
      </c>
      <c r="C109" s="198" t="s">
        <v>3</v>
      </c>
      <c r="D109" s="199">
        <f>SUM('สรุปผลงานสำคัญ (รายเดือน)'!D104)</f>
        <v>30</v>
      </c>
      <c r="E109" s="200">
        <f>ต.ค.56!F109+พ.ย.56!F109+ธ.ค.56!F109</f>
        <v>0</v>
      </c>
      <c r="F109" s="200">
        <v>0</v>
      </c>
      <c r="G109" s="200"/>
    </row>
    <row r="110" spans="1:7">
      <c r="A110" s="203"/>
      <c r="B110" s="222" t="s">
        <v>239</v>
      </c>
      <c r="C110" s="198" t="s">
        <v>3</v>
      </c>
      <c r="D110" s="199">
        <f>SUM('สรุปผลงานสำคัญ (รายเดือน)'!D105)</f>
        <v>150</v>
      </c>
      <c r="E110" s="200">
        <f>ต.ค.56!F110+พ.ย.56!F110+ธ.ค.56!F110</f>
        <v>0</v>
      </c>
      <c r="F110" s="200">
        <v>0</v>
      </c>
      <c r="G110" s="200"/>
    </row>
    <row r="111" spans="1:7">
      <c r="A111" s="203"/>
      <c r="B111" s="222" t="s">
        <v>240</v>
      </c>
      <c r="C111" s="198" t="s">
        <v>3</v>
      </c>
      <c r="D111" s="199">
        <f>SUM('สรุปผลงานสำคัญ (รายเดือน)'!D106)</f>
        <v>35</v>
      </c>
      <c r="E111" s="200">
        <f>ต.ค.56!F111+พ.ย.56!F111+ธ.ค.56!F111</f>
        <v>8</v>
      </c>
      <c r="F111" s="223">
        <v>3</v>
      </c>
      <c r="G111" s="223"/>
    </row>
    <row r="112" spans="1:7">
      <c r="A112" s="203"/>
      <c r="B112" s="224" t="s">
        <v>241</v>
      </c>
      <c r="C112" s="198" t="s">
        <v>3</v>
      </c>
      <c r="D112" s="199">
        <f>SUM('สรุปผลงานสำคัญ (รายเดือน)'!D107)</f>
        <v>1</v>
      </c>
      <c r="E112" s="200">
        <f>ต.ค.56!F112+พ.ย.56!F112+ธ.ค.56!F112</f>
        <v>1</v>
      </c>
      <c r="F112" s="223">
        <v>0</v>
      </c>
      <c r="G112" s="223"/>
    </row>
    <row r="113" spans="1:7" ht="42">
      <c r="A113" s="203"/>
      <c r="B113" s="222" t="s">
        <v>242</v>
      </c>
      <c r="C113" s="198" t="s">
        <v>3</v>
      </c>
      <c r="D113" s="199">
        <f>SUM('สรุปผลงานสำคัญ (รายเดือน)'!D108)</f>
        <v>0</v>
      </c>
      <c r="E113" s="200">
        <f>ต.ค.56!F113+พ.ย.56!F113+ธ.ค.56!F113</f>
        <v>0</v>
      </c>
      <c r="F113" s="200">
        <v>0</v>
      </c>
      <c r="G113" s="200"/>
    </row>
    <row r="114" spans="1:7" ht="22.5" customHeight="1">
      <c r="A114" s="203"/>
      <c r="B114" s="226" t="s">
        <v>270</v>
      </c>
      <c r="C114" s="198" t="s">
        <v>3</v>
      </c>
      <c r="D114" s="199"/>
      <c r="E114" s="185">
        <f>ต.ค.56!F114+พ.ย.56!F114+ธ.ค.56!F114</f>
        <v>0</v>
      </c>
      <c r="F114" s="200">
        <v>0</v>
      </c>
      <c r="G114" s="200"/>
    </row>
    <row r="115" spans="1:7" ht="22.5" customHeight="1">
      <c r="A115" s="203"/>
      <c r="B115" s="226" t="s">
        <v>271</v>
      </c>
      <c r="C115" s="198" t="s">
        <v>3</v>
      </c>
      <c r="D115" s="199"/>
      <c r="E115" s="185">
        <f>ต.ค.56!F115+พ.ย.56!F115+ธ.ค.56!F115</f>
        <v>0</v>
      </c>
      <c r="F115" s="200">
        <v>0</v>
      </c>
      <c r="G115" s="200"/>
    </row>
    <row r="116" spans="1:7" ht="22.5" customHeight="1">
      <c r="A116" s="203"/>
      <c r="B116" s="226" t="s">
        <v>272</v>
      </c>
      <c r="C116" s="198" t="s">
        <v>3</v>
      </c>
      <c r="D116" s="199"/>
      <c r="E116" s="185">
        <f>ต.ค.56!F116+พ.ย.56!F116+ธ.ค.56!F116</f>
        <v>0</v>
      </c>
      <c r="F116" s="200">
        <v>0</v>
      </c>
      <c r="G116" s="200"/>
    </row>
    <row r="117" spans="1:7" ht="22.5" customHeight="1">
      <c r="A117" s="203"/>
      <c r="B117" s="226" t="s">
        <v>273</v>
      </c>
      <c r="C117" s="198" t="s">
        <v>3</v>
      </c>
      <c r="D117" s="199"/>
      <c r="E117" s="185">
        <f>ต.ค.56!F117+พ.ย.56!F117+ธ.ค.56!F117</f>
        <v>0</v>
      </c>
      <c r="F117" s="200">
        <v>0</v>
      </c>
      <c r="G117" s="200"/>
    </row>
    <row r="118" spans="1:7" ht="22.5" customHeight="1">
      <c r="A118" s="203"/>
      <c r="B118" s="226" t="s">
        <v>274</v>
      </c>
      <c r="C118" s="198" t="s">
        <v>3</v>
      </c>
      <c r="D118" s="199"/>
      <c r="E118" s="185">
        <f>ต.ค.56!F118+พ.ย.56!F118+ธ.ค.56!F118</f>
        <v>0</v>
      </c>
      <c r="F118" s="200">
        <v>0</v>
      </c>
      <c r="G118" s="200"/>
    </row>
    <row r="119" spans="1:7" ht="22.5" customHeight="1">
      <c r="A119" s="203"/>
      <c r="B119" s="226" t="s">
        <v>275</v>
      </c>
      <c r="C119" s="198" t="s">
        <v>3</v>
      </c>
      <c r="D119" s="199"/>
      <c r="E119" s="185">
        <f>ต.ค.56!F119+พ.ย.56!F119+ธ.ค.56!F119</f>
        <v>0</v>
      </c>
      <c r="F119" s="200">
        <v>0</v>
      </c>
      <c r="G119" s="200"/>
    </row>
    <row r="120" spans="1:7" ht="22.5" customHeight="1">
      <c r="A120" s="203"/>
      <c r="B120" s="226" t="s">
        <v>276</v>
      </c>
      <c r="C120" s="198" t="s">
        <v>3</v>
      </c>
      <c r="D120" s="199"/>
      <c r="E120" s="185">
        <f>ต.ค.56!F120+พ.ย.56!F120+ธ.ค.56!F120</f>
        <v>0</v>
      </c>
      <c r="F120" s="200">
        <v>0</v>
      </c>
      <c r="G120" s="200"/>
    </row>
    <row r="121" spans="1:7" ht="23.25" customHeight="1">
      <c r="A121" s="203"/>
      <c r="B121" s="226" t="s">
        <v>277</v>
      </c>
      <c r="C121" s="198" t="s">
        <v>3</v>
      </c>
      <c r="D121" s="199"/>
      <c r="E121" s="185">
        <f>ต.ค.56!F121+พ.ย.56!F121+ธ.ค.56!F121</f>
        <v>0</v>
      </c>
      <c r="F121" s="200">
        <v>0</v>
      </c>
      <c r="G121" s="200"/>
    </row>
    <row r="122" spans="1:7" ht="24" customHeight="1">
      <c r="A122" s="193" t="s">
        <v>36</v>
      </c>
      <c r="B122" s="227" t="s">
        <v>187</v>
      </c>
      <c r="C122" s="183" t="s">
        <v>3</v>
      </c>
      <c r="D122" s="228">
        <f>SUM('สรุปผลงานสำคัญ (รายเดือน)'!D117)</f>
        <v>0</v>
      </c>
      <c r="E122" s="195"/>
      <c r="F122" s="195"/>
      <c r="G122" s="195"/>
    </row>
    <row r="123" spans="1:7">
      <c r="A123" s="212"/>
      <c r="B123" s="194" t="s">
        <v>23</v>
      </c>
      <c r="C123" s="183"/>
      <c r="D123" s="184"/>
      <c r="E123" s="229"/>
      <c r="F123" s="229"/>
      <c r="G123" s="229"/>
    </row>
    <row r="124" spans="1:7" ht="42">
      <c r="A124" s="203"/>
      <c r="B124" s="201" t="s">
        <v>38</v>
      </c>
      <c r="C124" s="198" t="s">
        <v>3</v>
      </c>
      <c r="D124" s="199">
        <f>SUM('สรุปผลงานสำคัญ (รายเดือน)'!D119)</f>
        <v>0</v>
      </c>
      <c r="E124" s="185">
        <f>ต.ค.56!F124+พ.ย.56!F124+ธ.ค.56!F124</f>
        <v>0</v>
      </c>
      <c r="F124" s="189">
        <v>0</v>
      </c>
      <c r="G124" s="189"/>
    </row>
    <row r="125" spans="1:7">
      <c r="A125" s="203"/>
      <c r="B125" s="230" t="s">
        <v>39</v>
      </c>
      <c r="C125" s="198" t="s">
        <v>3</v>
      </c>
      <c r="D125" s="199"/>
      <c r="E125" s="185">
        <f>ต.ค.56!F125+พ.ย.56!F125+ธ.ค.56!F125</f>
        <v>0</v>
      </c>
      <c r="F125" s="189">
        <v>0</v>
      </c>
      <c r="G125" s="189"/>
    </row>
    <row r="126" spans="1:7">
      <c r="A126" s="203"/>
      <c r="B126" s="230" t="s">
        <v>40</v>
      </c>
      <c r="C126" s="198" t="s">
        <v>3</v>
      </c>
      <c r="D126" s="199"/>
      <c r="E126" s="185">
        <f>ต.ค.56!F126+พ.ย.56!F126+ธ.ค.56!F126</f>
        <v>0</v>
      </c>
      <c r="F126" s="189">
        <v>0</v>
      </c>
      <c r="G126" s="189"/>
    </row>
    <row r="127" spans="1:7">
      <c r="A127" s="203"/>
      <c r="B127" s="230" t="s">
        <v>41</v>
      </c>
      <c r="C127" s="198" t="s">
        <v>3</v>
      </c>
      <c r="D127" s="199"/>
      <c r="E127" s="185">
        <f>ต.ค.56!F127+พ.ย.56!F127+ธ.ค.56!F127</f>
        <v>0</v>
      </c>
      <c r="F127" s="189">
        <v>0</v>
      </c>
      <c r="G127" s="189"/>
    </row>
    <row r="128" spans="1:7">
      <c r="A128" s="203"/>
      <c r="B128" s="197" t="s">
        <v>42</v>
      </c>
      <c r="C128" s="198" t="s">
        <v>3</v>
      </c>
      <c r="D128" s="199">
        <f>SUM('สรุปผลงานสำคัญ (รายเดือน)'!D123)</f>
        <v>0</v>
      </c>
      <c r="E128" s="185">
        <f>ต.ค.56!F128+พ.ย.56!F128+ธ.ค.56!F128</f>
        <v>0</v>
      </c>
      <c r="F128" s="189">
        <v>0</v>
      </c>
      <c r="G128" s="189"/>
    </row>
    <row r="129" spans="1:7" ht="42">
      <c r="A129" s="203"/>
      <c r="B129" s="197" t="s">
        <v>43</v>
      </c>
      <c r="C129" s="198" t="s">
        <v>3</v>
      </c>
      <c r="D129" s="199">
        <f>SUM('สรุปผลงานสำคัญ (รายเดือน)'!D124)</f>
        <v>0</v>
      </c>
      <c r="E129" s="185">
        <f>ต.ค.56!F129+พ.ย.56!F129+ธ.ค.56!F129</f>
        <v>0</v>
      </c>
      <c r="F129" s="225">
        <v>0</v>
      </c>
      <c r="G129" s="225"/>
    </row>
    <row r="130" spans="1:7">
      <c r="A130" s="203"/>
      <c r="B130" s="202" t="s">
        <v>44</v>
      </c>
      <c r="C130" s="198" t="s">
        <v>3</v>
      </c>
      <c r="D130" s="199"/>
      <c r="E130" s="185">
        <f>ต.ค.56!F130+พ.ย.56!F130+ธ.ค.56!F130</f>
        <v>1</v>
      </c>
      <c r="F130" s="189">
        <v>0</v>
      </c>
      <c r="G130" s="189"/>
    </row>
    <row r="131" spans="1:7">
      <c r="A131" s="203"/>
      <c r="B131" s="202" t="s">
        <v>45</v>
      </c>
      <c r="C131" s="198" t="s">
        <v>3</v>
      </c>
      <c r="D131" s="199"/>
      <c r="E131" s="185">
        <f>ต.ค.56!F131+พ.ย.56!F131+ธ.ค.56!F131</f>
        <v>13</v>
      </c>
      <c r="F131" s="189">
        <v>5</v>
      </c>
      <c r="G131" s="189"/>
    </row>
    <row r="132" spans="1:7">
      <c r="A132" s="231"/>
      <c r="B132" s="232" t="s">
        <v>24</v>
      </c>
      <c r="C132" s="233"/>
      <c r="D132" s="234"/>
      <c r="E132" s="189"/>
      <c r="F132" s="189"/>
      <c r="G132" s="189"/>
    </row>
    <row r="133" spans="1:7">
      <c r="A133" s="231"/>
      <c r="B133" s="235" t="s">
        <v>46</v>
      </c>
      <c r="C133" s="233" t="s">
        <v>3</v>
      </c>
      <c r="D133" s="234">
        <v>0</v>
      </c>
      <c r="E133" s="185">
        <f>ต.ค.56!F133+พ.ย.56!F133+ธ.ค.56!F133</f>
        <v>0</v>
      </c>
      <c r="F133" s="189">
        <v>0</v>
      </c>
      <c r="G133" s="189"/>
    </row>
    <row r="134" spans="1:7">
      <c r="A134" s="231"/>
      <c r="B134" s="232" t="s">
        <v>25</v>
      </c>
      <c r="C134" s="233"/>
      <c r="D134" s="234"/>
      <c r="E134" s="189"/>
      <c r="F134" s="189"/>
      <c r="G134" s="189"/>
    </row>
    <row r="135" spans="1:7">
      <c r="A135" s="231"/>
      <c r="B135" s="235" t="s">
        <v>129</v>
      </c>
      <c r="C135" s="233" t="s">
        <v>3</v>
      </c>
      <c r="D135" s="234">
        <v>0</v>
      </c>
      <c r="E135" s="185">
        <f>ต.ค.56!F135+พ.ย.56!F135+ธ.ค.56!F135</f>
        <v>0</v>
      </c>
      <c r="F135" s="189">
        <v>0</v>
      </c>
      <c r="G135" s="189"/>
    </row>
    <row r="136" spans="1:7">
      <c r="A136" s="231"/>
      <c r="B136" s="235" t="s">
        <v>18</v>
      </c>
      <c r="C136" s="233" t="s">
        <v>8</v>
      </c>
      <c r="D136" s="234"/>
      <c r="E136" s="189"/>
      <c r="F136" s="189"/>
      <c r="G136" s="189"/>
    </row>
    <row r="137" spans="1:7" ht="24.75" customHeight="1">
      <c r="A137" s="231"/>
      <c r="B137" s="235" t="s">
        <v>130</v>
      </c>
      <c r="C137" s="233" t="s">
        <v>3</v>
      </c>
      <c r="D137" s="234">
        <v>0</v>
      </c>
      <c r="E137" s="185">
        <f>ต.ค.56!F137+พ.ย.56!F137+ธ.ค.56!F137</f>
        <v>0</v>
      </c>
      <c r="F137" s="189">
        <v>0</v>
      </c>
      <c r="G137" s="189"/>
    </row>
    <row r="138" spans="1:7" ht="24.75" customHeight="1">
      <c r="A138" s="231"/>
      <c r="B138" s="235" t="s">
        <v>21</v>
      </c>
      <c r="C138" s="233" t="s">
        <v>22</v>
      </c>
      <c r="D138" s="234">
        <v>0</v>
      </c>
      <c r="E138" s="185">
        <f>ต.ค.56!F138+พ.ย.56!F138+ธ.ค.56!F138</f>
        <v>0</v>
      </c>
      <c r="F138" s="189">
        <v>0</v>
      </c>
      <c r="G138" s="236"/>
    </row>
    <row r="139" spans="1:7" ht="24.75" customHeight="1">
      <c r="A139" s="231"/>
      <c r="B139" s="237" t="s">
        <v>68</v>
      </c>
      <c r="C139" s="233" t="s">
        <v>3</v>
      </c>
      <c r="D139" s="234">
        <v>0</v>
      </c>
      <c r="E139" s="185">
        <f>ต.ค.56!F139+พ.ย.56!F139+ธ.ค.56!F139</f>
        <v>0</v>
      </c>
      <c r="F139" s="189">
        <v>0</v>
      </c>
      <c r="G139" s="189"/>
    </row>
    <row r="140" spans="1:7" ht="24.75" customHeight="1">
      <c r="A140" s="231"/>
      <c r="B140" s="238" t="s">
        <v>58</v>
      </c>
      <c r="C140" s="233" t="s">
        <v>22</v>
      </c>
      <c r="D140" s="234">
        <v>0</v>
      </c>
      <c r="E140" s="185">
        <f>ต.ค.56!F140+พ.ย.56!F140+ธ.ค.56!F140</f>
        <v>0</v>
      </c>
      <c r="F140" s="189">
        <v>0</v>
      </c>
      <c r="G140" s="236"/>
    </row>
    <row r="141" spans="1:7" ht="22.5" customHeight="1">
      <c r="A141" s="231"/>
      <c r="B141" s="237" t="s">
        <v>69</v>
      </c>
      <c r="C141" s="233" t="s">
        <v>3</v>
      </c>
      <c r="D141" s="234">
        <v>0</v>
      </c>
      <c r="E141" s="185">
        <f>ต.ค.56!F141+พ.ย.56!F141+ธ.ค.56!F141</f>
        <v>0</v>
      </c>
      <c r="F141" s="189">
        <v>0</v>
      </c>
      <c r="G141" s="189"/>
    </row>
    <row r="142" spans="1:7" ht="25.5" customHeight="1">
      <c r="A142" s="231"/>
      <c r="B142" s="238" t="s">
        <v>59</v>
      </c>
      <c r="C142" s="233" t="s">
        <v>22</v>
      </c>
      <c r="D142" s="234">
        <v>0</v>
      </c>
      <c r="E142" s="185">
        <f>ต.ค.56!F142+พ.ย.56!F142+ธ.ค.56!F142</f>
        <v>0</v>
      </c>
      <c r="F142" s="189">
        <v>0</v>
      </c>
      <c r="G142" s="236"/>
    </row>
    <row r="143" spans="1:7" ht="23.25" customHeight="1">
      <c r="A143" s="231"/>
      <c r="B143" s="235" t="s">
        <v>131</v>
      </c>
      <c r="C143" s="233" t="s">
        <v>3</v>
      </c>
      <c r="D143" s="234">
        <v>0</v>
      </c>
      <c r="E143" s="185">
        <f>ต.ค.56!F143+พ.ย.56!F143+ธ.ค.56!F143</f>
        <v>0</v>
      </c>
      <c r="F143" s="189">
        <v>0</v>
      </c>
      <c r="G143" s="189"/>
    </row>
    <row r="144" spans="1:7" ht="35.25" customHeight="1">
      <c r="A144" s="231"/>
      <c r="B144" s="235" t="s">
        <v>28</v>
      </c>
      <c r="C144" s="233" t="s">
        <v>22</v>
      </c>
      <c r="D144" s="234">
        <v>0</v>
      </c>
      <c r="E144" s="185">
        <f>ต.ค.56!F144+พ.ย.56!F144+ธ.ค.56!F144</f>
        <v>0</v>
      </c>
      <c r="F144" s="189">
        <v>0</v>
      </c>
      <c r="G144" s="236"/>
    </row>
    <row r="145" spans="1:7" ht="27.75" customHeight="1">
      <c r="A145" s="231"/>
      <c r="B145" s="232" t="s">
        <v>208</v>
      </c>
      <c r="C145" s="233"/>
      <c r="D145" s="234"/>
      <c r="E145" s="189"/>
      <c r="F145" s="189"/>
      <c r="G145" s="189"/>
    </row>
    <row r="146" spans="1:7">
      <c r="A146" s="231"/>
      <c r="B146" s="239" t="s">
        <v>132</v>
      </c>
      <c r="C146" s="233" t="s">
        <v>3</v>
      </c>
      <c r="D146" s="234">
        <v>0</v>
      </c>
      <c r="E146" s="185">
        <f>ต.ค.56!F146+พ.ย.56!F146+ธ.ค.56!F146</f>
        <v>0</v>
      </c>
      <c r="F146" s="189">
        <v>0</v>
      </c>
      <c r="G146" s="189"/>
    </row>
    <row r="147" spans="1:7" ht="46.5" customHeight="1">
      <c r="A147" s="231"/>
      <c r="B147" s="239" t="s">
        <v>167</v>
      </c>
      <c r="C147" s="233" t="s">
        <v>3</v>
      </c>
      <c r="D147" s="234">
        <v>0</v>
      </c>
      <c r="E147" s="185">
        <f>ต.ค.56!F147+พ.ย.56!F147+ธ.ค.56!F147</f>
        <v>0</v>
      </c>
      <c r="F147" s="189">
        <v>0</v>
      </c>
      <c r="G147" s="189"/>
    </row>
    <row r="148" spans="1:7" ht="46.5" customHeight="1">
      <c r="A148" s="231"/>
      <c r="B148" s="240" t="s">
        <v>188</v>
      </c>
      <c r="C148" s="233" t="s">
        <v>3</v>
      </c>
      <c r="D148" s="234">
        <v>0</v>
      </c>
      <c r="E148" s="185">
        <f>ต.ค.56!F148+พ.ย.56!F148+ธ.ค.56!F148</f>
        <v>0</v>
      </c>
      <c r="F148" s="189">
        <v>0</v>
      </c>
      <c r="G148" s="189"/>
    </row>
    <row r="149" spans="1:7" ht="24.75" customHeight="1">
      <c r="A149" s="231"/>
      <c r="B149" s="241" t="s">
        <v>209</v>
      </c>
      <c r="C149" s="233" t="s">
        <v>3</v>
      </c>
      <c r="D149" s="234">
        <v>0</v>
      </c>
      <c r="E149" s="185">
        <f>ต.ค.56!F149+พ.ย.56!F149+ธ.ค.56!F149</f>
        <v>0</v>
      </c>
      <c r="F149" s="189">
        <v>0</v>
      </c>
      <c r="G149" s="189"/>
    </row>
    <row r="150" spans="1:7">
      <c r="A150" s="231"/>
      <c r="B150" s="235" t="s">
        <v>189</v>
      </c>
      <c r="C150" s="233"/>
      <c r="D150" s="234"/>
      <c r="E150" s="189"/>
      <c r="F150" s="189"/>
      <c r="G150" s="189"/>
    </row>
    <row r="151" spans="1:7">
      <c r="A151" s="231"/>
      <c r="B151" s="235" t="s">
        <v>133</v>
      </c>
      <c r="C151" s="233" t="s">
        <v>3</v>
      </c>
      <c r="D151" s="234">
        <v>0</v>
      </c>
      <c r="E151" s="185">
        <f>ต.ค.56!F151+พ.ย.56!F151+ธ.ค.56!F151</f>
        <v>0</v>
      </c>
      <c r="F151" s="189">
        <v>0</v>
      </c>
      <c r="G151" s="189"/>
    </row>
    <row r="152" spans="1:7" ht="22.5" customHeight="1">
      <c r="A152" s="231"/>
      <c r="B152" s="242" t="s">
        <v>33</v>
      </c>
      <c r="C152" s="233"/>
      <c r="D152" s="234"/>
      <c r="E152" s="189"/>
      <c r="F152" s="189"/>
      <c r="G152" s="189"/>
    </row>
    <row r="153" spans="1:7">
      <c r="A153" s="231"/>
      <c r="B153" s="235" t="s">
        <v>134</v>
      </c>
      <c r="C153" s="233" t="s">
        <v>3</v>
      </c>
      <c r="D153" s="234">
        <v>0</v>
      </c>
      <c r="E153" s="185">
        <f>ต.ค.56!F153+พ.ย.56!F153+ธ.ค.56!F153</f>
        <v>0</v>
      </c>
      <c r="F153" s="189">
        <v>0</v>
      </c>
      <c r="G153" s="189"/>
    </row>
    <row r="154" spans="1:7">
      <c r="A154" s="231"/>
      <c r="B154" s="243" t="s">
        <v>30</v>
      </c>
      <c r="C154" s="233"/>
      <c r="D154" s="234"/>
      <c r="E154" s="189"/>
      <c r="F154" s="189"/>
      <c r="G154" s="189"/>
    </row>
    <row r="155" spans="1:7">
      <c r="A155" s="231"/>
      <c r="B155" s="232" t="s">
        <v>29</v>
      </c>
      <c r="C155" s="233"/>
      <c r="D155" s="234"/>
      <c r="E155" s="189"/>
      <c r="F155" s="189"/>
      <c r="G155" s="189"/>
    </row>
    <row r="156" spans="1:7">
      <c r="A156" s="231"/>
      <c r="B156" s="232" t="s">
        <v>190</v>
      </c>
      <c r="C156" s="233"/>
      <c r="D156" s="234"/>
      <c r="E156" s="189"/>
      <c r="F156" s="189"/>
      <c r="G156" s="189"/>
    </row>
    <row r="157" spans="1:7">
      <c r="A157" s="231"/>
      <c r="B157" s="235" t="s">
        <v>135</v>
      </c>
      <c r="C157" s="233" t="s">
        <v>126</v>
      </c>
      <c r="D157" s="234">
        <v>0</v>
      </c>
      <c r="E157" s="185">
        <f>ต.ค.56!F157+พ.ย.56!F157+ธ.ค.56!F157</f>
        <v>0</v>
      </c>
      <c r="F157" s="189">
        <v>0</v>
      </c>
      <c r="G157" s="189"/>
    </row>
    <row r="158" spans="1:7">
      <c r="A158" s="231"/>
      <c r="B158" s="244" t="s">
        <v>31</v>
      </c>
      <c r="C158" s="233"/>
      <c r="D158" s="234"/>
      <c r="E158" s="189"/>
      <c r="F158" s="189"/>
      <c r="G158" s="189"/>
    </row>
    <row r="159" spans="1:7">
      <c r="A159" s="231"/>
      <c r="B159" s="239" t="s">
        <v>47</v>
      </c>
      <c r="C159" s="233"/>
      <c r="D159" s="234"/>
      <c r="E159" s="189"/>
      <c r="F159" s="189"/>
      <c r="G159" s="189"/>
    </row>
    <row r="160" spans="1:7">
      <c r="A160" s="231"/>
      <c r="B160" s="239" t="s">
        <v>136</v>
      </c>
      <c r="C160" s="233" t="s">
        <v>12</v>
      </c>
      <c r="D160" s="234">
        <v>0</v>
      </c>
      <c r="E160" s="185">
        <f>ต.ค.56!F160+พ.ย.56!F160+ธ.ค.56!F160</f>
        <v>0</v>
      </c>
      <c r="F160" s="189">
        <v>0</v>
      </c>
      <c r="G160" s="189"/>
    </row>
    <row r="161" spans="1:7">
      <c r="A161" s="231"/>
      <c r="B161" s="245" t="s">
        <v>32</v>
      </c>
      <c r="C161" s="233"/>
      <c r="D161" s="234"/>
      <c r="E161" s="189"/>
      <c r="F161" s="189"/>
      <c r="G161" s="189"/>
    </row>
    <row r="162" spans="1:7">
      <c r="A162" s="231"/>
      <c r="B162" s="232" t="s">
        <v>26</v>
      </c>
      <c r="C162" s="233"/>
      <c r="D162" s="234"/>
      <c r="E162" s="189"/>
      <c r="F162" s="189"/>
      <c r="G162" s="189"/>
    </row>
    <row r="163" spans="1:7">
      <c r="A163" s="231"/>
      <c r="B163" s="235" t="s">
        <v>137</v>
      </c>
      <c r="C163" s="233" t="s">
        <v>3</v>
      </c>
      <c r="D163" s="234">
        <v>0</v>
      </c>
      <c r="E163" s="185">
        <f>ต.ค.56!F163+พ.ย.56!F163+ธ.ค.56!F163</f>
        <v>0</v>
      </c>
      <c r="F163" s="189">
        <v>0</v>
      </c>
      <c r="G163" s="189"/>
    </row>
    <row r="164" spans="1:7" ht="24.75" customHeight="1">
      <c r="A164" s="231"/>
      <c r="B164" s="235" t="s">
        <v>27</v>
      </c>
      <c r="C164" s="233"/>
      <c r="D164" s="234"/>
      <c r="E164" s="189"/>
      <c r="F164" s="189"/>
      <c r="G164" s="189"/>
    </row>
    <row r="165" spans="1:7">
      <c r="A165" s="193" t="s">
        <v>48</v>
      </c>
      <c r="B165" s="194" t="s">
        <v>243</v>
      </c>
      <c r="C165" s="183" t="s">
        <v>3</v>
      </c>
      <c r="D165" s="184">
        <f>SUM('สรุปผลงานสำคัญ (รายเดือน)'!D160)</f>
        <v>8800</v>
      </c>
      <c r="E165" s="185">
        <f>E166</f>
        <v>2246</v>
      </c>
      <c r="F165" s="189">
        <f>F166</f>
        <v>1486</v>
      </c>
      <c r="G165" s="246"/>
    </row>
    <row r="166" spans="1:7">
      <c r="A166" s="193"/>
      <c r="B166" s="194" t="s">
        <v>244</v>
      </c>
      <c r="C166" s="183" t="s">
        <v>3</v>
      </c>
      <c r="D166" s="184">
        <f>SUM('สรุปผลงานสำคัญ (รายเดือน)'!D161)</f>
        <v>8800</v>
      </c>
      <c r="E166" s="185">
        <f>E167+E170</f>
        <v>2246</v>
      </c>
      <c r="F166" s="189">
        <f>F167+F170</f>
        <v>1486</v>
      </c>
      <c r="G166" s="246"/>
    </row>
    <row r="167" spans="1:7" ht="23.25" customHeight="1">
      <c r="A167" s="196"/>
      <c r="B167" s="197" t="s">
        <v>245</v>
      </c>
      <c r="C167" s="198" t="s">
        <v>3</v>
      </c>
      <c r="D167" s="199">
        <f>SUM('สรุปผลงานสำคัญ (รายเดือน)'!D162)</f>
        <v>2000</v>
      </c>
      <c r="E167" s="185">
        <f>E168+E169</f>
        <v>1065</v>
      </c>
      <c r="F167" s="189">
        <f>F168+F169</f>
        <v>1004</v>
      </c>
      <c r="G167" s="247"/>
    </row>
    <row r="168" spans="1:7" ht="23.25" customHeight="1">
      <c r="A168" s="196"/>
      <c r="B168" s="197" t="s">
        <v>246</v>
      </c>
      <c r="C168" s="198" t="s">
        <v>3</v>
      </c>
      <c r="D168" s="199">
        <f>SUM('สรุปผลงานสำคัญ (รายเดือน)'!D163)</f>
        <v>1200</v>
      </c>
      <c r="E168" s="185">
        <f>ต.ค.56!F168+พ.ย.56!F168+ธ.ค.56!F168</f>
        <v>274</v>
      </c>
      <c r="F168" s="189">
        <v>213</v>
      </c>
      <c r="G168" s="247"/>
    </row>
    <row r="169" spans="1:7" ht="23.25" customHeight="1">
      <c r="A169" s="196"/>
      <c r="B169" s="197" t="s">
        <v>247</v>
      </c>
      <c r="C169" s="198" t="s">
        <v>3</v>
      </c>
      <c r="D169" s="199">
        <f>SUM('สรุปผลงานสำคัญ (รายเดือน)'!D164)</f>
        <v>800</v>
      </c>
      <c r="E169" s="185">
        <f>ต.ค.56!F169+พ.ย.56!F169+ธ.ค.56!F169</f>
        <v>791</v>
      </c>
      <c r="F169" s="189">
        <v>791</v>
      </c>
      <c r="G169" s="247"/>
    </row>
    <row r="170" spans="1:7" ht="22.5" customHeight="1">
      <c r="A170" s="196"/>
      <c r="B170" s="197" t="s">
        <v>248</v>
      </c>
      <c r="C170" s="198" t="s">
        <v>3</v>
      </c>
      <c r="D170" s="199">
        <f>SUM('สรุปผลงานสำคัญ (รายเดือน)'!D165)</f>
        <v>6800</v>
      </c>
      <c r="E170" s="185">
        <f>E171+E172</f>
        <v>1181</v>
      </c>
      <c r="F170" s="189">
        <f>F171+F172</f>
        <v>482</v>
      </c>
      <c r="G170" s="225"/>
    </row>
    <row r="171" spans="1:7" ht="23.25" customHeight="1">
      <c r="A171" s="196"/>
      <c r="B171" s="197" t="s">
        <v>255</v>
      </c>
      <c r="C171" s="198" t="s">
        <v>3</v>
      </c>
      <c r="D171" s="199">
        <f>SUM('สรุปผลงานสำคัญ (รายเดือน)'!D166)</f>
        <v>3000</v>
      </c>
      <c r="E171" s="185">
        <f>ต.ค.56!F171+พ.ย.56!F171+ธ.ค.56!F171</f>
        <v>330</v>
      </c>
      <c r="F171" s="189">
        <v>178</v>
      </c>
      <c r="G171" s="189"/>
    </row>
    <row r="172" spans="1:7" ht="23.25" customHeight="1">
      <c r="A172" s="196"/>
      <c r="B172" s="197" t="s">
        <v>249</v>
      </c>
      <c r="C172" s="198" t="s">
        <v>3</v>
      </c>
      <c r="D172" s="199">
        <f>SUM('สรุปผลงานสำคัญ (รายเดือน)'!D167)</f>
        <v>3800</v>
      </c>
      <c r="E172" s="185">
        <f>ต.ค.56!F172+พ.ย.56!F172+ธ.ค.56!F172</f>
        <v>851</v>
      </c>
      <c r="F172" s="189">
        <v>304</v>
      </c>
      <c r="G172" s="189"/>
    </row>
    <row r="173" spans="1:7" ht="27.75" customHeight="1">
      <c r="A173" s="193" t="s">
        <v>84</v>
      </c>
      <c r="B173" s="194" t="s">
        <v>194</v>
      </c>
      <c r="C173" s="183" t="s">
        <v>3</v>
      </c>
      <c r="D173" s="184">
        <f>SUM('สรุปผลงานสำคัญ (รายเดือน)'!D168)</f>
        <v>42700</v>
      </c>
      <c r="E173" s="185">
        <f>ต.ค.56!F173+พ.ย.56!F173+ธ.ค.56!F173</f>
        <v>18909</v>
      </c>
      <c r="F173" s="189">
        <f>F174+F175+F176+F179+F184</f>
        <v>6024</v>
      </c>
      <c r="G173" s="195"/>
    </row>
    <row r="174" spans="1:7" ht="27.75" customHeight="1">
      <c r="A174" s="193"/>
      <c r="B174" s="197" t="s">
        <v>195</v>
      </c>
      <c r="C174" s="183" t="s">
        <v>3</v>
      </c>
      <c r="D174" s="184">
        <f>SUM('สรุปผลงานสำคัญ (รายเดือน)'!D169)</f>
        <v>40000</v>
      </c>
      <c r="E174" s="185">
        <f>ต.ค.56!F174+พ.ย.56!F174+ธ.ค.56!F174</f>
        <v>18909</v>
      </c>
      <c r="F174" s="189">
        <v>6024</v>
      </c>
      <c r="G174" s="195"/>
    </row>
    <row r="175" spans="1:7">
      <c r="A175" s="187"/>
      <c r="B175" s="182" t="s">
        <v>250</v>
      </c>
      <c r="C175" s="198" t="s">
        <v>3</v>
      </c>
      <c r="D175" s="199">
        <f>SUM('สรุปผลงานสำคัญ (รายเดือน)'!D170)</f>
        <v>2500</v>
      </c>
      <c r="E175" s="185">
        <f>ต.ค.56!F175+พ.ย.56!F175+ธ.ค.56!F175</f>
        <v>0</v>
      </c>
      <c r="F175" s="189">
        <v>0</v>
      </c>
      <c r="G175" s="189"/>
    </row>
    <row r="176" spans="1:7" ht="23.25" customHeight="1">
      <c r="A176" s="248"/>
      <c r="B176" s="197" t="s">
        <v>196</v>
      </c>
      <c r="C176" s="198" t="s">
        <v>3</v>
      </c>
      <c r="D176" s="199">
        <f>SUM('สรุปผลงานสำคัญ (รายเดือน)'!D171)</f>
        <v>2700</v>
      </c>
      <c r="E176" s="185">
        <f>ต.ค.56!F176+พ.ย.56!F176+ธ.ค.56!F176</f>
        <v>0</v>
      </c>
      <c r="F176" s="189">
        <v>0</v>
      </c>
      <c r="G176" s="189"/>
    </row>
    <row r="177" spans="1:14" ht="23.25" customHeight="1">
      <c r="A177" s="248"/>
      <c r="B177" s="202" t="s">
        <v>88</v>
      </c>
      <c r="C177" s="198" t="s">
        <v>3</v>
      </c>
      <c r="D177" s="199">
        <f>SUM('สรุปผลงานสำคัญ (รายเดือน)'!D172)</f>
        <v>2500</v>
      </c>
      <c r="E177" s="185">
        <f>ต.ค.56!F177+พ.ย.56!F177+ธ.ค.56!F177</f>
        <v>0</v>
      </c>
      <c r="F177" s="189">
        <v>0</v>
      </c>
      <c r="G177" s="189"/>
    </row>
    <row r="178" spans="1:14" ht="24.75" customHeight="1">
      <c r="A178" s="248"/>
      <c r="B178" s="202" t="s">
        <v>89</v>
      </c>
      <c r="C178" s="198" t="s">
        <v>3</v>
      </c>
      <c r="D178" s="199">
        <f>SUM('สรุปผลงานสำคัญ (รายเดือน)'!D173)</f>
        <v>200</v>
      </c>
      <c r="E178" s="185">
        <f>ต.ค.56!F178+พ.ย.56!F178+ธ.ค.56!F178</f>
        <v>294</v>
      </c>
      <c r="F178" s="189">
        <v>0</v>
      </c>
      <c r="G178" s="189"/>
    </row>
    <row r="179" spans="1:14" ht="23.25" customHeight="1">
      <c r="A179" s="193"/>
      <c r="B179" s="197" t="s">
        <v>253</v>
      </c>
      <c r="C179" s="198"/>
      <c r="D179" s="199"/>
      <c r="E179" s="195">
        <f>E180</f>
        <v>0</v>
      </c>
      <c r="F179" s="195">
        <f>F180</f>
        <v>0</v>
      </c>
      <c r="G179" s="195"/>
    </row>
    <row r="180" spans="1:14" ht="23.25" customHeight="1">
      <c r="A180" s="248"/>
      <c r="B180" s="207" t="s">
        <v>251</v>
      </c>
      <c r="C180" s="198" t="s">
        <v>8</v>
      </c>
      <c r="D180" s="199">
        <f>SUM('สรุปผลงานสำคัญ (รายเดือน)'!D175)</f>
        <v>175027</v>
      </c>
      <c r="E180" s="185">
        <f>ต.ค.56!F180+พ.ย.56!F180+ธ.ค.56!F180</f>
        <v>0</v>
      </c>
      <c r="F180" s="189">
        <v>0</v>
      </c>
      <c r="G180" s="189"/>
    </row>
    <row r="181" spans="1:14" ht="23.25" customHeight="1">
      <c r="A181" s="248"/>
      <c r="B181" s="202" t="s">
        <v>53</v>
      </c>
      <c r="C181" s="198"/>
      <c r="D181" s="199">
        <f>SUM('สรุปผลงานสำคัญ (รายเดือน)'!D176)</f>
        <v>158400</v>
      </c>
      <c r="E181" s="185">
        <f>ต.ค.56!F181+พ.ย.56!F181+ธ.ค.56!F181</f>
        <v>0</v>
      </c>
      <c r="F181" s="189">
        <v>0</v>
      </c>
      <c r="G181" s="189"/>
    </row>
    <row r="182" spans="1:14" ht="26.25" customHeight="1">
      <c r="A182" s="248"/>
      <c r="B182" s="202" t="s">
        <v>54</v>
      </c>
      <c r="C182" s="198"/>
      <c r="D182" s="199">
        <f>SUM('สรุปผลงานสำคัญ (รายเดือน)'!D177)</f>
        <v>11700</v>
      </c>
      <c r="E182" s="185">
        <f>ต.ค.56!F182+พ.ย.56!F182+ธ.ค.56!F182</f>
        <v>0</v>
      </c>
      <c r="F182" s="189">
        <v>0</v>
      </c>
      <c r="G182" s="189"/>
    </row>
    <row r="183" spans="1:14" ht="23.25" customHeight="1">
      <c r="A183" s="248"/>
      <c r="B183" s="202" t="s">
        <v>55</v>
      </c>
      <c r="C183" s="198"/>
      <c r="D183" s="199">
        <f>SUM('สรุปผลงานสำคัญ (รายเดือน)'!D178)</f>
        <v>4927</v>
      </c>
      <c r="E183" s="185">
        <f>ต.ค.56!F183+พ.ย.56!F183+ธ.ค.56!F183</f>
        <v>0</v>
      </c>
      <c r="F183" s="189">
        <v>0</v>
      </c>
      <c r="G183" s="189"/>
    </row>
    <row r="184" spans="1:14" ht="24.75" customHeight="1">
      <c r="A184" s="248"/>
      <c r="B184" s="197" t="s">
        <v>252</v>
      </c>
      <c r="C184" s="198" t="s">
        <v>9</v>
      </c>
      <c r="D184" s="199">
        <f>SUM('สรุปผลงานสำคัญ (รายเดือน)'!D179)</f>
        <v>1000</v>
      </c>
      <c r="E184" s="185">
        <f>ต.ค.56!F184+พ.ย.56!F184+ธ.ค.56!F184</f>
        <v>0</v>
      </c>
      <c r="F184" s="189">
        <v>0</v>
      </c>
      <c r="G184" s="189"/>
    </row>
    <row r="185" spans="1:14" ht="18" customHeight="1">
      <c r="A185" s="249"/>
      <c r="B185" s="250"/>
      <c r="C185" s="251"/>
      <c r="D185" s="252"/>
      <c r="E185" s="253"/>
      <c r="F185" s="253"/>
      <c r="G185" s="253"/>
      <c r="H185" s="4"/>
      <c r="I185" s="4"/>
      <c r="J185" s="4"/>
      <c r="K185" s="4"/>
      <c r="L185" s="4"/>
      <c r="M185" s="4"/>
      <c r="N185" s="4"/>
    </row>
  </sheetData>
  <mergeCells count="10">
    <mergeCell ref="A17:B17"/>
    <mergeCell ref="A1:G1"/>
    <mergeCell ref="A2:G2"/>
    <mergeCell ref="A3:G3"/>
    <mergeCell ref="B5:B6"/>
    <mergeCell ref="C5:C6"/>
    <mergeCell ref="D5:D6"/>
    <mergeCell ref="E5:E6"/>
    <mergeCell ref="F5:F6"/>
    <mergeCell ref="G5:G6"/>
  </mergeCells>
  <printOptions horizontalCentered="1"/>
  <pageMargins left="0.55118110236220474" right="0.35433070866141736" top="0.72" bottom="0.46" header="0.51181102362204722" footer="0.26"/>
  <pageSetup paperSize="9" scale="90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00B050"/>
  </sheetPr>
  <dimension ref="A1:N185"/>
  <sheetViews>
    <sheetView showGridLines="0" view="pageBreakPreview" topLeftCell="A121" zoomScaleSheetLayoutView="100" workbookViewId="0">
      <selection activeCell="F131" sqref="F131"/>
    </sheetView>
  </sheetViews>
  <sheetFormatPr defaultRowHeight="21"/>
  <cols>
    <col min="1" max="1" width="12.33203125" style="1" bestFit="1" customWidth="1"/>
    <col min="2" max="2" width="61" style="1" customWidth="1"/>
    <col min="3" max="3" width="10.5" style="1" customWidth="1"/>
    <col min="4" max="4" width="13.1640625" style="78" customWidth="1"/>
    <col min="5" max="5" width="9.33203125" style="1" bestFit="1" customWidth="1"/>
    <col min="6" max="6" width="7.6640625" style="1" bestFit="1" customWidth="1"/>
    <col min="7" max="7" width="7.33203125" style="1" bestFit="1" customWidth="1"/>
    <col min="8" max="17" width="9.33203125" style="1" customWidth="1"/>
    <col min="18" max="16384" width="9.33203125" style="1"/>
  </cols>
  <sheetData>
    <row r="1" spans="1:7">
      <c r="A1" s="353" t="s">
        <v>297</v>
      </c>
      <c r="B1" s="353"/>
      <c r="C1" s="353"/>
      <c r="D1" s="353"/>
      <c r="E1" s="353"/>
      <c r="F1" s="353"/>
      <c r="G1" s="353"/>
    </row>
    <row r="2" spans="1:7">
      <c r="A2" s="353" t="s">
        <v>212</v>
      </c>
      <c r="B2" s="353"/>
      <c r="C2" s="353"/>
      <c r="D2" s="353"/>
      <c r="E2" s="353"/>
      <c r="F2" s="353"/>
      <c r="G2" s="353"/>
    </row>
    <row r="3" spans="1:7">
      <c r="A3" s="353" t="s">
        <v>298</v>
      </c>
      <c r="B3" s="353"/>
      <c r="C3" s="353"/>
      <c r="D3" s="353"/>
      <c r="E3" s="353"/>
      <c r="F3" s="353"/>
      <c r="G3" s="353"/>
    </row>
    <row r="4" spans="1:7" ht="18" customHeight="1">
      <c r="D4" s="161"/>
      <c r="E4" s="6"/>
      <c r="F4" s="6"/>
      <c r="G4" s="6"/>
    </row>
    <row r="5" spans="1:7">
      <c r="A5" s="2"/>
      <c r="B5" s="344" t="s">
        <v>11</v>
      </c>
      <c r="C5" s="346" t="s">
        <v>1</v>
      </c>
      <c r="D5" s="354" t="s">
        <v>16</v>
      </c>
      <c r="E5" s="338" t="s">
        <v>296</v>
      </c>
      <c r="F5" s="341">
        <v>20821</v>
      </c>
      <c r="G5" s="341" t="s">
        <v>127</v>
      </c>
    </row>
    <row r="6" spans="1:7">
      <c r="A6" s="3"/>
      <c r="B6" s="345"/>
      <c r="C6" s="347"/>
      <c r="D6" s="355"/>
      <c r="E6" s="339"/>
      <c r="F6" s="339"/>
      <c r="G6" s="339"/>
    </row>
    <row r="7" spans="1:7">
      <c r="A7" s="176" t="s">
        <v>17</v>
      </c>
      <c r="B7" s="177"/>
      <c r="C7" s="178"/>
      <c r="D7" s="179"/>
      <c r="E7" s="180"/>
      <c r="F7" s="180"/>
      <c r="G7" s="180"/>
    </row>
    <row r="8" spans="1:7" ht="27" customHeight="1">
      <c r="A8" s="181" t="s">
        <v>2</v>
      </c>
      <c r="B8" s="182"/>
      <c r="C8" s="183" t="s">
        <v>3</v>
      </c>
      <c r="D8" s="184"/>
      <c r="E8" s="185">
        <f>ต.ค.56!F8+พ.ย.56!F8+ธ.ค.56!F8+ม.ค.57!F8</f>
        <v>459</v>
      </c>
      <c r="F8" s="185">
        <v>77</v>
      </c>
      <c r="G8" s="185"/>
    </row>
    <row r="9" spans="1:7" ht="24.75" customHeight="1">
      <c r="A9" s="181" t="s">
        <v>4</v>
      </c>
      <c r="B9" s="182"/>
      <c r="C9" s="183" t="s">
        <v>3</v>
      </c>
      <c r="D9" s="184"/>
      <c r="E9" s="185">
        <f>ต.ค.56!F9+พ.ย.56!F9+ธ.ค.56!F9+ม.ค.57!F9</f>
        <v>1818</v>
      </c>
      <c r="F9" s="185">
        <v>439</v>
      </c>
      <c r="G9" s="185"/>
    </row>
    <row r="10" spans="1:7" ht="24.75" customHeight="1">
      <c r="A10" s="181"/>
      <c r="B10" s="182"/>
      <c r="C10" s="183" t="s">
        <v>19</v>
      </c>
      <c r="D10" s="184"/>
      <c r="E10" s="185">
        <f>ต.ค.56!F10+พ.ย.56!F10+ธ.ค.56!F10+ม.ค.57!F10</f>
        <v>2758</v>
      </c>
      <c r="F10" s="185">
        <v>614</v>
      </c>
      <c r="G10" s="185"/>
    </row>
    <row r="11" spans="1:7">
      <c r="A11" s="181" t="s">
        <v>5</v>
      </c>
      <c r="B11" s="182"/>
      <c r="C11" s="183" t="s">
        <v>6</v>
      </c>
      <c r="D11" s="184"/>
      <c r="E11" s="185">
        <f>ต.ค.56!F11+พ.ย.56!F11+ธ.ค.56!F11+ม.ค.57!F11</f>
        <v>411</v>
      </c>
      <c r="F11" s="185">
        <v>51</v>
      </c>
      <c r="G11" s="185"/>
    </row>
    <row r="12" spans="1:7">
      <c r="A12" s="181" t="s">
        <v>15</v>
      </c>
      <c r="B12" s="182"/>
      <c r="C12" s="183" t="s">
        <v>3</v>
      </c>
      <c r="D12" s="184"/>
      <c r="E12" s="185">
        <f>ต.ค.56!F12+พ.ย.56!F12+ธ.ค.56!F12+ม.ค.57!F12</f>
        <v>354</v>
      </c>
      <c r="F12" s="185">
        <v>51</v>
      </c>
      <c r="G12" s="185"/>
    </row>
    <row r="13" spans="1:7" ht="26.25" customHeight="1">
      <c r="A13" s="181" t="s">
        <v>7</v>
      </c>
      <c r="B13" s="186"/>
      <c r="C13" s="183" t="s">
        <v>3</v>
      </c>
      <c r="D13" s="184"/>
      <c r="E13" s="185">
        <f>ต.ค.56!F13+พ.ย.56!F13+ธ.ค.56!F13+ม.ค.57!F13</f>
        <v>362</v>
      </c>
      <c r="F13" s="185">
        <v>51</v>
      </c>
      <c r="G13" s="185"/>
    </row>
    <row r="14" spans="1:7" ht="20.25" customHeight="1">
      <c r="A14" s="187"/>
      <c r="B14" s="188"/>
      <c r="C14" s="183"/>
      <c r="D14" s="184"/>
      <c r="E14" s="189"/>
      <c r="F14" s="189"/>
      <c r="G14" s="189"/>
    </row>
    <row r="15" spans="1:7" ht="20.25" hidden="1" customHeight="1">
      <c r="A15" s="190" t="s">
        <v>213</v>
      </c>
      <c r="B15" s="188"/>
      <c r="C15" s="183"/>
      <c r="D15" s="184"/>
      <c r="E15" s="189"/>
      <c r="F15" s="189"/>
      <c r="G15" s="189"/>
    </row>
    <row r="16" spans="1:7" ht="20.25" hidden="1" customHeight="1">
      <c r="A16" s="191" t="s">
        <v>214</v>
      </c>
      <c r="B16" s="188"/>
      <c r="C16" s="183"/>
      <c r="D16" s="184"/>
      <c r="E16" s="189"/>
      <c r="F16" s="189"/>
      <c r="G16" s="189"/>
    </row>
    <row r="17" spans="1:7" ht="40.5" hidden="1" customHeight="1">
      <c r="A17" s="351" t="s">
        <v>215</v>
      </c>
      <c r="B17" s="352"/>
      <c r="C17" s="183" t="s">
        <v>3</v>
      </c>
      <c r="D17" s="184">
        <f>SUM('สรุปผลงานสำคัญ (รายเดือน)'!D17)</f>
        <v>250</v>
      </c>
      <c r="E17" s="189"/>
      <c r="F17" s="189"/>
      <c r="G17" s="189"/>
    </row>
    <row r="18" spans="1:7" ht="20.25" hidden="1" customHeight="1">
      <c r="A18" s="187" t="s">
        <v>216</v>
      </c>
      <c r="B18" s="192" t="s">
        <v>265</v>
      </c>
      <c r="C18" s="183" t="s">
        <v>3</v>
      </c>
      <c r="D18" s="184">
        <f>SUM('สรุปผลงานสำคัญ (รายเดือน)'!D18)</f>
        <v>250</v>
      </c>
      <c r="E18" s="189"/>
      <c r="F18" s="189"/>
      <c r="G18" s="189"/>
    </row>
    <row r="19" spans="1:7" ht="20.25" hidden="1" customHeight="1">
      <c r="A19" s="187"/>
      <c r="B19" s="192" t="s">
        <v>266</v>
      </c>
      <c r="C19" s="183" t="s">
        <v>3</v>
      </c>
      <c r="D19" s="184">
        <f>SUM('สรุปผลงานสำคัญ (รายเดือน)'!D19)</f>
        <v>250</v>
      </c>
      <c r="E19" s="189"/>
      <c r="F19" s="189"/>
      <c r="G19" s="189"/>
    </row>
    <row r="20" spans="1:7" ht="20.25" hidden="1" customHeight="1">
      <c r="A20" s="187"/>
      <c r="B20" s="188"/>
      <c r="C20" s="183"/>
      <c r="D20" s="184"/>
      <c r="E20" s="189"/>
      <c r="F20" s="189"/>
      <c r="G20" s="189"/>
    </row>
    <row r="21" spans="1:7" ht="20.25" customHeight="1">
      <c r="A21" s="190" t="s">
        <v>217</v>
      </c>
      <c r="B21" s="188"/>
      <c r="C21" s="183"/>
      <c r="D21" s="184"/>
      <c r="E21" s="189"/>
      <c r="F21" s="189"/>
      <c r="G21" s="189"/>
    </row>
    <row r="22" spans="1:7" ht="20.25" customHeight="1">
      <c r="A22" s="191" t="s">
        <v>218</v>
      </c>
      <c r="B22" s="188"/>
      <c r="C22" s="183"/>
      <c r="D22" s="184"/>
      <c r="E22" s="189"/>
      <c r="F22" s="189"/>
      <c r="G22" s="189"/>
    </row>
    <row r="23" spans="1:7" ht="21" customHeight="1">
      <c r="A23" s="193" t="s">
        <v>34</v>
      </c>
      <c r="B23" s="194" t="s">
        <v>219</v>
      </c>
      <c r="C23" s="183" t="s">
        <v>3</v>
      </c>
      <c r="D23" s="184">
        <f>SUM('สรุปผลงานสำคัญ (รายเดือน)'!D23)</f>
        <v>4300</v>
      </c>
      <c r="E23" s="185">
        <f>ต.ค.56!F23+พ.ย.56!F23+ธ.ค.56!F23+ม.ค.57!F23</f>
        <v>1086</v>
      </c>
      <c r="F23" s="195">
        <f>F25+F27</f>
        <v>460</v>
      </c>
      <c r="G23" s="195"/>
    </row>
    <row r="24" spans="1:7">
      <c r="A24" s="193"/>
      <c r="B24" s="194" t="s">
        <v>220</v>
      </c>
      <c r="C24" s="183"/>
      <c r="D24" s="184"/>
      <c r="E24" s="189"/>
      <c r="F24" s="189"/>
      <c r="G24" s="189"/>
    </row>
    <row r="25" spans="1:7" ht="42.75" customHeight="1">
      <c r="A25" s="196"/>
      <c r="B25" s="197" t="s">
        <v>258</v>
      </c>
      <c r="C25" s="198" t="s">
        <v>3</v>
      </c>
      <c r="D25" s="199">
        <f>SUM('สรุปผลงานสำคัญ (รายเดือน)'!D25)</f>
        <v>4000</v>
      </c>
      <c r="E25" s="185">
        <f>ต.ค.56!F25+พ.ย.56!F25+ธ.ค.56!F25+ม.ค.57!F25</f>
        <v>1086</v>
      </c>
      <c r="F25" s="200">
        <v>460</v>
      </c>
      <c r="G25" s="200"/>
    </row>
    <row r="26" spans="1:7" ht="42" hidden="1">
      <c r="A26" s="196"/>
      <c r="B26" s="201" t="s">
        <v>259</v>
      </c>
      <c r="C26" s="198" t="s">
        <v>3</v>
      </c>
      <c r="D26" s="199">
        <f>SUM('สรุปผลงานสำคัญ (รายเดือน)'!D26)</f>
        <v>300</v>
      </c>
      <c r="E26" s="185">
        <f>ต.ค.56!F26+พ.ย.56!F26+ธ.ค.56!F26+ม.ค.57!F26</f>
        <v>0</v>
      </c>
      <c r="F26" s="200"/>
      <c r="G26" s="200"/>
    </row>
    <row r="27" spans="1:7" ht="42">
      <c r="A27" s="196"/>
      <c r="B27" s="197" t="s">
        <v>191</v>
      </c>
      <c r="C27" s="198" t="s">
        <v>3</v>
      </c>
      <c r="D27" s="199">
        <f>SUM('สรุปผลงานสำคัญ (รายเดือน)'!D27)</f>
        <v>300</v>
      </c>
      <c r="E27" s="185">
        <f>ต.ค.56!F27+พ.ย.56!F27+ธ.ค.56!F27+ม.ค.57!F27</f>
        <v>0</v>
      </c>
      <c r="F27" s="200">
        <v>0</v>
      </c>
      <c r="G27" s="200"/>
    </row>
    <row r="28" spans="1:7" hidden="1">
      <c r="A28" s="196"/>
      <c r="B28" s="197" t="s">
        <v>192</v>
      </c>
      <c r="C28" s="198" t="s">
        <v>3</v>
      </c>
      <c r="D28" s="199">
        <f>SUM('สรุปผลงานสำคัญ (รายเดือน)'!D28)</f>
        <v>1800</v>
      </c>
      <c r="E28" s="185">
        <f>ต.ค.56!F28+พ.ย.56!F28+ธ.ค.56!F28+ม.ค.57!F28</f>
        <v>0</v>
      </c>
      <c r="F28" s="200"/>
      <c r="G28" s="200"/>
    </row>
    <row r="29" spans="1:7" hidden="1">
      <c r="A29" s="196"/>
      <c r="B29" s="202" t="s">
        <v>211</v>
      </c>
      <c r="C29" s="198" t="s">
        <v>52</v>
      </c>
      <c r="D29" s="199"/>
      <c r="E29" s="185">
        <f>ต.ค.56!F29+พ.ย.56!F29+ธ.ค.56!F29+ม.ค.57!F29</f>
        <v>0</v>
      </c>
      <c r="F29" s="200"/>
      <c r="G29" s="200"/>
    </row>
    <row r="30" spans="1:7" hidden="1">
      <c r="A30" s="196"/>
      <c r="B30" s="202" t="s">
        <v>51</v>
      </c>
      <c r="C30" s="198" t="s">
        <v>3</v>
      </c>
      <c r="D30" s="199"/>
      <c r="E30" s="185">
        <f>ต.ค.56!F30+พ.ย.56!F30+ธ.ค.56!F30+ม.ค.57!F30</f>
        <v>0</v>
      </c>
      <c r="F30" s="200"/>
      <c r="G30" s="200"/>
    </row>
    <row r="31" spans="1:7" hidden="1">
      <c r="A31" s="196"/>
      <c r="B31" s="202" t="s">
        <v>116</v>
      </c>
      <c r="C31" s="198" t="s">
        <v>52</v>
      </c>
      <c r="D31" s="199"/>
      <c r="E31" s="185">
        <f>ต.ค.56!F31+พ.ย.56!F31+ธ.ค.56!F31+ม.ค.57!F31</f>
        <v>0</v>
      </c>
      <c r="F31" s="189"/>
      <c r="G31" s="189"/>
    </row>
    <row r="32" spans="1:7" ht="39.75" hidden="1" customHeight="1">
      <c r="A32" s="196"/>
      <c r="B32" s="197" t="s">
        <v>193</v>
      </c>
      <c r="C32" s="198" t="s">
        <v>3</v>
      </c>
      <c r="D32" s="199">
        <f>SUM('สรุปผลงานสำคัญ (รายเดือน)'!D32)</f>
        <v>400</v>
      </c>
      <c r="E32" s="185">
        <f>ต.ค.56!F32+พ.ย.56!F32+ธ.ค.56!F32+ม.ค.57!F32</f>
        <v>0</v>
      </c>
      <c r="F32" s="189"/>
      <c r="G32" s="189"/>
    </row>
    <row r="33" spans="1:7" ht="27.75" hidden="1" customHeight="1">
      <c r="A33" s="196"/>
      <c r="B33" s="197" t="s">
        <v>282</v>
      </c>
      <c r="C33" s="198" t="s">
        <v>283</v>
      </c>
      <c r="D33" s="199">
        <v>8</v>
      </c>
      <c r="E33" s="185">
        <f>ต.ค.56!F33+พ.ย.56!F33+ธ.ค.56!F33+ม.ค.57!F33</f>
        <v>0</v>
      </c>
      <c r="F33" s="189"/>
      <c r="G33" s="189"/>
    </row>
    <row r="34" spans="1:7" ht="25.5" hidden="1" customHeight="1">
      <c r="A34" s="196"/>
      <c r="B34" s="197" t="s">
        <v>284</v>
      </c>
      <c r="C34" s="198" t="s">
        <v>3</v>
      </c>
      <c r="D34" s="199">
        <v>300</v>
      </c>
      <c r="E34" s="185">
        <f>ต.ค.56!F34+พ.ย.56!F34+ธ.ค.56!F34+ม.ค.57!F34</f>
        <v>0</v>
      </c>
      <c r="F34" s="189"/>
      <c r="G34" s="189"/>
    </row>
    <row r="35" spans="1:7" hidden="1">
      <c r="A35" s="203"/>
      <c r="B35" s="197" t="s">
        <v>285</v>
      </c>
      <c r="C35" s="198" t="s">
        <v>12</v>
      </c>
      <c r="D35" s="199">
        <f>SUM('สรุปผลงานสำคัญ (รายเดือน)'!D35)</f>
        <v>400</v>
      </c>
      <c r="E35" s="185">
        <f>ต.ค.56!F35+พ.ย.56!F35+ธ.ค.56!F35+ม.ค.57!F35</f>
        <v>0</v>
      </c>
      <c r="F35" s="189"/>
      <c r="G35" s="189"/>
    </row>
    <row r="36" spans="1:7" ht="29.25" hidden="1" customHeight="1">
      <c r="A36" s="203"/>
      <c r="B36" s="197" t="s">
        <v>286</v>
      </c>
      <c r="C36" s="198" t="s">
        <v>12</v>
      </c>
      <c r="D36" s="199">
        <f>SUM('สรุปผลงานสำคัญ (รายเดือน)'!D36)</f>
        <v>1200</v>
      </c>
      <c r="E36" s="185">
        <f>ต.ค.56!F36+พ.ย.56!F36+ธ.ค.56!F36+ม.ค.57!F36</f>
        <v>0</v>
      </c>
      <c r="F36" s="189"/>
      <c r="G36" s="189"/>
    </row>
    <row r="37" spans="1:7" ht="20.25" customHeight="1">
      <c r="A37" s="191" t="s">
        <v>261</v>
      </c>
      <c r="B37" s="188"/>
      <c r="C37" s="183" t="s">
        <v>3</v>
      </c>
      <c r="D37" s="184">
        <f>SUM('สรุปผลงานสำคัญ (รายเดือน)'!D37)</f>
        <v>200</v>
      </c>
      <c r="E37" s="185">
        <f>ต.ค.56!F37+พ.ย.56!F37+ธ.ค.56!F37+ม.ค.57!F37</f>
        <v>0</v>
      </c>
      <c r="F37" s="189">
        <f>F38</f>
        <v>0</v>
      </c>
      <c r="G37" s="189"/>
    </row>
    <row r="38" spans="1:7" ht="20.25" customHeight="1">
      <c r="A38" s="187"/>
      <c r="B38" s="182" t="s">
        <v>267</v>
      </c>
      <c r="C38" s="198" t="s">
        <v>3</v>
      </c>
      <c r="D38" s="199">
        <f>SUM('สรุปผลงานสำคัญ (รายเดือน)'!D38)</f>
        <v>200</v>
      </c>
      <c r="E38" s="185">
        <f>ต.ค.56!F38+พ.ย.56!F38+ธ.ค.56!F38+ม.ค.57!F38</f>
        <v>0</v>
      </c>
      <c r="F38" s="189">
        <v>0</v>
      </c>
      <c r="G38" s="189"/>
    </row>
    <row r="39" spans="1:7" ht="20.25" customHeight="1">
      <c r="A39" s="187"/>
      <c r="B39" s="182" t="s">
        <v>268</v>
      </c>
      <c r="C39" s="198" t="s">
        <v>3</v>
      </c>
      <c r="D39" s="199">
        <f>SUM('สรุปผลงานสำคัญ (รายเดือน)'!D39)</f>
        <v>40</v>
      </c>
      <c r="E39" s="185">
        <f>ต.ค.56!F39+พ.ย.56!F39+ธ.ค.56!F39+ม.ค.57!F39</f>
        <v>0</v>
      </c>
      <c r="F39" s="189">
        <v>0</v>
      </c>
      <c r="G39" s="189"/>
    </row>
    <row r="40" spans="1:7" ht="20.25" customHeight="1">
      <c r="A40" s="187"/>
      <c r="B40" s="182" t="s">
        <v>269</v>
      </c>
      <c r="C40" s="198" t="s">
        <v>3</v>
      </c>
      <c r="D40" s="199">
        <f>SUM('สรุปผลงานสำคัญ (รายเดือน)'!D40)</f>
        <v>160</v>
      </c>
      <c r="E40" s="185">
        <f>ต.ค.56!F40+พ.ย.56!F40+ธ.ค.56!F40+ม.ค.57!F40</f>
        <v>0</v>
      </c>
      <c r="F40" s="189">
        <v>0</v>
      </c>
      <c r="G40" s="189"/>
    </row>
    <row r="41" spans="1:7" ht="20.25" customHeight="1">
      <c r="A41" s="187"/>
      <c r="B41" s="182"/>
      <c r="C41" s="198"/>
      <c r="D41" s="184"/>
      <c r="E41" s="189"/>
      <c r="F41" s="189"/>
      <c r="G41" s="189"/>
    </row>
    <row r="42" spans="1:7" ht="20.25" customHeight="1">
      <c r="A42" s="204" t="s">
        <v>260</v>
      </c>
      <c r="B42" s="182"/>
      <c r="C42" s="198"/>
      <c r="D42" s="184"/>
      <c r="E42" s="189"/>
      <c r="F42" s="189"/>
      <c r="G42" s="189"/>
    </row>
    <row r="43" spans="1:7">
      <c r="A43" s="203" t="s">
        <v>34</v>
      </c>
      <c r="B43" s="194" t="s">
        <v>20</v>
      </c>
      <c r="C43" s="183" t="s">
        <v>3</v>
      </c>
      <c r="D43" s="184">
        <f>SUM('สรุปผลงานสำคัญ (รายเดือน)'!D43)</f>
        <v>3500</v>
      </c>
      <c r="E43" s="185">
        <f>ต.ค.56!F43+พ.ย.56!F43+ธ.ค.56!F43+ม.ค.57!F43</f>
        <v>1300</v>
      </c>
      <c r="F43" s="205">
        <f>F46</f>
        <v>347</v>
      </c>
      <c r="G43" s="205"/>
    </row>
    <row r="44" spans="1:7" ht="24" customHeight="1">
      <c r="A44" s="203"/>
      <c r="B44" s="194"/>
      <c r="C44" s="183" t="s">
        <v>9</v>
      </c>
      <c r="D44" s="184">
        <f>SUM('สรุปผลงานสำคัญ (รายเดือน)'!D44)</f>
        <v>500</v>
      </c>
      <c r="E44" s="185">
        <f>ต.ค.56!F44+พ.ย.56!F44+ธ.ค.56!F44+ม.ค.57!F44</f>
        <v>162</v>
      </c>
      <c r="F44" s="195">
        <f>F49</f>
        <v>51</v>
      </c>
      <c r="G44" s="195"/>
    </row>
    <row r="45" spans="1:7" ht="24" customHeight="1">
      <c r="A45" s="203"/>
      <c r="B45" s="194" t="s">
        <v>201</v>
      </c>
      <c r="C45" s="183"/>
      <c r="D45" s="184"/>
      <c r="E45" s="195"/>
      <c r="F45" s="195"/>
      <c r="G45" s="195"/>
    </row>
    <row r="46" spans="1:7">
      <c r="A46" s="206"/>
      <c r="B46" s="197" t="s">
        <v>202</v>
      </c>
      <c r="C46" s="183" t="s">
        <v>3</v>
      </c>
      <c r="D46" s="184">
        <f>SUM('สรุปผลงานสำคัญ (รายเดือน)'!D46)</f>
        <v>3500</v>
      </c>
      <c r="E46" s="185">
        <f>ต.ค.56!F46+พ.ย.56!F46+ธ.ค.56!F46+ม.ค.57!F46</f>
        <v>1300</v>
      </c>
      <c r="F46" s="195">
        <f>F47+F48</f>
        <v>347</v>
      </c>
      <c r="G46" s="195"/>
    </row>
    <row r="47" spans="1:7">
      <c r="A47" s="206"/>
      <c r="B47" s="207" t="s">
        <v>203</v>
      </c>
      <c r="C47" s="198" t="s">
        <v>3</v>
      </c>
      <c r="D47" s="199"/>
      <c r="E47" s="200">
        <f>ต.ค.56!F47+พ.ย.56!F47+ธ.ค.56!F47+ม.ค.57!F47</f>
        <v>1300</v>
      </c>
      <c r="F47" s="189">
        <v>347</v>
      </c>
      <c r="G47" s="189"/>
    </row>
    <row r="48" spans="1:7" ht="19.5" customHeight="1">
      <c r="A48" s="206"/>
      <c r="B48" s="207" t="s">
        <v>204</v>
      </c>
      <c r="C48" s="198" t="s">
        <v>3</v>
      </c>
      <c r="D48" s="199"/>
      <c r="E48" s="200">
        <f>ต.ค.56!F48+พ.ย.56!F48+ธ.ค.56!F48+ม.ค.57!F48</f>
        <v>0</v>
      </c>
      <c r="F48" s="189">
        <v>0</v>
      </c>
      <c r="G48" s="189"/>
    </row>
    <row r="49" spans="1:7">
      <c r="A49" s="206"/>
      <c r="B49" s="208" t="s">
        <v>205</v>
      </c>
      <c r="C49" s="183" t="s">
        <v>9</v>
      </c>
      <c r="D49" s="184">
        <f>SUM('สรุปผลงานสำคัญ (รายเดือน)'!D49)</f>
        <v>500</v>
      </c>
      <c r="E49" s="185">
        <f>ต.ค.56!F49+พ.ย.56!F49+ธ.ค.56!F49+ม.ค.57!F49</f>
        <v>162</v>
      </c>
      <c r="F49" s="195">
        <f>F50+F51</f>
        <v>51</v>
      </c>
      <c r="G49" s="195"/>
    </row>
    <row r="50" spans="1:7">
      <c r="A50" s="206"/>
      <c r="B50" s="207" t="s">
        <v>206</v>
      </c>
      <c r="C50" s="198" t="s">
        <v>9</v>
      </c>
      <c r="D50" s="199"/>
      <c r="E50" s="200">
        <f>ต.ค.56!F50+พ.ย.56!F50+ธ.ค.56!F50+ม.ค.57!F50</f>
        <v>162</v>
      </c>
      <c r="F50" s="189">
        <v>51</v>
      </c>
      <c r="G50" s="189"/>
    </row>
    <row r="51" spans="1:7" ht="30" customHeight="1">
      <c r="A51" s="209"/>
      <c r="B51" s="210" t="s">
        <v>207</v>
      </c>
      <c r="C51" s="198" t="s">
        <v>9</v>
      </c>
      <c r="D51" s="211"/>
      <c r="E51" s="200">
        <f>ต.ค.56!F51+พ.ย.56!F51+ธ.ค.56!F51+ม.ค.57!F51</f>
        <v>0</v>
      </c>
      <c r="F51" s="189">
        <v>0</v>
      </c>
      <c r="G51" s="189"/>
    </row>
    <row r="52" spans="1:7" ht="26.25" customHeight="1">
      <c r="A52" s="203" t="s">
        <v>36</v>
      </c>
      <c r="B52" s="194" t="s">
        <v>262</v>
      </c>
      <c r="C52" s="183" t="s">
        <v>3</v>
      </c>
      <c r="D52" s="184">
        <f>SUM('สรุปผลงานสำคัญ (รายเดือน)'!D52)</f>
        <v>6400</v>
      </c>
      <c r="E52" s="185">
        <f>ต.ค.56!F52+พ.ย.56!F52+ธ.ค.56!F52+ม.ค.57!F52</f>
        <v>3624</v>
      </c>
      <c r="F52" s="195">
        <f>F54</f>
        <v>447</v>
      </c>
      <c r="G52" s="195"/>
    </row>
    <row r="53" spans="1:7" ht="25.5" customHeight="1">
      <c r="A53" s="203"/>
      <c r="B53" s="194"/>
      <c r="C53" s="183" t="s">
        <v>19</v>
      </c>
      <c r="D53" s="184">
        <f>SUM('สรุปผลงานสำคัญ (รายเดือน)'!D53)</f>
        <v>6400</v>
      </c>
      <c r="E53" s="185">
        <f>ต.ค.56!F53+พ.ย.56!F53+ธ.ค.56!F53+ม.ค.57!F53</f>
        <v>3958</v>
      </c>
      <c r="F53" s="195">
        <f>F62</f>
        <v>539</v>
      </c>
      <c r="G53" s="195"/>
    </row>
    <row r="54" spans="1:7" ht="23.25" customHeight="1">
      <c r="A54" s="212"/>
      <c r="B54" s="213" t="s">
        <v>197</v>
      </c>
      <c r="C54" s="183" t="s">
        <v>3</v>
      </c>
      <c r="D54" s="184">
        <f>SUM(D55,D60)</f>
        <v>0</v>
      </c>
      <c r="E54" s="185">
        <f>ต.ค.56!F54+พ.ย.56!F54+ธ.ค.56!F54+ม.ค.57!F54</f>
        <v>3624</v>
      </c>
      <c r="F54" s="195">
        <f>F55+F60+F61</f>
        <v>447</v>
      </c>
      <c r="G54" s="195"/>
    </row>
    <row r="55" spans="1:7" ht="23.25" customHeight="1">
      <c r="A55" s="212"/>
      <c r="B55" s="214" t="s">
        <v>198</v>
      </c>
      <c r="C55" s="183" t="s">
        <v>3</v>
      </c>
      <c r="D55" s="184">
        <f>SUM(D56:D58)</f>
        <v>0</v>
      </c>
      <c r="E55" s="185">
        <f>ต.ค.56!F55+พ.ย.56!F55+ธ.ค.56!F55+ม.ค.57!F55</f>
        <v>2313</v>
      </c>
      <c r="F55" s="195">
        <f>F56+F57+F58+F59</f>
        <v>447</v>
      </c>
      <c r="G55" s="195"/>
    </row>
    <row r="56" spans="1:7" ht="26.25" customHeight="1">
      <c r="A56" s="206"/>
      <c r="B56" s="215" t="s">
        <v>210</v>
      </c>
      <c r="C56" s="198" t="s">
        <v>3</v>
      </c>
      <c r="D56" s="199">
        <f>SUM('สรุปผลงานสำคัญ (รายเดือน)'!D56)</f>
        <v>0</v>
      </c>
      <c r="E56" s="200">
        <f>ต.ค.56!F56+พ.ย.56!F56+ธ.ค.56!F56+ม.ค.57!F56</f>
        <v>56</v>
      </c>
      <c r="F56" s="189">
        <v>5</v>
      </c>
      <c r="G56" s="189"/>
    </row>
    <row r="57" spans="1:7" ht="23.25" customHeight="1">
      <c r="A57" s="206"/>
      <c r="B57" s="215" t="s">
        <v>95</v>
      </c>
      <c r="C57" s="198" t="s">
        <v>3</v>
      </c>
      <c r="D57" s="199">
        <f>SUM('สรุปผลงานสำคัญ (รายเดือน)'!D57)</f>
        <v>0</v>
      </c>
      <c r="E57" s="200">
        <f>ต.ค.56!F57+พ.ย.56!F57+ธ.ค.56!F57+ม.ค.57!F57</f>
        <v>377</v>
      </c>
      <c r="F57" s="189">
        <v>91</v>
      </c>
      <c r="G57" s="189"/>
    </row>
    <row r="58" spans="1:7" ht="23.25" customHeight="1">
      <c r="A58" s="206"/>
      <c r="B58" s="215" t="s">
        <v>96</v>
      </c>
      <c r="C58" s="198" t="s">
        <v>3</v>
      </c>
      <c r="D58" s="199">
        <f>SUM('สรุปผลงานสำคัญ (รายเดือน)'!D58)</f>
        <v>0</v>
      </c>
      <c r="E58" s="200">
        <f>ต.ค.56!F58+พ.ย.56!F58+ธ.ค.56!F58+ม.ค.57!F58</f>
        <v>1880</v>
      </c>
      <c r="F58" s="189">
        <v>351</v>
      </c>
      <c r="G58" s="189"/>
    </row>
    <row r="59" spans="1:7" ht="23.25" customHeight="1">
      <c r="A59" s="206"/>
      <c r="B59" s="215" t="s">
        <v>288</v>
      </c>
      <c r="C59" s="198" t="s">
        <v>3</v>
      </c>
      <c r="D59" s="199">
        <f>SUM('สรุปผลงานสำคัญ (รายเดือน)'!D59)</f>
        <v>0</v>
      </c>
      <c r="E59" s="200">
        <f>ต.ค.56!F59+พ.ย.56!F59+ธ.ค.56!F59+ม.ค.57!F59</f>
        <v>0</v>
      </c>
      <c r="F59" s="189">
        <v>0</v>
      </c>
      <c r="G59" s="189"/>
    </row>
    <row r="60" spans="1:7" ht="23.25" customHeight="1">
      <c r="A60" s="206"/>
      <c r="B60" s="214" t="s">
        <v>263</v>
      </c>
      <c r="C60" s="183" t="s">
        <v>3</v>
      </c>
      <c r="D60" s="184">
        <f>SUM('สรุปผลงานสำคัญ (รายเดือน)'!D60)</f>
        <v>0</v>
      </c>
      <c r="E60" s="185">
        <f>ต.ค.56!F60+พ.ย.56!F60+ธ.ค.56!F60+ม.ค.57!F60</f>
        <v>20</v>
      </c>
      <c r="F60" s="195">
        <v>0</v>
      </c>
      <c r="G60" s="195"/>
    </row>
    <row r="61" spans="1:7" ht="23.25" customHeight="1">
      <c r="A61" s="206"/>
      <c r="B61" s="214" t="s">
        <v>300</v>
      </c>
      <c r="C61" s="183" t="s">
        <v>3</v>
      </c>
      <c r="D61" s="184">
        <f>SUM('สรุปผลงานสำคัญ (รายเดือน)'!D61)</f>
        <v>0</v>
      </c>
      <c r="E61" s="185">
        <f>ต.ค.56!F61+พ.ย.56!F61+ธ.ค.56!F61+ม.ค.57!F61</f>
        <v>1291</v>
      </c>
      <c r="F61" s="195">
        <v>0</v>
      </c>
      <c r="G61" s="195"/>
    </row>
    <row r="62" spans="1:7" ht="23.25" customHeight="1">
      <c r="A62" s="206"/>
      <c r="B62" s="213" t="s">
        <v>199</v>
      </c>
      <c r="C62" s="183" t="s">
        <v>19</v>
      </c>
      <c r="D62" s="184">
        <f>SUM(D63,D68)</f>
        <v>0</v>
      </c>
      <c r="E62" s="185">
        <f>ต.ค.56!F62+พ.ย.56!F62+ธ.ค.56!F62+ม.ค.57!F62</f>
        <v>3958</v>
      </c>
      <c r="F62" s="195">
        <f>F63+F68+F69</f>
        <v>539</v>
      </c>
      <c r="G62" s="195"/>
    </row>
    <row r="63" spans="1:7" ht="23.25" customHeight="1">
      <c r="A63" s="206"/>
      <c r="B63" s="214" t="s">
        <v>200</v>
      </c>
      <c r="C63" s="183" t="s">
        <v>19</v>
      </c>
      <c r="D63" s="184">
        <f>SUM('สรุปผลงานสำคัญ (รายเดือน)'!D62)</f>
        <v>0</v>
      </c>
      <c r="E63" s="185">
        <f>ต.ค.56!F63+พ.ย.56!F63+ธ.ค.56!F63+ม.ค.57!F63</f>
        <v>2638</v>
      </c>
      <c r="F63" s="195">
        <f>F64+F65+F66+F67</f>
        <v>539</v>
      </c>
      <c r="G63" s="195"/>
    </row>
    <row r="64" spans="1:7" ht="23.25" customHeight="1">
      <c r="A64" s="206"/>
      <c r="B64" s="215" t="s">
        <v>210</v>
      </c>
      <c r="C64" s="198" t="s">
        <v>19</v>
      </c>
      <c r="D64" s="199">
        <f>SUM('สรุปผลงานสำคัญ (รายเดือน)'!D63)</f>
        <v>0</v>
      </c>
      <c r="E64" s="200">
        <f>ต.ค.56!F64+พ.ย.56!F64+ธ.ค.56!F64+ม.ค.57!F64</f>
        <v>62</v>
      </c>
      <c r="F64" s="189">
        <v>6</v>
      </c>
      <c r="G64" s="189"/>
    </row>
    <row r="65" spans="1:7" ht="23.25" customHeight="1">
      <c r="A65" s="206"/>
      <c r="B65" s="215" t="s">
        <v>95</v>
      </c>
      <c r="C65" s="198" t="s">
        <v>19</v>
      </c>
      <c r="D65" s="199">
        <f>SUM('สรุปผลงานสำคัญ (รายเดือน)'!D64)</f>
        <v>0</v>
      </c>
      <c r="E65" s="200">
        <f>ต.ค.56!F65+พ.ย.56!F65+ธ.ค.56!F65+ม.ค.57!F65</f>
        <v>469</v>
      </c>
      <c r="F65" s="189">
        <v>128</v>
      </c>
      <c r="G65" s="189"/>
    </row>
    <row r="66" spans="1:7" ht="25.5" customHeight="1">
      <c r="A66" s="206"/>
      <c r="B66" s="215" t="s">
        <v>96</v>
      </c>
      <c r="C66" s="198" t="s">
        <v>19</v>
      </c>
      <c r="D66" s="199">
        <f>SUM('สรุปผลงานสำคัญ (รายเดือน)'!D65)</f>
        <v>0</v>
      </c>
      <c r="E66" s="200">
        <f>ต.ค.56!F66+พ.ย.56!F66+ธ.ค.56!F66+ม.ค.57!F66</f>
        <v>2107</v>
      </c>
      <c r="F66" s="189">
        <v>405</v>
      </c>
      <c r="G66" s="189"/>
    </row>
    <row r="67" spans="1:7" ht="25.5" customHeight="1">
      <c r="A67" s="206"/>
      <c r="B67" s="215" t="s">
        <v>288</v>
      </c>
      <c r="C67" s="198" t="s">
        <v>19</v>
      </c>
      <c r="D67" s="199">
        <f>SUM('สรุปผลงานสำคัญ (รายเดือน)'!D66)</f>
        <v>0</v>
      </c>
      <c r="E67" s="200">
        <f>ต.ค.56!F67+พ.ย.56!F67+ธ.ค.56!F67+ม.ค.57!F67</f>
        <v>0</v>
      </c>
      <c r="F67" s="189">
        <v>0</v>
      </c>
      <c r="G67" s="189"/>
    </row>
    <row r="68" spans="1:7" ht="25.5" customHeight="1">
      <c r="A68" s="206"/>
      <c r="B68" s="214" t="s">
        <v>264</v>
      </c>
      <c r="C68" s="183" t="s">
        <v>19</v>
      </c>
      <c r="D68" s="184">
        <f>SUM('สรุปผลงานสำคัญ (รายเดือน)'!D67)</f>
        <v>0</v>
      </c>
      <c r="E68" s="185">
        <f>ต.ค.56!F68+พ.ย.56!F68+ธ.ค.56!F68+ม.ค.57!F68</f>
        <v>27</v>
      </c>
      <c r="F68" s="195">
        <v>0</v>
      </c>
      <c r="G68" s="195"/>
    </row>
    <row r="69" spans="1:7" ht="23.25" customHeight="1">
      <c r="A69" s="206"/>
      <c r="B69" s="214" t="s">
        <v>301</v>
      </c>
      <c r="C69" s="183" t="s">
        <v>19</v>
      </c>
      <c r="D69" s="184">
        <f>SUM('สรุปผลงานสำคัญ (รายเดือน)'!D69)</f>
        <v>0</v>
      </c>
      <c r="E69" s="185">
        <f>ต.ค.56!F69+พ.ย.56!F69+ธ.ค.56!F69+ม.ค.57!F69</f>
        <v>1293</v>
      </c>
      <c r="F69" s="195">
        <v>0</v>
      </c>
      <c r="G69" s="195"/>
    </row>
    <row r="70" spans="1:7" ht="25.5" customHeight="1">
      <c r="A70" s="206"/>
      <c r="B70" s="214"/>
      <c r="C70" s="183"/>
      <c r="D70" s="184"/>
      <c r="E70" s="189"/>
      <c r="F70" s="189"/>
      <c r="G70" s="189"/>
    </row>
    <row r="71" spans="1:7">
      <c r="A71" s="204" t="s">
        <v>221</v>
      </c>
      <c r="B71" s="216"/>
      <c r="C71" s="198"/>
      <c r="D71" s="184"/>
      <c r="E71" s="189"/>
      <c r="F71" s="189"/>
      <c r="G71" s="189"/>
    </row>
    <row r="72" spans="1:7">
      <c r="A72" s="196" t="s">
        <v>184</v>
      </c>
      <c r="B72" s="216"/>
      <c r="C72" s="183"/>
      <c r="D72" s="184"/>
      <c r="E72" s="195"/>
      <c r="F72" s="195"/>
      <c r="G72" s="195"/>
    </row>
    <row r="73" spans="1:7">
      <c r="A73" s="193" t="s">
        <v>34</v>
      </c>
      <c r="B73" s="217" t="s">
        <v>222</v>
      </c>
      <c r="C73" s="183" t="s">
        <v>3</v>
      </c>
      <c r="D73" s="184">
        <f>SUM('สรุปผลงานสำคัญ (รายเดือน)'!D71)</f>
        <v>367</v>
      </c>
      <c r="E73" s="185">
        <f>ต.ค.56!F73+พ.ย.56!F73+ธ.ค.56!F73+ม.ค.57!F73</f>
        <v>0</v>
      </c>
      <c r="F73" s="184">
        <v>0</v>
      </c>
      <c r="G73" s="184"/>
    </row>
    <row r="74" spans="1:7">
      <c r="A74" s="187"/>
      <c r="B74" s="182" t="s">
        <v>223</v>
      </c>
      <c r="C74" s="198" t="s">
        <v>3</v>
      </c>
      <c r="D74" s="199">
        <f>SUM('สรุปผลงานสำคัญ (รายเดือน)'!D72)</f>
        <v>0</v>
      </c>
      <c r="E74" s="185">
        <f>ต.ค.56!F74+พ.ย.56!F74+ธ.ค.56!F74+ม.ค.57!F74</f>
        <v>0</v>
      </c>
      <c r="F74" s="189">
        <v>0</v>
      </c>
      <c r="G74" s="189"/>
    </row>
    <row r="75" spans="1:7">
      <c r="A75" s="187"/>
      <c r="B75" s="182" t="s">
        <v>174</v>
      </c>
      <c r="C75" s="198" t="s">
        <v>3</v>
      </c>
      <c r="D75" s="199">
        <f>SUM('สรุปผลงานสำคัญ (รายเดือน)'!D73)</f>
        <v>250</v>
      </c>
      <c r="E75" s="185">
        <f>ต.ค.56!F75+พ.ย.56!F75+ธ.ค.56!F75+ม.ค.57!F75</f>
        <v>0</v>
      </c>
      <c r="F75" s="189">
        <v>0</v>
      </c>
      <c r="G75" s="189"/>
    </row>
    <row r="76" spans="1:7">
      <c r="A76" s="187"/>
      <c r="B76" s="182" t="s">
        <v>175</v>
      </c>
      <c r="C76" s="198" t="s">
        <v>49</v>
      </c>
      <c r="D76" s="199">
        <f>SUM('สรุปผลงานสำคัญ (รายเดือน)'!D74)</f>
        <v>1</v>
      </c>
      <c r="E76" s="185">
        <f>ต.ค.56!F76+พ.ย.56!F76+ธ.ค.56!F76+ม.ค.57!F76</f>
        <v>0</v>
      </c>
      <c r="F76" s="189">
        <v>0</v>
      </c>
      <c r="G76" s="189"/>
    </row>
    <row r="77" spans="1:7">
      <c r="A77" s="187"/>
      <c r="B77" s="182"/>
      <c r="C77" s="198" t="s">
        <v>3</v>
      </c>
      <c r="D77" s="199">
        <f>SUM('สรุปผลงานสำคัญ (รายเดือน)'!D75)</f>
        <v>20</v>
      </c>
      <c r="E77" s="185">
        <f>ต.ค.56!F77+พ.ย.56!F77+ธ.ค.56!F77+ม.ค.57!F77</f>
        <v>0</v>
      </c>
      <c r="F77" s="189">
        <v>0</v>
      </c>
      <c r="G77" s="189"/>
    </row>
    <row r="78" spans="1:7">
      <c r="A78" s="187"/>
      <c r="B78" s="182" t="s">
        <v>176</v>
      </c>
      <c r="C78" s="198" t="s">
        <v>3</v>
      </c>
      <c r="D78" s="199">
        <f>SUM('สรุปผลงานสำคัญ (รายเดือน)'!D76)</f>
        <v>0</v>
      </c>
      <c r="E78" s="185">
        <f>ต.ค.56!F78+พ.ย.56!F78+ธ.ค.56!F78+ม.ค.57!F78</f>
        <v>0</v>
      </c>
      <c r="F78" s="189">
        <v>0</v>
      </c>
      <c r="G78" s="189"/>
    </row>
    <row r="79" spans="1:7">
      <c r="A79" s="187"/>
      <c r="B79" s="182" t="s">
        <v>224</v>
      </c>
      <c r="C79" s="198" t="s">
        <v>3</v>
      </c>
      <c r="D79" s="199">
        <f>SUM('สรุปผลงานสำคัญ (รายเดือน)'!D77)</f>
        <v>0</v>
      </c>
      <c r="E79" s="185">
        <f>ต.ค.56!F79+พ.ย.56!F79+ธ.ค.56!F79+ม.ค.57!F79</f>
        <v>0</v>
      </c>
      <c r="F79" s="189">
        <v>0</v>
      </c>
      <c r="G79" s="189"/>
    </row>
    <row r="80" spans="1:7">
      <c r="A80" s="187"/>
      <c r="B80" s="182" t="s">
        <v>225</v>
      </c>
      <c r="C80" s="198" t="s">
        <v>49</v>
      </c>
      <c r="D80" s="199">
        <f>SUM('สรุปผลงานสำคัญ (รายเดือน)'!D78)</f>
        <v>1</v>
      </c>
      <c r="E80" s="185">
        <f>ต.ค.56!F80+พ.ย.56!F80+ธ.ค.56!F80+ม.ค.57!F80</f>
        <v>0</v>
      </c>
      <c r="F80" s="189">
        <v>0</v>
      </c>
      <c r="G80" s="189"/>
    </row>
    <row r="81" spans="1:7">
      <c r="A81" s="187"/>
      <c r="B81" s="182"/>
      <c r="C81" s="198" t="s">
        <v>3</v>
      </c>
      <c r="D81" s="199">
        <f>SUM('สรุปผลงานสำคัญ (รายเดือน)'!D79)</f>
        <v>12</v>
      </c>
      <c r="E81" s="185">
        <f>ต.ค.56!F81+พ.ย.56!F81+ธ.ค.56!F81+ม.ค.57!F81</f>
        <v>0</v>
      </c>
      <c r="F81" s="189">
        <v>0</v>
      </c>
      <c r="G81" s="189"/>
    </row>
    <row r="82" spans="1:7">
      <c r="A82" s="196"/>
      <c r="B82" s="197" t="s">
        <v>227</v>
      </c>
      <c r="C82" s="198" t="s">
        <v>3</v>
      </c>
      <c r="D82" s="199">
        <f>SUM('สรุปผลงานสำคัญ (รายเดือน)'!D80)</f>
        <v>0</v>
      </c>
      <c r="E82" s="185">
        <f>ต.ค.56!F82+พ.ย.56!F82+ธ.ค.56!F82+ม.ค.57!F82</f>
        <v>0</v>
      </c>
      <c r="F82" s="189">
        <v>0</v>
      </c>
      <c r="G82" s="189"/>
    </row>
    <row r="83" spans="1:7">
      <c r="A83" s="196"/>
      <c r="B83" s="208" t="s">
        <v>228</v>
      </c>
      <c r="C83" s="198" t="s">
        <v>3</v>
      </c>
      <c r="D83" s="199">
        <f>SUM('สรุปผลงานสำคัญ (รายเดือน)'!D81)</f>
        <v>65</v>
      </c>
      <c r="E83" s="185">
        <f>ต.ค.56!F83+พ.ย.56!F83+ธ.ค.56!F83+ม.ค.57!F83</f>
        <v>0</v>
      </c>
      <c r="F83" s="218">
        <v>0</v>
      </c>
      <c r="G83" s="218"/>
    </row>
    <row r="84" spans="1:7">
      <c r="A84" s="196"/>
      <c r="B84" s="197" t="s">
        <v>226</v>
      </c>
      <c r="C84" s="198" t="s">
        <v>3</v>
      </c>
      <c r="D84" s="199">
        <f>SUM('สรุปผลงานสำคัญ (รายเดือน)'!D82)</f>
        <v>0</v>
      </c>
      <c r="E84" s="185">
        <f>ต.ค.56!F84+พ.ย.56!F84+ธ.ค.56!F84+ม.ค.57!F84</f>
        <v>0</v>
      </c>
      <c r="F84" s="218">
        <v>0</v>
      </c>
      <c r="G84" s="218"/>
    </row>
    <row r="85" spans="1:7">
      <c r="A85" s="196"/>
      <c r="B85" s="197" t="s">
        <v>229</v>
      </c>
      <c r="C85" s="198" t="s">
        <v>3</v>
      </c>
      <c r="D85" s="199">
        <f>SUM('สรุปผลงานสำคัญ (รายเดือน)'!D83)</f>
        <v>0</v>
      </c>
      <c r="E85" s="185">
        <f>ต.ค.56!F85+พ.ย.56!F85+ธ.ค.56!F85+ม.ค.57!F85</f>
        <v>0</v>
      </c>
      <c r="F85" s="218">
        <v>0</v>
      </c>
      <c r="G85" s="218"/>
    </row>
    <row r="86" spans="1:7" ht="23.25" customHeight="1">
      <c r="A86" s="196"/>
      <c r="B86" s="197" t="s">
        <v>230</v>
      </c>
      <c r="C86" s="198" t="s">
        <v>3</v>
      </c>
      <c r="D86" s="199">
        <f>SUM('สรุปผลงานสำคัญ (รายเดือน)'!D84)</f>
        <v>0</v>
      </c>
      <c r="E86" s="185">
        <f>ต.ค.56!F86+พ.ย.56!F86+ธ.ค.56!F86+ม.ค.57!F86</f>
        <v>0</v>
      </c>
      <c r="F86" s="189">
        <v>0</v>
      </c>
      <c r="G86" s="189"/>
    </row>
    <row r="87" spans="1:7" ht="43.5" customHeight="1">
      <c r="A87" s="196"/>
      <c r="B87" s="197" t="s">
        <v>231</v>
      </c>
      <c r="C87" s="198" t="s">
        <v>3</v>
      </c>
      <c r="D87" s="199">
        <f>SUM('สรุปผลงานสำคัญ (รายเดือน)'!D85)</f>
        <v>0</v>
      </c>
      <c r="E87" s="185">
        <f>ต.ค.56!F87+พ.ย.56!F87+ธ.ค.56!F87+ม.ค.57!F87</f>
        <v>0</v>
      </c>
      <c r="F87" s="189">
        <v>0</v>
      </c>
      <c r="G87" s="189"/>
    </row>
    <row r="88" spans="1:7" ht="21.75" customHeight="1">
      <c r="A88" s="196"/>
      <c r="B88" s="197" t="s">
        <v>232</v>
      </c>
      <c r="C88" s="198" t="s">
        <v>49</v>
      </c>
      <c r="D88" s="199">
        <f>SUM('สรุปผลงานสำคัญ (รายเดือน)'!D86)</f>
        <v>2</v>
      </c>
      <c r="E88" s="185">
        <f>ต.ค.56!F88+พ.ย.56!F88+ธ.ค.56!F88+ม.ค.57!F88</f>
        <v>1</v>
      </c>
      <c r="F88" s="189">
        <v>1</v>
      </c>
      <c r="G88" s="189"/>
    </row>
    <row r="89" spans="1:7" ht="21.75" customHeight="1">
      <c r="A89" s="196"/>
      <c r="B89" s="197"/>
      <c r="C89" s="198" t="s">
        <v>3</v>
      </c>
      <c r="D89" s="199">
        <f>SUM('สรุปผลงานสำคัญ (รายเดือน)'!D87)</f>
        <v>20</v>
      </c>
      <c r="E89" s="185">
        <f>ต.ค.56!F89+พ.ย.56!F89+ธ.ค.56!F89+ม.ค.57!F89</f>
        <v>11</v>
      </c>
      <c r="F89" s="189">
        <v>11</v>
      </c>
      <c r="G89" s="189"/>
    </row>
    <row r="90" spans="1:7">
      <c r="A90" s="196"/>
      <c r="B90" s="208" t="s">
        <v>233</v>
      </c>
      <c r="C90" s="198" t="s">
        <v>49</v>
      </c>
      <c r="D90" s="199">
        <f>SUM('สรุปผลงานสำคัญ (รายเดือน)'!D88)</f>
        <v>32</v>
      </c>
      <c r="E90" s="185">
        <f>ต.ค.56!F90+พ.ย.56!F90+ธ.ค.56!F90+ม.ค.57!F90</f>
        <v>0</v>
      </c>
      <c r="F90" s="218">
        <v>0</v>
      </c>
      <c r="G90" s="218"/>
    </row>
    <row r="91" spans="1:7">
      <c r="A91" s="196"/>
      <c r="B91" s="197"/>
      <c r="C91" s="198" t="s">
        <v>3</v>
      </c>
      <c r="D91" s="199">
        <f>SUM('สรุปผลงานสำคัญ (รายเดือน)'!D89)</f>
        <v>320</v>
      </c>
      <c r="E91" s="185">
        <f>ต.ค.56!F91+พ.ย.56!F91+ธ.ค.56!F91+ม.ค.57!F91</f>
        <v>0</v>
      </c>
      <c r="F91" s="218">
        <v>0</v>
      </c>
      <c r="G91" s="218"/>
    </row>
    <row r="92" spans="1:7" ht="20.25" customHeight="1">
      <c r="A92" s="187"/>
      <c r="B92" s="188"/>
      <c r="C92" s="183"/>
      <c r="D92" s="184"/>
      <c r="E92" s="189"/>
      <c r="F92" s="189"/>
      <c r="G92" s="189"/>
    </row>
    <row r="93" spans="1:7">
      <c r="A93" s="204" t="s">
        <v>234</v>
      </c>
      <c r="B93" s="216"/>
      <c r="C93" s="198"/>
      <c r="D93" s="199"/>
      <c r="E93" s="189"/>
      <c r="F93" s="189"/>
      <c r="G93" s="189"/>
    </row>
    <row r="94" spans="1:7" ht="24.75" customHeight="1">
      <c r="A94" s="204" t="s">
        <v>71</v>
      </c>
      <c r="B94" s="216"/>
      <c r="C94" s="183" t="s">
        <v>3</v>
      </c>
      <c r="D94" s="219"/>
      <c r="E94" s="195"/>
      <c r="F94" s="195"/>
      <c r="G94" s="195"/>
    </row>
    <row r="95" spans="1:7">
      <c r="A95" s="204"/>
      <c r="B95" s="216" t="s">
        <v>235</v>
      </c>
      <c r="C95" s="183"/>
      <c r="D95" s="219"/>
      <c r="E95" s="195"/>
      <c r="F95" s="195"/>
      <c r="G95" s="195"/>
    </row>
    <row r="96" spans="1:7">
      <c r="A96" s="193" t="s">
        <v>34</v>
      </c>
      <c r="B96" s="217" t="s">
        <v>236</v>
      </c>
      <c r="C96" s="183" t="s">
        <v>3</v>
      </c>
      <c r="D96" s="184">
        <f>SUM('สรุปผลงานสำคัญ (รายเดือน)'!D94)</f>
        <v>3167</v>
      </c>
      <c r="E96" s="220">
        <f>E97+E108+E114+E115+E116+E117+E118+E119+E120+E121</f>
        <v>1046</v>
      </c>
      <c r="F96" s="220">
        <f>F97+F108+F114+F115+F116+F117+F118+F119+F120+F121</f>
        <v>194</v>
      </c>
      <c r="G96" s="220"/>
    </row>
    <row r="97" spans="1:7">
      <c r="A97" s="193"/>
      <c r="B97" s="221" t="s">
        <v>237</v>
      </c>
      <c r="C97" s="198" t="s">
        <v>3</v>
      </c>
      <c r="D97" s="199">
        <f>SUM('สรุปผลงานสำคัญ (รายเดือน)'!D95)</f>
        <v>2851</v>
      </c>
      <c r="E97" s="185">
        <f>ต.ค.56!F97+พ.ย.56!F97+ธ.ค.56!F97+ม.ค.57!F97</f>
        <v>1036</v>
      </c>
      <c r="F97" s="220">
        <f>F98+F99+F100+F101+F102+F103+F104</f>
        <v>193</v>
      </c>
      <c r="G97" s="220"/>
    </row>
    <row r="98" spans="1:7">
      <c r="A98" s="203"/>
      <c r="B98" s="222" t="s">
        <v>185</v>
      </c>
      <c r="C98" s="198" t="s">
        <v>3</v>
      </c>
      <c r="D98" s="199">
        <f>SUM('สรุปผลงานสำคัญ (รายเดือน)'!D96)</f>
        <v>900</v>
      </c>
      <c r="E98" s="185">
        <f>ต.ค.56!F98+พ.ย.56!F98+ธ.ค.56!F98+ม.ค.57!F98</f>
        <v>261</v>
      </c>
      <c r="F98" s="200">
        <v>35</v>
      </c>
      <c r="G98" s="200"/>
    </row>
    <row r="99" spans="1:7" ht="21" customHeight="1">
      <c r="A99" s="203"/>
      <c r="B99" s="222" t="s">
        <v>186</v>
      </c>
      <c r="C99" s="198" t="s">
        <v>3</v>
      </c>
      <c r="D99" s="199">
        <f>SUM('สรุปผลงานสำคัญ (รายเดือน)'!D97)</f>
        <v>800</v>
      </c>
      <c r="E99" s="185">
        <f>ต.ค.56!F99+พ.ย.56!F99+ธ.ค.56!F99+ม.ค.57!F99</f>
        <v>535</v>
      </c>
      <c r="F99" s="223">
        <v>115</v>
      </c>
      <c r="G99" s="223"/>
    </row>
    <row r="100" spans="1:7">
      <c r="A100" s="203"/>
      <c r="B100" s="224" t="s">
        <v>278</v>
      </c>
      <c r="C100" s="198" t="s">
        <v>3</v>
      </c>
      <c r="D100" s="199">
        <f>SUM('สรุปผลงานสำคัญ (รายเดือน)'!D98)</f>
        <v>450</v>
      </c>
      <c r="E100" s="185">
        <f>ต.ค.56!F100+พ.ย.56!F100+ธ.ค.56!F100+ม.ค.57!F100</f>
        <v>88</v>
      </c>
      <c r="F100" s="200">
        <v>43</v>
      </c>
      <c r="G100" s="200"/>
    </row>
    <row r="101" spans="1:7">
      <c r="A101" s="203"/>
      <c r="B101" s="222" t="s">
        <v>279</v>
      </c>
      <c r="C101" s="198" t="s">
        <v>3</v>
      </c>
      <c r="D101" s="199">
        <f>SUM('สรุปผลงานสำคัญ (รายเดือน)'!D99)</f>
        <v>0</v>
      </c>
      <c r="E101" s="185">
        <f>ต.ค.56!F101+พ.ย.56!F101+ธ.ค.56!F101+ม.ค.57!F101</f>
        <v>0</v>
      </c>
      <c r="F101" s="200">
        <v>0</v>
      </c>
      <c r="G101" s="200"/>
    </row>
    <row r="102" spans="1:7">
      <c r="A102" s="203"/>
      <c r="B102" s="222" t="s">
        <v>280</v>
      </c>
      <c r="C102" s="198" t="s">
        <v>3</v>
      </c>
      <c r="D102" s="199">
        <f>SUM('สรุปผลงานสำคัญ (รายเดือน)'!D100)</f>
        <v>0</v>
      </c>
      <c r="E102" s="185">
        <f>ต.ค.56!F102+พ.ย.56!F102+ธ.ค.56!F102+ม.ค.57!F102</f>
        <v>0</v>
      </c>
      <c r="F102" s="223">
        <v>0</v>
      </c>
      <c r="G102" s="223"/>
    </row>
    <row r="103" spans="1:7">
      <c r="A103" s="203"/>
      <c r="B103" s="222" t="s">
        <v>281</v>
      </c>
      <c r="C103" s="198" t="s">
        <v>3</v>
      </c>
      <c r="D103" s="199">
        <f>SUM('สรุปผลงานสำคัญ (รายเดือน)'!D101)</f>
        <v>600</v>
      </c>
      <c r="E103" s="185">
        <f>ต.ค.56!F103+พ.ย.56!F103+ธ.ค.56!F103+ม.ค.57!F103</f>
        <v>152</v>
      </c>
      <c r="F103" s="200">
        <v>0</v>
      </c>
      <c r="G103" s="200"/>
    </row>
    <row r="104" spans="1:7">
      <c r="A104" s="203"/>
      <c r="B104" s="224" t="s">
        <v>256</v>
      </c>
      <c r="C104" s="198" t="s">
        <v>3</v>
      </c>
      <c r="D104" s="199">
        <f>SUM('สรุปผลงานสำคัญ (รายเดือน)'!D102)</f>
        <v>0</v>
      </c>
      <c r="E104" s="185">
        <f>ต.ค.56!F104+พ.ย.56!F104+ธ.ค.56!F104+ม.ค.57!F104</f>
        <v>0</v>
      </c>
      <c r="F104" s="200">
        <v>0</v>
      </c>
      <c r="G104" s="200"/>
    </row>
    <row r="105" spans="1:7">
      <c r="A105" s="203"/>
      <c r="B105" s="224" t="s">
        <v>304</v>
      </c>
      <c r="C105" s="198" t="s">
        <v>9</v>
      </c>
      <c r="D105" s="199">
        <v>0</v>
      </c>
      <c r="E105" s="185">
        <f>ต.ค.56!F105+พ.ย.56!F105+ธ.ค.56!F105+ม.ค.57!F105</f>
        <v>0</v>
      </c>
      <c r="F105" s="200">
        <v>0</v>
      </c>
      <c r="G105" s="200"/>
    </row>
    <row r="106" spans="1:7">
      <c r="A106" s="203"/>
      <c r="B106" s="224" t="s">
        <v>305</v>
      </c>
      <c r="C106" s="198" t="s">
        <v>3</v>
      </c>
      <c r="D106" s="199">
        <v>1</v>
      </c>
      <c r="E106" s="185">
        <f>ต.ค.56!F106+พ.ย.56!F106+ธ.ค.56!F106+ม.ค.57!F106</f>
        <v>1</v>
      </c>
      <c r="F106" s="200">
        <v>0</v>
      </c>
      <c r="G106" s="200"/>
    </row>
    <row r="107" spans="1:7">
      <c r="A107" s="203"/>
      <c r="B107" s="224" t="s">
        <v>306</v>
      </c>
      <c r="C107" s="198" t="s">
        <v>3</v>
      </c>
      <c r="D107" s="199">
        <v>100</v>
      </c>
      <c r="E107" s="185">
        <f>ต.ค.56!F107+พ.ย.56!F107+ธ.ค.56!F107+ม.ค.57!F107</f>
        <v>0</v>
      </c>
      <c r="F107" s="200">
        <v>0</v>
      </c>
      <c r="G107" s="200"/>
    </row>
    <row r="108" spans="1:7">
      <c r="A108" s="203"/>
      <c r="B108" s="224" t="s">
        <v>257</v>
      </c>
      <c r="C108" s="198" t="s">
        <v>3</v>
      </c>
      <c r="D108" s="199">
        <f>SUM('สรุปผลงานสำคัญ (รายเดือน)'!D103)</f>
        <v>316</v>
      </c>
      <c r="E108" s="185">
        <f>ต.ค.56!F108+พ.ย.56!F108+ธ.ค.56!F108+ม.ค.57!F108</f>
        <v>10</v>
      </c>
      <c r="F108" s="254">
        <f>F109+F110+F111+F112+F113</f>
        <v>1</v>
      </c>
      <c r="G108" s="225"/>
    </row>
    <row r="109" spans="1:7">
      <c r="A109" s="203"/>
      <c r="B109" s="222" t="s">
        <v>238</v>
      </c>
      <c r="C109" s="198" t="s">
        <v>3</v>
      </c>
      <c r="D109" s="199">
        <f>SUM('สรุปผลงานสำคัญ (รายเดือน)'!D104)</f>
        <v>30</v>
      </c>
      <c r="E109" s="185">
        <f>ต.ค.56!F109+พ.ย.56!F109+ธ.ค.56!F109+ม.ค.57!F109</f>
        <v>0</v>
      </c>
      <c r="F109" s="200">
        <v>0</v>
      </c>
      <c r="G109" s="200"/>
    </row>
    <row r="110" spans="1:7">
      <c r="A110" s="203"/>
      <c r="B110" s="222" t="s">
        <v>239</v>
      </c>
      <c r="C110" s="198" t="s">
        <v>3</v>
      </c>
      <c r="D110" s="199">
        <f>SUM('สรุปผลงานสำคัญ (รายเดือน)'!D105)</f>
        <v>150</v>
      </c>
      <c r="E110" s="185">
        <f>ต.ค.56!F110+พ.ย.56!F110+ธ.ค.56!F110+ม.ค.57!F110</f>
        <v>1</v>
      </c>
      <c r="F110" s="200">
        <v>1</v>
      </c>
      <c r="G110" s="200"/>
    </row>
    <row r="111" spans="1:7">
      <c r="A111" s="203"/>
      <c r="B111" s="222" t="s">
        <v>240</v>
      </c>
      <c r="C111" s="198" t="s">
        <v>3</v>
      </c>
      <c r="D111" s="199">
        <f>SUM('สรุปผลงานสำคัญ (รายเดือน)'!D106)</f>
        <v>35</v>
      </c>
      <c r="E111" s="185">
        <f>ต.ค.56!F111+พ.ย.56!F111+ธ.ค.56!F111+ม.ค.57!F111</f>
        <v>8</v>
      </c>
      <c r="F111" s="223">
        <v>0</v>
      </c>
      <c r="G111" s="223"/>
    </row>
    <row r="112" spans="1:7">
      <c r="A112" s="203"/>
      <c r="B112" s="224" t="s">
        <v>241</v>
      </c>
      <c r="C112" s="198" t="s">
        <v>3</v>
      </c>
      <c r="D112" s="199">
        <f>SUM('สรุปผลงานสำคัญ (รายเดือน)'!D107)</f>
        <v>1</v>
      </c>
      <c r="E112" s="185">
        <f>ต.ค.56!F112+พ.ย.56!F112+ธ.ค.56!F112+ม.ค.57!F112</f>
        <v>1</v>
      </c>
      <c r="F112" s="223">
        <v>0</v>
      </c>
      <c r="G112" s="223"/>
    </row>
    <row r="113" spans="1:7" ht="42">
      <c r="A113" s="203"/>
      <c r="B113" s="222" t="s">
        <v>242</v>
      </c>
      <c r="C113" s="198" t="s">
        <v>3</v>
      </c>
      <c r="D113" s="199">
        <f>SUM('สรุปผลงานสำคัญ (รายเดือน)'!D108)</f>
        <v>0</v>
      </c>
      <c r="E113" s="185">
        <f>ต.ค.56!F113+พ.ย.56!F113+ธ.ค.56!F113+ม.ค.57!F113</f>
        <v>0</v>
      </c>
      <c r="F113" s="200">
        <v>0</v>
      </c>
      <c r="G113" s="200"/>
    </row>
    <row r="114" spans="1:7" ht="22.5" customHeight="1">
      <c r="A114" s="203"/>
      <c r="B114" s="226" t="s">
        <v>270</v>
      </c>
      <c r="C114" s="198" t="s">
        <v>3</v>
      </c>
      <c r="D114" s="199"/>
      <c r="E114" s="185">
        <f>ต.ค.56!F114+พ.ย.56!F114+ธ.ค.56!F114+ม.ค.57!F114</f>
        <v>0</v>
      </c>
      <c r="F114" s="200">
        <v>0</v>
      </c>
      <c r="G114" s="200"/>
    </row>
    <row r="115" spans="1:7" ht="22.5" customHeight="1">
      <c r="A115" s="203"/>
      <c r="B115" s="226" t="s">
        <v>271</v>
      </c>
      <c r="C115" s="198" t="s">
        <v>3</v>
      </c>
      <c r="D115" s="199"/>
      <c r="E115" s="185">
        <f>ต.ค.56!F115+พ.ย.56!F115+ธ.ค.56!F115+ม.ค.57!F115</f>
        <v>0</v>
      </c>
      <c r="F115" s="200">
        <v>0</v>
      </c>
      <c r="G115" s="200"/>
    </row>
    <row r="116" spans="1:7" ht="22.5" customHeight="1">
      <c r="A116" s="203"/>
      <c r="B116" s="226" t="s">
        <v>272</v>
      </c>
      <c r="C116" s="198" t="s">
        <v>3</v>
      </c>
      <c r="D116" s="199"/>
      <c r="E116" s="185">
        <f>ต.ค.56!F116+พ.ย.56!F116+ธ.ค.56!F116+ม.ค.57!F116</f>
        <v>0</v>
      </c>
      <c r="F116" s="200">
        <v>0</v>
      </c>
      <c r="G116" s="200"/>
    </row>
    <row r="117" spans="1:7" ht="22.5" customHeight="1">
      <c r="A117" s="203"/>
      <c r="B117" s="226" t="s">
        <v>273</v>
      </c>
      <c r="C117" s="198" t="s">
        <v>3</v>
      </c>
      <c r="D117" s="199"/>
      <c r="E117" s="185">
        <f>ต.ค.56!F117+พ.ย.56!F117+ธ.ค.56!F117+ม.ค.57!F117</f>
        <v>0</v>
      </c>
      <c r="F117" s="200">
        <v>0</v>
      </c>
      <c r="G117" s="200"/>
    </row>
    <row r="118" spans="1:7" ht="22.5" customHeight="1">
      <c r="A118" s="203"/>
      <c r="B118" s="226" t="s">
        <v>274</v>
      </c>
      <c r="C118" s="198" t="s">
        <v>3</v>
      </c>
      <c r="D118" s="199"/>
      <c r="E118" s="185">
        <f>ต.ค.56!F118+พ.ย.56!F118+ธ.ค.56!F118+ม.ค.57!F118</f>
        <v>0</v>
      </c>
      <c r="F118" s="200">
        <v>0</v>
      </c>
      <c r="G118" s="200"/>
    </row>
    <row r="119" spans="1:7" ht="22.5" customHeight="1">
      <c r="A119" s="203"/>
      <c r="B119" s="226" t="s">
        <v>275</v>
      </c>
      <c r="C119" s="198" t="s">
        <v>3</v>
      </c>
      <c r="D119" s="199"/>
      <c r="E119" s="185">
        <f>ต.ค.56!F119+พ.ย.56!F119+ธ.ค.56!F119+ม.ค.57!F119</f>
        <v>0</v>
      </c>
      <c r="F119" s="200">
        <v>0</v>
      </c>
      <c r="G119" s="200"/>
    </row>
    <row r="120" spans="1:7" ht="22.5" customHeight="1">
      <c r="A120" s="203"/>
      <c r="B120" s="226" t="s">
        <v>276</v>
      </c>
      <c r="C120" s="198" t="s">
        <v>3</v>
      </c>
      <c r="D120" s="199"/>
      <c r="E120" s="185">
        <f>ต.ค.56!F120+พ.ย.56!F120+ธ.ค.56!F120+ม.ค.57!F120</f>
        <v>0</v>
      </c>
      <c r="F120" s="200">
        <v>0</v>
      </c>
      <c r="G120" s="200"/>
    </row>
    <row r="121" spans="1:7" ht="23.25" customHeight="1">
      <c r="A121" s="203"/>
      <c r="B121" s="226" t="s">
        <v>277</v>
      </c>
      <c r="C121" s="198" t="s">
        <v>3</v>
      </c>
      <c r="D121" s="199"/>
      <c r="E121" s="185">
        <f>ต.ค.56!F121+พ.ย.56!F121+ธ.ค.56!F121+ม.ค.57!F121</f>
        <v>0</v>
      </c>
      <c r="F121" s="200">
        <v>0</v>
      </c>
      <c r="G121" s="200"/>
    </row>
    <row r="122" spans="1:7" ht="24" customHeight="1">
      <c r="A122" s="193" t="s">
        <v>36</v>
      </c>
      <c r="B122" s="227" t="s">
        <v>187</v>
      </c>
      <c r="C122" s="183" t="s">
        <v>3</v>
      </c>
      <c r="D122" s="228">
        <f>SUM('สรุปผลงานสำคัญ (รายเดือน)'!D117)</f>
        <v>0</v>
      </c>
      <c r="E122" s="195"/>
      <c r="F122" s="195"/>
      <c r="G122" s="195"/>
    </row>
    <row r="123" spans="1:7">
      <c r="A123" s="212"/>
      <c r="B123" s="194" t="s">
        <v>23</v>
      </c>
      <c r="C123" s="183"/>
      <c r="D123" s="184"/>
      <c r="E123" s="229"/>
      <c r="F123" s="229"/>
      <c r="G123" s="229"/>
    </row>
    <row r="124" spans="1:7" ht="42">
      <c r="A124" s="203"/>
      <c r="B124" s="201" t="s">
        <v>38</v>
      </c>
      <c r="C124" s="198" t="s">
        <v>3</v>
      </c>
      <c r="D124" s="199">
        <f>SUM('สรุปผลงานสำคัญ (รายเดือน)'!D119)</f>
        <v>0</v>
      </c>
      <c r="E124" s="185">
        <f>ต.ค.56!F124+พ.ย.56!F124+ธ.ค.56!F124+ม.ค.57!F124</f>
        <v>0</v>
      </c>
      <c r="F124" s="189">
        <v>0</v>
      </c>
      <c r="G124" s="189"/>
    </row>
    <row r="125" spans="1:7">
      <c r="A125" s="203"/>
      <c r="B125" s="230" t="s">
        <v>39</v>
      </c>
      <c r="C125" s="198" t="s">
        <v>3</v>
      </c>
      <c r="D125" s="199"/>
      <c r="E125" s="185">
        <f>ต.ค.56!F125+พ.ย.56!F125+ธ.ค.56!F125+ม.ค.57!F125</f>
        <v>0</v>
      </c>
      <c r="F125" s="189">
        <v>0</v>
      </c>
      <c r="G125" s="189"/>
    </row>
    <row r="126" spans="1:7">
      <c r="A126" s="203"/>
      <c r="B126" s="230" t="s">
        <v>40</v>
      </c>
      <c r="C126" s="198" t="s">
        <v>3</v>
      </c>
      <c r="D126" s="199"/>
      <c r="E126" s="185">
        <f>ต.ค.56!F126+พ.ย.56!F126+ธ.ค.56!F126+ม.ค.57!F126</f>
        <v>0</v>
      </c>
      <c r="F126" s="189">
        <v>0</v>
      </c>
      <c r="G126" s="189"/>
    </row>
    <row r="127" spans="1:7">
      <c r="A127" s="203"/>
      <c r="B127" s="230" t="s">
        <v>41</v>
      </c>
      <c r="C127" s="198" t="s">
        <v>3</v>
      </c>
      <c r="D127" s="199"/>
      <c r="E127" s="185">
        <f>ต.ค.56!F127+พ.ย.56!F127+ธ.ค.56!F127+ม.ค.57!F127</f>
        <v>0</v>
      </c>
      <c r="F127" s="189">
        <v>0</v>
      </c>
      <c r="G127" s="189"/>
    </row>
    <row r="128" spans="1:7">
      <c r="A128" s="203"/>
      <c r="B128" s="197" t="s">
        <v>42</v>
      </c>
      <c r="C128" s="198" t="s">
        <v>3</v>
      </c>
      <c r="D128" s="199">
        <f>SUM('สรุปผลงานสำคัญ (รายเดือน)'!D123)</f>
        <v>0</v>
      </c>
      <c r="E128" s="185">
        <f>ต.ค.56!F128+พ.ย.56!F128+ธ.ค.56!F128+ม.ค.57!F128</f>
        <v>0</v>
      </c>
      <c r="F128" s="189">
        <v>0</v>
      </c>
      <c r="G128" s="189"/>
    </row>
    <row r="129" spans="1:7" ht="42">
      <c r="A129" s="203"/>
      <c r="B129" s="197" t="s">
        <v>43</v>
      </c>
      <c r="C129" s="198" t="s">
        <v>3</v>
      </c>
      <c r="D129" s="199">
        <f>SUM('สรุปผลงานสำคัญ (รายเดือน)'!D124)</f>
        <v>0</v>
      </c>
      <c r="E129" s="185">
        <f>ต.ค.56!F129+พ.ย.56!F129+ธ.ค.56!F129+ม.ค.57!F129</f>
        <v>0</v>
      </c>
      <c r="F129" s="225">
        <v>0</v>
      </c>
      <c r="G129" s="225"/>
    </row>
    <row r="130" spans="1:7">
      <c r="A130" s="203"/>
      <c r="B130" s="202" t="s">
        <v>44</v>
      </c>
      <c r="C130" s="198" t="s">
        <v>3</v>
      </c>
      <c r="D130" s="199"/>
      <c r="E130" s="185">
        <f>ต.ค.56!F130+พ.ย.56!F130+ธ.ค.56!F130+ม.ค.57!F130</f>
        <v>1</v>
      </c>
      <c r="F130" s="189">
        <v>0</v>
      </c>
      <c r="G130" s="189"/>
    </row>
    <row r="131" spans="1:7">
      <c r="A131" s="203"/>
      <c r="B131" s="202" t="s">
        <v>45</v>
      </c>
      <c r="C131" s="198" t="s">
        <v>3</v>
      </c>
      <c r="D131" s="199"/>
      <c r="E131" s="185">
        <f>ต.ค.56!F131+พ.ย.56!F131+ธ.ค.56!F131+ม.ค.57!F131</f>
        <v>16</v>
      </c>
      <c r="F131" s="189">
        <v>3</v>
      </c>
      <c r="G131" s="189"/>
    </row>
    <row r="132" spans="1:7">
      <c r="A132" s="231"/>
      <c r="B132" s="232" t="s">
        <v>24</v>
      </c>
      <c r="C132" s="233"/>
      <c r="D132" s="234"/>
      <c r="E132" s="189"/>
      <c r="F132" s="189"/>
      <c r="G132" s="189"/>
    </row>
    <row r="133" spans="1:7">
      <c r="A133" s="231"/>
      <c r="B133" s="235" t="s">
        <v>46</v>
      </c>
      <c r="C133" s="233" t="s">
        <v>3</v>
      </c>
      <c r="D133" s="234">
        <v>0</v>
      </c>
      <c r="E133" s="185">
        <f>ต.ค.56!F133+พ.ย.56!F133+ธ.ค.56!F133+ม.ค.57!F133</f>
        <v>0</v>
      </c>
      <c r="F133" s="189">
        <v>0</v>
      </c>
      <c r="G133" s="189"/>
    </row>
    <row r="134" spans="1:7">
      <c r="A134" s="231"/>
      <c r="B134" s="232" t="s">
        <v>25</v>
      </c>
      <c r="C134" s="233"/>
      <c r="D134" s="234"/>
      <c r="E134" s="189"/>
      <c r="F134" s="189"/>
      <c r="G134" s="189"/>
    </row>
    <row r="135" spans="1:7">
      <c r="A135" s="231"/>
      <c r="B135" s="235" t="s">
        <v>129</v>
      </c>
      <c r="C135" s="233" t="s">
        <v>3</v>
      </c>
      <c r="D135" s="234">
        <v>0</v>
      </c>
      <c r="E135" s="185">
        <f>ต.ค.56!F135+พ.ย.56!F135+ธ.ค.56!F135+ม.ค.57!F135</f>
        <v>0</v>
      </c>
      <c r="F135" s="189">
        <v>0</v>
      </c>
      <c r="G135" s="189"/>
    </row>
    <row r="136" spans="1:7">
      <c r="A136" s="231"/>
      <c r="B136" s="235" t="s">
        <v>18</v>
      </c>
      <c r="C136" s="233" t="s">
        <v>8</v>
      </c>
      <c r="D136" s="234"/>
      <c r="E136" s="189"/>
      <c r="F136" s="189"/>
      <c r="G136" s="189"/>
    </row>
    <row r="137" spans="1:7" ht="24.75" customHeight="1">
      <c r="A137" s="231"/>
      <c r="B137" s="235" t="s">
        <v>130</v>
      </c>
      <c r="C137" s="233" t="s">
        <v>3</v>
      </c>
      <c r="D137" s="234">
        <v>0</v>
      </c>
      <c r="E137" s="185">
        <f>ต.ค.56!F137+พ.ย.56!F137+ธ.ค.56!F137+ม.ค.57!F137</f>
        <v>0</v>
      </c>
      <c r="F137" s="189">
        <v>0</v>
      </c>
      <c r="G137" s="189"/>
    </row>
    <row r="138" spans="1:7" ht="24.75" customHeight="1">
      <c r="A138" s="231"/>
      <c r="B138" s="235" t="s">
        <v>21</v>
      </c>
      <c r="C138" s="233" t="s">
        <v>22</v>
      </c>
      <c r="D138" s="234">
        <v>0</v>
      </c>
      <c r="E138" s="185">
        <f>ต.ค.56!F138+พ.ย.56!F138+ธ.ค.56!F138+ม.ค.57!F138</f>
        <v>0</v>
      </c>
      <c r="F138" s="189">
        <v>0</v>
      </c>
      <c r="G138" s="236"/>
    </row>
    <row r="139" spans="1:7" ht="24.75" customHeight="1">
      <c r="A139" s="231"/>
      <c r="B139" s="237" t="s">
        <v>68</v>
      </c>
      <c r="C139" s="233" t="s">
        <v>3</v>
      </c>
      <c r="D139" s="234">
        <v>0</v>
      </c>
      <c r="E139" s="185">
        <f>ต.ค.56!F139+พ.ย.56!F139+ธ.ค.56!F139+ม.ค.57!F139</f>
        <v>0</v>
      </c>
      <c r="F139" s="189">
        <v>0</v>
      </c>
      <c r="G139" s="189"/>
    </row>
    <row r="140" spans="1:7" ht="24.75" customHeight="1">
      <c r="A140" s="231"/>
      <c r="B140" s="238" t="s">
        <v>58</v>
      </c>
      <c r="C140" s="233" t="s">
        <v>22</v>
      </c>
      <c r="D140" s="234">
        <v>0</v>
      </c>
      <c r="E140" s="185">
        <f>ต.ค.56!F140+พ.ย.56!F140+ธ.ค.56!F140+ม.ค.57!F140</f>
        <v>0</v>
      </c>
      <c r="F140" s="189">
        <v>0</v>
      </c>
      <c r="G140" s="236"/>
    </row>
    <row r="141" spans="1:7" ht="22.5" customHeight="1">
      <c r="A141" s="231"/>
      <c r="B141" s="237" t="s">
        <v>69</v>
      </c>
      <c r="C141" s="233" t="s">
        <v>3</v>
      </c>
      <c r="D141" s="234">
        <v>0</v>
      </c>
      <c r="E141" s="185">
        <f>ต.ค.56!F141+พ.ย.56!F141+ธ.ค.56!F141+ม.ค.57!F141</f>
        <v>0</v>
      </c>
      <c r="F141" s="189">
        <v>0</v>
      </c>
      <c r="G141" s="189"/>
    </row>
    <row r="142" spans="1:7" ht="25.5" customHeight="1">
      <c r="A142" s="231"/>
      <c r="B142" s="238" t="s">
        <v>59</v>
      </c>
      <c r="C142" s="233" t="s">
        <v>22</v>
      </c>
      <c r="D142" s="234">
        <v>0</v>
      </c>
      <c r="E142" s="185">
        <f>ต.ค.56!F142+พ.ย.56!F142+ธ.ค.56!F142+ม.ค.57!F142</f>
        <v>0</v>
      </c>
      <c r="F142" s="189">
        <v>0</v>
      </c>
      <c r="G142" s="236"/>
    </row>
    <row r="143" spans="1:7" ht="23.25" customHeight="1">
      <c r="A143" s="231"/>
      <c r="B143" s="235" t="s">
        <v>131</v>
      </c>
      <c r="C143" s="233" t="s">
        <v>3</v>
      </c>
      <c r="D143" s="234">
        <v>0</v>
      </c>
      <c r="E143" s="185">
        <f>ต.ค.56!F143+พ.ย.56!F143+ธ.ค.56!F143+ม.ค.57!F143</f>
        <v>0</v>
      </c>
      <c r="F143" s="189">
        <v>0</v>
      </c>
      <c r="G143" s="189"/>
    </row>
    <row r="144" spans="1:7" ht="35.25" customHeight="1">
      <c r="A144" s="231"/>
      <c r="B144" s="235" t="s">
        <v>28</v>
      </c>
      <c r="C144" s="233" t="s">
        <v>22</v>
      </c>
      <c r="D144" s="234">
        <v>0</v>
      </c>
      <c r="E144" s="185">
        <f>ต.ค.56!F144+พ.ย.56!F144+ธ.ค.56!F144+ม.ค.57!F144</f>
        <v>0</v>
      </c>
      <c r="F144" s="189">
        <v>0</v>
      </c>
      <c r="G144" s="236"/>
    </row>
    <row r="145" spans="1:7" ht="27.75" customHeight="1">
      <c r="A145" s="231"/>
      <c r="B145" s="232" t="s">
        <v>208</v>
      </c>
      <c r="C145" s="233"/>
      <c r="D145" s="234"/>
      <c r="E145" s="189"/>
      <c r="F145" s="189"/>
      <c r="G145" s="189"/>
    </row>
    <row r="146" spans="1:7">
      <c r="A146" s="231"/>
      <c r="B146" s="239" t="s">
        <v>132</v>
      </c>
      <c r="C146" s="233" t="s">
        <v>3</v>
      </c>
      <c r="D146" s="234">
        <v>0</v>
      </c>
      <c r="E146" s="185">
        <f>ต.ค.56!F146+พ.ย.56!F146+ธ.ค.56!F146+ม.ค.57!F146</f>
        <v>0</v>
      </c>
      <c r="F146" s="189">
        <v>0</v>
      </c>
      <c r="G146" s="189"/>
    </row>
    <row r="147" spans="1:7" ht="46.5" customHeight="1">
      <c r="A147" s="231"/>
      <c r="B147" s="239" t="s">
        <v>167</v>
      </c>
      <c r="C147" s="233" t="s">
        <v>3</v>
      </c>
      <c r="D147" s="234">
        <v>0</v>
      </c>
      <c r="E147" s="185">
        <f>ต.ค.56!F147+พ.ย.56!F147+ธ.ค.56!F147+ม.ค.57!F147</f>
        <v>0</v>
      </c>
      <c r="F147" s="189">
        <v>0</v>
      </c>
      <c r="G147" s="189"/>
    </row>
    <row r="148" spans="1:7" ht="46.5" customHeight="1">
      <c r="A148" s="231"/>
      <c r="B148" s="240" t="s">
        <v>188</v>
      </c>
      <c r="C148" s="233" t="s">
        <v>3</v>
      </c>
      <c r="D148" s="234">
        <v>0</v>
      </c>
      <c r="E148" s="185">
        <f>ต.ค.56!F148+พ.ย.56!F148+ธ.ค.56!F148+ม.ค.57!F148</f>
        <v>0</v>
      </c>
      <c r="F148" s="189">
        <v>0</v>
      </c>
      <c r="G148" s="189"/>
    </row>
    <row r="149" spans="1:7" ht="24.75" customHeight="1">
      <c r="A149" s="231"/>
      <c r="B149" s="241" t="s">
        <v>209</v>
      </c>
      <c r="C149" s="233" t="s">
        <v>3</v>
      </c>
      <c r="D149" s="234">
        <v>0</v>
      </c>
      <c r="E149" s="185">
        <f>ต.ค.56!F149+พ.ย.56!F149+ธ.ค.56!F149+ม.ค.57!F149</f>
        <v>0</v>
      </c>
      <c r="F149" s="189">
        <v>0</v>
      </c>
      <c r="G149" s="189"/>
    </row>
    <row r="150" spans="1:7">
      <c r="A150" s="231"/>
      <c r="B150" s="235" t="s">
        <v>189</v>
      </c>
      <c r="C150" s="233"/>
      <c r="D150" s="234"/>
      <c r="E150" s="189"/>
      <c r="F150" s="189"/>
      <c r="G150" s="189"/>
    </row>
    <row r="151" spans="1:7">
      <c r="A151" s="231"/>
      <c r="B151" s="235" t="s">
        <v>133</v>
      </c>
      <c r="C151" s="233" t="s">
        <v>3</v>
      </c>
      <c r="D151" s="234">
        <v>0</v>
      </c>
      <c r="E151" s="185">
        <f>ต.ค.56!F151+พ.ย.56!F151+ธ.ค.56!F151+ม.ค.57!F151</f>
        <v>0</v>
      </c>
      <c r="F151" s="189">
        <v>0</v>
      </c>
      <c r="G151" s="189"/>
    </row>
    <row r="152" spans="1:7" ht="22.5" customHeight="1">
      <c r="A152" s="231"/>
      <c r="B152" s="242" t="s">
        <v>33</v>
      </c>
      <c r="C152" s="233"/>
      <c r="D152" s="234"/>
      <c r="E152" s="189"/>
      <c r="F152" s="189"/>
      <c r="G152" s="189"/>
    </row>
    <row r="153" spans="1:7">
      <c r="A153" s="231"/>
      <c r="B153" s="235" t="s">
        <v>134</v>
      </c>
      <c r="C153" s="233" t="s">
        <v>3</v>
      </c>
      <c r="D153" s="234">
        <v>0</v>
      </c>
      <c r="E153" s="185">
        <f>ต.ค.56!F153+พ.ย.56!F153+ธ.ค.56!F153+ม.ค.57!F153</f>
        <v>0</v>
      </c>
      <c r="F153" s="189">
        <v>0</v>
      </c>
      <c r="G153" s="189"/>
    </row>
    <row r="154" spans="1:7">
      <c r="A154" s="231"/>
      <c r="B154" s="243" t="s">
        <v>30</v>
      </c>
      <c r="C154" s="233"/>
      <c r="D154" s="234"/>
      <c r="E154" s="189"/>
      <c r="F154" s="189"/>
      <c r="G154" s="189"/>
    </row>
    <row r="155" spans="1:7">
      <c r="A155" s="231"/>
      <c r="B155" s="232" t="s">
        <v>29</v>
      </c>
      <c r="C155" s="233"/>
      <c r="D155" s="234"/>
      <c r="E155" s="189"/>
      <c r="F155" s="189"/>
      <c r="G155" s="189"/>
    </row>
    <row r="156" spans="1:7">
      <c r="A156" s="231"/>
      <c r="B156" s="232" t="s">
        <v>190</v>
      </c>
      <c r="C156" s="233"/>
      <c r="D156" s="234"/>
      <c r="E156" s="189"/>
      <c r="F156" s="189"/>
      <c r="G156" s="189"/>
    </row>
    <row r="157" spans="1:7">
      <c r="A157" s="231"/>
      <c r="B157" s="235" t="s">
        <v>135</v>
      </c>
      <c r="C157" s="233" t="s">
        <v>126</v>
      </c>
      <c r="D157" s="234">
        <v>0</v>
      </c>
      <c r="E157" s="185">
        <f>ต.ค.56!F157+พ.ย.56!F157+ธ.ค.56!F157+ม.ค.57!F157</f>
        <v>0</v>
      </c>
      <c r="F157" s="189">
        <v>0</v>
      </c>
      <c r="G157" s="189"/>
    </row>
    <row r="158" spans="1:7">
      <c r="A158" s="231"/>
      <c r="B158" s="244" t="s">
        <v>31</v>
      </c>
      <c r="C158" s="233"/>
      <c r="D158" s="234"/>
      <c r="E158" s="189"/>
      <c r="F158" s="189"/>
      <c r="G158" s="189"/>
    </row>
    <row r="159" spans="1:7">
      <c r="A159" s="231"/>
      <c r="B159" s="239" t="s">
        <v>47</v>
      </c>
      <c r="C159" s="233"/>
      <c r="D159" s="234"/>
      <c r="E159" s="189"/>
      <c r="F159" s="189"/>
      <c r="G159" s="189"/>
    </row>
    <row r="160" spans="1:7">
      <c r="A160" s="231"/>
      <c r="B160" s="239" t="s">
        <v>136</v>
      </c>
      <c r="C160" s="233" t="s">
        <v>12</v>
      </c>
      <c r="D160" s="234">
        <v>0</v>
      </c>
      <c r="E160" s="185">
        <f>ต.ค.56!F160+พ.ย.56!F160+ธ.ค.56!F160+ม.ค.57!F160</f>
        <v>0</v>
      </c>
      <c r="F160" s="189">
        <v>0</v>
      </c>
      <c r="G160" s="189"/>
    </row>
    <row r="161" spans="1:7">
      <c r="A161" s="231"/>
      <c r="B161" s="245" t="s">
        <v>32</v>
      </c>
      <c r="C161" s="233"/>
      <c r="D161" s="234"/>
      <c r="E161" s="189"/>
      <c r="F161" s="189"/>
      <c r="G161" s="189"/>
    </row>
    <row r="162" spans="1:7">
      <c r="A162" s="231"/>
      <c r="B162" s="232" t="s">
        <v>26</v>
      </c>
      <c r="C162" s="233"/>
      <c r="D162" s="234"/>
      <c r="E162" s="189"/>
      <c r="F162" s="189"/>
      <c r="G162" s="189"/>
    </row>
    <row r="163" spans="1:7">
      <c r="A163" s="231"/>
      <c r="B163" s="235" t="s">
        <v>137</v>
      </c>
      <c r="C163" s="233" t="s">
        <v>3</v>
      </c>
      <c r="D163" s="234">
        <v>0</v>
      </c>
      <c r="E163" s="185">
        <f>ต.ค.56!F163+พ.ย.56!F163+ธ.ค.56!F163+ม.ค.57!F163</f>
        <v>0</v>
      </c>
      <c r="F163" s="189">
        <v>0</v>
      </c>
      <c r="G163" s="189"/>
    </row>
    <row r="164" spans="1:7" ht="24.75" customHeight="1">
      <c r="A164" s="231"/>
      <c r="B164" s="235" t="s">
        <v>27</v>
      </c>
      <c r="C164" s="233"/>
      <c r="D164" s="234"/>
      <c r="E164" s="189"/>
      <c r="F164" s="189"/>
      <c r="G164" s="189"/>
    </row>
    <row r="165" spans="1:7">
      <c r="A165" s="193" t="s">
        <v>48</v>
      </c>
      <c r="B165" s="194" t="s">
        <v>243</v>
      </c>
      <c r="C165" s="183" t="s">
        <v>3</v>
      </c>
      <c r="D165" s="184">
        <f>SUM('สรุปผลงานสำคัญ (รายเดือน)'!D160)</f>
        <v>8800</v>
      </c>
      <c r="E165" s="185">
        <f>E166</f>
        <v>3565</v>
      </c>
      <c r="F165" s="189">
        <f>F166</f>
        <v>1319</v>
      </c>
      <c r="G165" s="246"/>
    </row>
    <row r="166" spans="1:7">
      <c r="A166" s="193"/>
      <c r="B166" s="194" t="s">
        <v>244</v>
      </c>
      <c r="C166" s="183" t="s">
        <v>3</v>
      </c>
      <c r="D166" s="184">
        <f>SUM('สรุปผลงานสำคัญ (รายเดือน)'!D161)</f>
        <v>8800</v>
      </c>
      <c r="E166" s="185">
        <f>ต.ค.56!F166+พ.ย.56!F166+ธ.ค.56!F166+ม.ค.57!F166</f>
        <v>3565</v>
      </c>
      <c r="F166" s="189">
        <f>F167+F170</f>
        <v>1319</v>
      </c>
      <c r="G166" s="246"/>
    </row>
    <row r="167" spans="1:7" ht="23.25" customHeight="1">
      <c r="A167" s="196"/>
      <c r="B167" s="197" t="s">
        <v>245</v>
      </c>
      <c r="C167" s="198" t="s">
        <v>3</v>
      </c>
      <c r="D167" s="199">
        <f>SUM('สรุปผลงานสำคัญ (รายเดือน)'!D162)</f>
        <v>2000</v>
      </c>
      <c r="E167" s="185">
        <f>ต.ค.56!F167+พ.ย.56!F167+ธ.ค.56!F167+ม.ค.57!F167</f>
        <v>1598</v>
      </c>
      <c r="F167" s="189">
        <f>F168+F169</f>
        <v>533</v>
      </c>
      <c r="G167" s="247"/>
    </row>
    <row r="168" spans="1:7" ht="23.25" customHeight="1">
      <c r="A168" s="196"/>
      <c r="B168" s="197" t="s">
        <v>246</v>
      </c>
      <c r="C168" s="198" t="s">
        <v>3</v>
      </c>
      <c r="D168" s="199">
        <f>SUM('สรุปผลงานสำคัญ (รายเดือน)'!D163)</f>
        <v>1200</v>
      </c>
      <c r="E168" s="185">
        <f>ต.ค.56!F168+พ.ย.56!F168+ธ.ค.56!F168+ม.ค.57!F168</f>
        <v>807</v>
      </c>
      <c r="F168" s="189">
        <v>533</v>
      </c>
      <c r="G168" s="247"/>
    </row>
    <row r="169" spans="1:7" ht="23.25" customHeight="1">
      <c r="A169" s="196"/>
      <c r="B169" s="197" t="s">
        <v>247</v>
      </c>
      <c r="C169" s="198" t="s">
        <v>3</v>
      </c>
      <c r="D169" s="199">
        <f>SUM('สรุปผลงานสำคัญ (รายเดือน)'!D164)</f>
        <v>800</v>
      </c>
      <c r="E169" s="185">
        <f>ต.ค.56!F169+พ.ย.56!F169+ธ.ค.56!F169+ม.ค.57!F169</f>
        <v>791</v>
      </c>
      <c r="F169" s="189">
        <v>0</v>
      </c>
      <c r="G169" s="247"/>
    </row>
    <row r="170" spans="1:7" ht="22.5" customHeight="1">
      <c r="A170" s="196"/>
      <c r="B170" s="197" t="s">
        <v>248</v>
      </c>
      <c r="C170" s="198" t="s">
        <v>3</v>
      </c>
      <c r="D170" s="199">
        <f>SUM('สรุปผลงานสำคัญ (รายเดือน)'!D165)</f>
        <v>6800</v>
      </c>
      <c r="E170" s="185">
        <f>ต.ค.56!F170+พ.ย.56!F170+ธ.ค.56!F170+ม.ค.57!F170</f>
        <v>1967</v>
      </c>
      <c r="F170" s="189">
        <f>F171+F172</f>
        <v>786</v>
      </c>
      <c r="G170" s="225"/>
    </row>
    <row r="171" spans="1:7" ht="23.25" customHeight="1">
      <c r="A171" s="196"/>
      <c r="B171" s="197" t="s">
        <v>255</v>
      </c>
      <c r="C171" s="198" t="s">
        <v>3</v>
      </c>
      <c r="D171" s="199">
        <f>SUM('สรุปผลงานสำคัญ (รายเดือน)'!D166)</f>
        <v>3000</v>
      </c>
      <c r="E171" s="185">
        <f>ต.ค.56!F171+พ.ย.56!F171+ธ.ค.56!F171+ม.ค.57!F171</f>
        <v>664</v>
      </c>
      <c r="F171" s="189">
        <v>334</v>
      </c>
      <c r="G171" s="189"/>
    </row>
    <row r="172" spans="1:7" ht="23.25" customHeight="1">
      <c r="A172" s="196"/>
      <c r="B172" s="197" t="s">
        <v>249</v>
      </c>
      <c r="C172" s="198" t="s">
        <v>3</v>
      </c>
      <c r="D172" s="199">
        <f>SUM('สรุปผลงานสำคัญ (รายเดือน)'!D167)</f>
        <v>3800</v>
      </c>
      <c r="E172" s="185">
        <f>ต.ค.56!F172+พ.ย.56!F172+ธ.ค.56!F172+ม.ค.57!F172</f>
        <v>1303</v>
      </c>
      <c r="F172" s="189">
        <v>452</v>
      </c>
      <c r="G172" s="189"/>
    </row>
    <row r="173" spans="1:7" ht="27.75" customHeight="1">
      <c r="A173" s="193" t="s">
        <v>84</v>
      </c>
      <c r="B173" s="194" t="s">
        <v>194</v>
      </c>
      <c r="C173" s="183" t="s">
        <v>3</v>
      </c>
      <c r="D173" s="184">
        <f>SUM('สรุปผลงานสำคัญ (รายเดือน)'!D168)</f>
        <v>42700</v>
      </c>
      <c r="E173" s="185">
        <f>E174</f>
        <v>24829</v>
      </c>
      <c r="F173" s="189">
        <f>F174+F175+F176+F179+F184</f>
        <v>5920</v>
      </c>
      <c r="G173" s="195"/>
    </row>
    <row r="174" spans="1:7" ht="27.75" customHeight="1">
      <c r="A174" s="193"/>
      <c r="B174" s="197" t="s">
        <v>195</v>
      </c>
      <c r="C174" s="183" t="s">
        <v>3</v>
      </c>
      <c r="D174" s="184">
        <f>SUM('สรุปผลงานสำคัญ (รายเดือน)'!D169)</f>
        <v>40000</v>
      </c>
      <c r="E174" s="185">
        <f>ต.ค.56!F174+พ.ย.56!F174+ธ.ค.56!F174+ม.ค.57!F174</f>
        <v>24829</v>
      </c>
      <c r="F174" s="189">
        <v>5920</v>
      </c>
      <c r="G174" s="195"/>
    </row>
    <row r="175" spans="1:7">
      <c r="A175" s="187"/>
      <c r="B175" s="182" t="s">
        <v>250</v>
      </c>
      <c r="C175" s="198" t="s">
        <v>3</v>
      </c>
      <c r="D175" s="199">
        <f>SUM('สรุปผลงานสำคัญ (รายเดือน)'!D170)</f>
        <v>2500</v>
      </c>
      <c r="E175" s="185">
        <f>ต.ค.56!F175+พ.ย.56!F175+ธ.ค.56!F175+ม.ค.57!F175</f>
        <v>0</v>
      </c>
      <c r="F175" s="189">
        <v>0</v>
      </c>
      <c r="G175" s="189"/>
    </row>
    <row r="176" spans="1:7" ht="23.25" customHeight="1">
      <c r="A176" s="248"/>
      <c r="B176" s="197" t="s">
        <v>196</v>
      </c>
      <c r="C176" s="198" t="s">
        <v>3</v>
      </c>
      <c r="D176" s="199">
        <f>SUM('สรุปผลงานสำคัญ (รายเดือน)'!D171)</f>
        <v>2700</v>
      </c>
      <c r="E176" s="185">
        <f>ต.ค.56!F176+พ.ย.56!F176+ธ.ค.56!F176+ม.ค.57!F176</f>
        <v>0</v>
      </c>
      <c r="F176" s="189">
        <v>0</v>
      </c>
      <c r="G176" s="189"/>
    </row>
    <row r="177" spans="1:14" ht="23.25" customHeight="1">
      <c r="A177" s="248"/>
      <c r="B177" s="202" t="s">
        <v>88</v>
      </c>
      <c r="C177" s="198" t="s">
        <v>3</v>
      </c>
      <c r="D177" s="199">
        <f>SUM('สรุปผลงานสำคัญ (รายเดือน)'!D172)</f>
        <v>2500</v>
      </c>
      <c r="E177" s="185">
        <f>ต.ค.56!F177+พ.ย.56!F177+ธ.ค.56!F177+ม.ค.57!F177</f>
        <v>0</v>
      </c>
      <c r="F177" s="189">
        <v>0</v>
      </c>
      <c r="G177" s="189"/>
    </row>
    <row r="178" spans="1:14" ht="24.75" customHeight="1">
      <c r="A178" s="248"/>
      <c r="B178" s="202" t="s">
        <v>89</v>
      </c>
      <c r="C178" s="198" t="s">
        <v>3</v>
      </c>
      <c r="D178" s="199">
        <f>SUM('สรุปผลงานสำคัญ (รายเดือน)'!D173)</f>
        <v>200</v>
      </c>
      <c r="E178" s="185">
        <f>ต.ค.56!F178+พ.ย.56!F178+ธ.ค.56!F178+ม.ค.57!F178</f>
        <v>294</v>
      </c>
      <c r="F178" s="189">
        <v>0</v>
      </c>
      <c r="G178" s="189"/>
    </row>
    <row r="179" spans="1:14" ht="23.25" customHeight="1">
      <c r="A179" s="193"/>
      <c r="B179" s="197" t="s">
        <v>253</v>
      </c>
      <c r="C179" s="198"/>
      <c r="D179" s="199"/>
      <c r="E179" s="195">
        <f>E180</f>
        <v>0</v>
      </c>
      <c r="F179" s="195">
        <f>F180</f>
        <v>0</v>
      </c>
      <c r="G179" s="195"/>
    </row>
    <row r="180" spans="1:14" ht="23.25" customHeight="1">
      <c r="A180" s="248"/>
      <c r="B180" s="207" t="s">
        <v>251</v>
      </c>
      <c r="C180" s="198" t="s">
        <v>8</v>
      </c>
      <c r="D180" s="199">
        <v>0</v>
      </c>
      <c r="E180" s="185">
        <f>ต.ค.56!F180+พ.ย.56!F180+ธ.ค.56!F180+ม.ค.57!F180</f>
        <v>0</v>
      </c>
      <c r="F180" s="189">
        <v>0</v>
      </c>
      <c r="G180" s="189"/>
    </row>
    <row r="181" spans="1:14" ht="23.25" customHeight="1">
      <c r="A181" s="248"/>
      <c r="B181" s="202" t="s">
        <v>53</v>
      </c>
      <c r="C181" s="198"/>
      <c r="D181" s="199">
        <v>0</v>
      </c>
      <c r="E181" s="185">
        <f>ต.ค.56!F181+พ.ย.56!F181+ธ.ค.56!F181+ม.ค.57!F181</f>
        <v>0</v>
      </c>
      <c r="F181" s="189">
        <v>0</v>
      </c>
      <c r="G181" s="189"/>
    </row>
    <row r="182" spans="1:14" ht="26.25" customHeight="1">
      <c r="A182" s="248"/>
      <c r="B182" s="202" t="s">
        <v>54</v>
      </c>
      <c r="C182" s="198"/>
      <c r="D182" s="199">
        <v>0</v>
      </c>
      <c r="E182" s="185">
        <f>ต.ค.56!F182+พ.ย.56!F182+ธ.ค.56!F182+ม.ค.57!F182</f>
        <v>0</v>
      </c>
      <c r="F182" s="189">
        <v>0</v>
      </c>
      <c r="G182" s="189"/>
    </row>
    <row r="183" spans="1:14" ht="23.25" customHeight="1">
      <c r="A183" s="248"/>
      <c r="B183" s="202" t="s">
        <v>55</v>
      </c>
      <c r="C183" s="198"/>
      <c r="D183" s="199">
        <v>0</v>
      </c>
      <c r="E183" s="185">
        <f>ต.ค.56!F183+พ.ย.56!F183+ธ.ค.56!F183+ม.ค.57!F183</f>
        <v>0</v>
      </c>
      <c r="F183" s="189">
        <v>0</v>
      </c>
      <c r="G183" s="189"/>
    </row>
    <row r="184" spans="1:14" ht="24.75" customHeight="1">
      <c r="A184" s="248"/>
      <c r="B184" s="197" t="s">
        <v>252</v>
      </c>
      <c r="C184" s="198" t="s">
        <v>9</v>
      </c>
      <c r="D184" s="199">
        <v>0</v>
      </c>
      <c r="E184" s="185">
        <f>ต.ค.56!F184+พ.ย.56!F184+ธ.ค.56!F184+ม.ค.57!F184</f>
        <v>0</v>
      </c>
      <c r="F184" s="189">
        <v>0</v>
      </c>
      <c r="G184" s="189"/>
    </row>
    <row r="185" spans="1:14" ht="18" customHeight="1">
      <c r="A185" s="249"/>
      <c r="B185" s="250"/>
      <c r="C185" s="251"/>
      <c r="D185" s="252"/>
      <c r="E185" s="253"/>
      <c r="F185" s="253"/>
      <c r="G185" s="253"/>
      <c r="H185" s="4"/>
      <c r="I185" s="4"/>
      <c r="J185" s="4"/>
      <c r="K185" s="4"/>
      <c r="L185" s="4"/>
      <c r="M185" s="4"/>
      <c r="N185" s="4"/>
    </row>
  </sheetData>
  <mergeCells count="10">
    <mergeCell ref="A17:B17"/>
    <mergeCell ref="A1:G1"/>
    <mergeCell ref="A2:G2"/>
    <mergeCell ref="A3:G3"/>
    <mergeCell ref="B5:B6"/>
    <mergeCell ref="C5:C6"/>
    <mergeCell ref="D5:D6"/>
    <mergeCell ref="E5:E6"/>
    <mergeCell ref="F5:F6"/>
    <mergeCell ref="G5:G6"/>
  </mergeCells>
  <printOptions horizontalCentered="1"/>
  <pageMargins left="0.55118110236220474" right="0.35433070866141736" top="0.72" bottom="0.46" header="0.51181102362204722" footer="0.26"/>
  <pageSetup paperSize="9" scale="90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00B050"/>
  </sheetPr>
  <dimension ref="A1:N186"/>
  <sheetViews>
    <sheetView showGridLines="0" view="pageBreakPreview" topLeftCell="A114" zoomScaleSheetLayoutView="100" workbookViewId="0">
      <selection activeCell="F131" sqref="F131"/>
    </sheetView>
  </sheetViews>
  <sheetFormatPr defaultRowHeight="21"/>
  <cols>
    <col min="1" max="1" width="12.33203125" style="1" bestFit="1" customWidth="1"/>
    <col min="2" max="2" width="61" style="1" customWidth="1"/>
    <col min="3" max="3" width="10.5" style="1" customWidth="1"/>
    <col min="4" max="4" width="13.1640625" style="78" customWidth="1"/>
    <col min="5" max="5" width="9.33203125" style="1" bestFit="1" customWidth="1"/>
    <col min="6" max="6" width="7.6640625" style="1" bestFit="1" customWidth="1"/>
    <col min="7" max="7" width="7.33203125" style="1" bestFit="1" customWidth="1"/>
    <col min="8" max="17" width="9.33203125" style="1" customWidth="1"/>
    <col min="18" max="16384" width="9.33203125" style="1"/>
  </cols>
  <sheetData>
    <row r="1" spans="1:7">
      <c r="A1" s="353" t="s">
        <v>297</v>
      </c>
      <c r="B1" s="353"/>
      <c r="C1" s="353"/>
      <c r="D1" s="353"/>
      <c r="E1" s="353"/>
      <c r="F1" s="353"/>
      <c r="G1" s="353"/>
    </row>
    <row r="2" spans="1:7">
      <c r="A2" s="353" t="s">
        <v>212</v>
      </c>
      <c r="B2" s="353"/>
      <c r="C2" s="353"/>
      <c r="D2" s="353"/>
      <c r="E2" s="353"/>
      <c r="F2" s="353"/>
      <c r="G2" s="353"/>
    </row>
    <row r="3" spans="1:7">
      <c r="A3" s="353" t="s">
        <v>302</v>
      </c>
      <c r="B3" s="353"/>
      <c r="C3" s="353"/>
      <c r="D3" s="353"/>
      <c r="E3" s="353"/>
      <c r="F3" s="353"/>
      <c r="G3" s="353"/>
    </row>
    <row r="4" spans="1:7" ht="18" customHeight="1">
      <c r="D4" s="161"/>
      <c r="E4" s="6"/>
      <c r="F4" s="6"/>
      <c r="G4" s="6"/>
    </row>
    <row r="5" spans="1:7">
      <c r="A5" s="2"/>
      <c r="B5" s="344" t="s">
        <v>11</v>
      </c>
      <c r="C5" s="346" t="s">
        <v>1</v>
      </c>
      <c r="D5" s="354" t="s">
        <v>16</v>
      </c>
      <c r="E5" s="338" t="s">
        <v>296</v>
      </c>
      <c r="F5" s="341">
        <v>20852</v>
      </c>
      <c r="G5" s="341" t="s">
        <v>127</v>
      </c>
    </row>
    <row r="6" spans="1:7">
      <c r="A6" s="3"/>
      <c r="B6" s="345"/>
      <c r="C6" s="347"/>
      <c r="D6" s="355"/>
      <c r="E6" s="339"/>
      <c r="F6" s="339"/>
      <c r="G6" s="339"/>
    </row>
    <row r="7" spans="1:7" ht="21.75" customHeight="1">
      <c r="A7" s="176" t="s">
        <v>17</v>
      </c>
      <c r="B7" s="177"/>
      <c r="C7" s="178"/>
      <c r="D7" s="179"/>
      <c r="E7" s="180"/>
      <c r="F7" s="180"/>
      <c r="G7" s="180"/>
    </row>
    <row r="8" spans="1:7" ht="21.75" customHeight="1">
      <c r="A8" s="181" t="s">
        <v>2</v>
      </c>
      <c r="B8" s="182"/>
      <c r="C8" s="183" t="s">
        <v>3</v>
      </c>
      <c r="D8" s="184"/>
      <c r="E8" s="185">
        <f>ต.ค.56!F8+พ.ย.56!F8+ธ.ค.56!F8+ม.ค.57!F8+ก.พ.57!F8</f>
        <v>701</v>
      </c>
      <c r="F8" s="185">
        <v>242</v>
      </c>
      <c r="G8" s="185"/>
    </row>
    <row r="9" spans="1:7" ht="21.75" customHeight="1">
      <c r="A9" s="181" t="s">
        <v>4</v>
      </c>
      <c r="B9" s="182"/>
      <c r="C9" s="183" t="s">
        <v>3</v>
      </c>
      <c r="D9" s="184"/>
      <c r="E9" s="185">
        <f>ต.ค.56!F9+พ.ย.56!F9+ธ.ค.56!F9+ม.ค.57!F9+ก.พ.57!F9</f>
        <v>2649</v>
      </c>
      <c r="F9" s="185">
        <v>831</v>
      </c>
      <c r="G9" s="185"/>
    </row>
    <row r="10" spans="1:7" ht="21.75" customHeight="1">
      <c r="A10" s="181"/>
      <c r="B10" s="182"/>
      <c r="C10" s="183" t="s">
        <v>19</v>
      </c>
      <c r="D10" s="184"/>
      <c r="E10" s="185">
        <f>ต.ค.56!F10+พ.ย.56!F10+ธ.ค.56!F10+ม.ค.57!F10+ก.พ.57!F10</f>
        <v>4025</v>
      </c>
      <c r="F10" s="185">
        <v>1267</v>
      </c>
      <c r="G10" s="185"/>
    </row>
    <row r="11" spans="1:7" ht="21.75" customHeight="1">
      <c r="A11" s="181" t="s">
        <v>5</v>
      </c>
      <c r="B11" s="182"/>
      <c r="C11" s="183" t="s">
        <v>6</v>
      </c>
      <c r="D11" s="184"/>
      <c r="E11" s="185">
        <f>ต.ค.56!F11+พ.ย.56!F11+ธ.ค.56!F11+ม.ค.57!F11+ก.พ.57!F11</f>
        <v>630</v>
      </c>
      <c r="F11" s="185">
        <v>219</v>
      </c>
      <c r="G11" s="185"/>
    </row>
    <row r="12" spans="1:7" ht="21.75" customHeight="1">
      <c r="A12" s="181" t="s">
        <v>15</v>
      </c>
      <c r="B12" s="182"/>
      <c r="C12" s="183" t="s">
        <v>3</v>
      </c>
      <c r="D12" s="184"/>
      <c r="E12" s="185">
        <f>ต.ค.56!F12+พ.ย.56!F12+ธ.ค.56!F12+ม.ค.57!F12+ก.พ.57!F12</f>
        <v>532</v>
      </c>
      <c r="F12" s="185">
        <v>178</v>
      </c>
      <c r="G12" s="185"/>
    </row>
    <row r="13" spans="1:7" ht="21.75" customHeight="1">
      <c r="A13" s="181" t="s">
        <v>7</v>
      </c>
      <c r="B13" s="186"/>
      <c r="C13" s="183" t="s">
        <v>3</v>
      </c>
      <c r="D13" s="184"/>
      <c r="E13" s="185">
        <f>ต.ค.56!F13+พ.ย.56!F13+ธ.ค.56!F13+ม.ค.57!F13+ก.พ.57!F13</f>
        <v>540</v>
      </c>
      <c r="F13" s="185">
        <v>178</v>
      </c>
      <c r="G13" s="185"/>
    </row>
    <row r="14" spans="1:7" ht="21.75" customHeight="1">
      <c r="A14" s="187"/>
      <c r="B14" s="188"/>
      <c r="C14" s="183"/>
      <c r="D14" s="184"/>
      <c r="E14" s="189"/>
      <c r="F14" s="189"/>
      <c r="G14" s="189"/>
    </row>
    <row r="15" spans="1:7" ht="21.75" hidden="1" customHeight="1">
      <c r="A15" s="190" t="s">
        <v>213</v>
      </c>
      <c r="B15" s="188"/>
      <c r="C15" s="183"/>
      <c r="D15" s="184"/>
      <c r="E15" s="189"/>
      <c r="F15" s="189"/>
      <c r="G15" s="189"/>
    </row>
    <row r="16" spans="1:7" ht="21.75" hidden="1" customHeight="1">
      <c r="A16" s="191" t="s">
        <v>214</v>
      </c>
      <c r="B16" s="188"/>
      <c r="C16" s="183"/>
      <c r="D16" s="184"/>
      <c r="E16" s="189"/>
      <c r="F16" s="189"/>
      <c r="G16" s="189"/>
    </row>
    <row r="17" spans="1:7" ht="21.75" hidden="1" customHeight="1">
      <c r="A17" s="351" t="s">
        <v>215</v>
      </c>
      <c r="B17" s="352"/>
      <c r="C17" s="183" t="s">
        <v>3</v>
      </c>
      <c r="D17" s="184">
        <f>SUM('สรุปผลงานสำคัญ (รายเดือน)'!D17)</f>
        <v>250</v>
      </c>
      <c r="E17" s="189"/>
      <c r="F17" s="189"/>
      <c r="G17" s="189"/>
    </row>
    <row r="18" spans="1:7" ht="21.75" hidden="1" customHeight="1">
      <c r="A18" s="187" t="s">
        <v>216</v>
      </c>
      <c r="B18" s="192" t="s">
        <v>265</v>
      </c>
      <c r="C18" s="183" t="s">
        <v>3</v>
      </c>
      <c r="D18" s="184">
        <f>SUM('สรุปผลงานสำคัญ (รายเดือน)'!D18)</f>
        <v>250</v>
      </c>
      <c r="E18" s="189"/>
      <c r="F18" s="189"/>
      <c r="G18" s="189"/>
    </row>
    <row r="19" spans="1:7" ht="21.75" hidden="1" customHeight="1">
      <c r="A19" s="187"/>
      <c r="B19" s="192" t="s">
        <v>266</v>
      </c>
      <c r="C19" s="183" t="s">
        <v>3</v>
      </c>
      <c r="D19" s="184">
        <f>SUM('สรุปผลงานสำคัญ (รายเดือน)'!D19)</f>
        <v>250</v>
      </c>
      <c r="E19" s="189"/>
      <c r="F19" s="189"/>
      <c r="G19" s="189"/>
    </row>
    <row r="20" spans="1:7" ht="21.75" hidden="1" customHeight="1">
      <c r="A20" s="187"/>
      <c r="B20" s="188"/>
      <c r="C20" s="183"/>
      <c r="D20" s="184"/>
      <c r="E20" s="189"/>
      <c r="F20" s="189"/>
      <c r="G20" s="189"/>
    </row>
    <row r="21" spans="1:7" ht="21.75" customHeight="1">
      <c r="A21" s="190" t="s">
        <v>217</v>
      </c>
      <c r="B21" s="188"/>
      <c r="C21" s="183"/>
      <c r="D21" s="184"/>
      <c r="E21" s="189"/>
      <c r="F21" s="189"/>
      <c r="G21" s="189"/>
    </row>
    <row r="22" spans="1:7" ht="21.75" customHeight="1">
      <c r="A22" s="191" t="s">
        <v>218</v>
      </c>
      <c r="B22" s="188"/>
      <c r="C22" s="183"/>
      <c r="D22" s="184"/>
      <c r="E22" s="189"/>
      <c r="F22" s="189"/>
      <c r="G22" s="189"/>
    </row>
    <row r="23" spans="1:7" ht="21.75" customHeight="1">
      <c r="A23" s="193" t="s">
        <v>34</v>
      </c>
      <c r="B23" s="194" t="s">
        <v>219</v>
      </c>
      <c r="C23" s="183" t="s">
        <v>3</v>
      </c>
      <c r="D23" s="184">
        <f>SUM('สรุปผลงานสำคัญ (รายเดือน)'!D23)</f>
        <v>4300</v>
      </c>
      <c r="E23" s="185">
        <f>ต.ค.56!F23+พ.ย.56!F23+ธ.ค.56!F23+ม.ค.57!F23+ก.พ.57!F23</f>
        <v>1701</v>
      </c>
      <c r="F23" s="195">
        <f>F25+F27</f>
        <v>615</v>
      </c>
      <c r="G23" s="195"/>
    </row>
    <row r="24" spans="1:7" ht="21.75" customHeight="1">
      <c r="A24" s="193"/>
      <c r="B24" s="194" t="s">
        <v>220</v>
      </c>
      <c r="C24" s="183"/>
      <c r="D24" s="184"/>
      <c r="E24" s="189"/>
      <c r="F24" s="189"/>
      <c r="G24" s="189"/>
    </row>
    <row r="25" spans="1:7" ht="21.75" customHeight="1">
      <c r="A25" s="196"/>
      <c r="B25" s="197" t="s">
        <v>258</v>
      </c>
      <c r="C25" s="198" t="s">
        <v>3</v>
      </c>
      <c r="D25" s="199">
        <f>SUM('สรุปผลงานสำคัญ (รายเดือน)'!D25)</f>
        <v>4000</v>
      </c>
      <c r="E25" s="185">
        <f>ต.ค.56!F25+พ.ย.56!F25+ธ.ค.56!F25+ม.ค.57!F25+ก.พ.57!F25</f>
        <v>1701</v>
      </c>
      <c r="F25" s="200">
        <v>615</v>
      </c>
      <c r="G25" s="200"/>
    </row>
    <row r="26" spans="1:7" ht="21.75" customHeight="1">
      <c r="A26" s="196"/>
      <c r="B26" s="201" t="s">
        <v>259</v>
      </c>
      <c r="C26" s="198" t="s">
        <v>3</v>
      </c>
      <c r="D26" s="199">
        <f>SUM('สรุปผลงานสำคัญ (รายเดือน)'!D26)</f>
        <v>300</v>
      </c>
      <c r="E26" s="185">
        <f>ต.ค.56!F26+พ.ย.56!F26+ธ.ค.56!F26+ม.ค.57!F26+ก.พ.57!F26</f>
        <v>0</v>
      </c>
      <c r="F26" s="200">
        <v>0</v>
      </c>
      <c r="G26" s="200"/>
    </row>
    <row r="27" spans="1:7" ht="21.75" customHeight="1">
      <c r="A27" s="196"/>
      <c r="B27" s="197" t="s">
        <v>191</v>
      </c>
      <c r="C27" s="198" t="s">
        <v>3</v>
      </c>
      <c r="D27" s="199">
        <f>SUM('สรุปผลงานสำคัญ (รายเดือน)'!D27)</f>
        <v>300</v>
      </c>
      <c r="E27" s="185">
        <f>ต.ค.56!F27+พ.ย.56!F27+ธ.ค.56!F27+ม.ค.57!F27+ก.พ.57!F27</f>
        <v>0</v>
      </c>
      <c r="F27" s="200">
        <v>0</v>
      </c>
      <c r="G27" s="200"/>
    </row>
    <row r="28" spans="1:7" ht="21.75" customHeight="1">
      <c r="A28" s="196"/>
      <c r="B28" s="197" t="s">
        <v>192</v>
      </c>
      <c r="C28" s="198" t="s">
        <v>3</v>
      </c>
      <c r="D28" s="199">
        <f>SUM('สรุปผลงานสำคัญ (รายเดือน)'!D28)</f>
        <v>1800</v>
      </c>
      <c r="E28" s="185">
        <f>ต.ค.56!F28+พ.ย.56!F28+ธ.ค.56!F28+ม.ค.57!F28+ก.พ.57!F28</f>
        <v>0</v>
      </c>
      <c r="F28" s="200">
        <v>0</v>
      </c>
      <c r="G28" s="200"/>
    </row>
    <row r="29" spans="1:7" ht="21.75" customHeight="1">
      <c r="A29" s="196"/>
      <c r="B29" s="202" t="s">
        <v>211</v>
      </c>
      <c r="C29" s="198" t="s">
        <v>52</v>
      </c>
      <c r="D29" s="199"/>
      <c r="E29" s="185">
        <f>ต.ค.56!F29+พ.ย.56!F29+ธ.ค.56!F29+ม.ค.57!F29+ก.พ.57!F29</f>
        <v>0</v>
      </c>
      <c r="F29" s="200">
        <v>0</v>
      </c>
      <c r="G29" s="200"/>
    </row>
    <row r="30" spans="1:7" ht="21.75" customHeight="1">
      <c r="A30" s="196"/>
      <c r="B30" s="202" t="s">
        <v>51</v>
      </c>
      <c r="C30" s="198" t="s">
        <v>3</v>
      </c>
      <c r="D30" s="199"/>
      <c r="E30" s="185">
        <f>ต.ค.56!F30+พ.ย.56!F30+ธ.ค.56!F30+ม.ค.57!F30+ก.พ.57!F30</f>
        <v>0</v>
      </c>
      <c r="F30" s="200">
        <v>0</v>
      </c>
      <c r="G30" s="200"/>
    </row>
    <row r="31" spans="1:7" ht="21.75" customHeight="1">
      <c r="A31" s="196"/>
      <c r="B31" s="202" t="s">
        <v>116</v>
      </c>
      <c r="C31" s="198" t="s">
        <v>52</v>
      </c>
      <c r="D31" s="199"/>
      <c r="E31" s="185">
        <f>ต.ค.56!F31+พ.ย.56!F31+ธ.ค.56!F31+ม.ค.57!F31+ก.พ.57!F31</f>
        <v>0</v>
      </c>
      <c r="F31" s="189">
        <v>0</v>
      </c>
      <c r="G31" s="189"/>
    </row>
    <row r="32" spans="1:7" ht="21.75" customHeight="1">
      <c r="A32" s="196"/>
      <c r="B32" s="197" t="s">
        <v>193</v>
      </c>
      <c r="C32" s="198" t="s">
        <v>3</v>
      </c>
      <c r="D32" s="199">
        <f>SUM('สรุปผลงานสำคัญ (รายเดือน)'!D32)</f>
        <v>400</v>
      </c>
      <c r="E32" s="185">
        <f>ต.ค.56!F32+พ.ย.56!F32+ธ.ค.56!F32+ม.ค.57!F32+ก.พ.57!F32</f>
        <v>0</v>
      </c>
      <c r="F32" s="189">
        <v>0</v>
      </c>
      <c r="G32" s="189"/>
    </row>
    <row r="33" spans="1:7" ht="21.75" customHeight="1">
      <c r="A33" s="196"/>
      <c r="B33" s="197" t="s">
        <v>282</v>
      </c>
      <c r="C33" s="198" t="s">
        <v>283</v>
      </c>
      <c r="D33" s="199">
        <v>8</v>
      </c>
      <c r="E33" s="185">
        <f>ต.ค.56!F33+พ.ย.56!F33+ธ.ค.56!F33+ม.ค.57!F33+ก.พ.57!F33</f>
        <v>0</v>
      </c>
      <c r="F33" s="189">
        <v>0</v>
      </c>
      <c r="G33" s="189"/>
    </row>
    <row r="34" spans="1:7" ht="21.75" customHeight="1">
      <c r="A34" s="196"/>
      <c r="B34" s="197" t="s">
        <v>284</v>
      </c>
      <c r="C34" s="198" t="s">
        <v>3</v>
      </c>
      <c r="D34" s="199">
        <v>300</v>
      </c>
      <c r="E34" s="185">
        <f>ต.ค.56!F34+พ.ย.56!F34+ธ.ค.56!F34+ม.ค.57!F34+ก.พ.57!F34</f>
        <v>0</v>
      </c>
      <c r="F34" s="189">
        <v>0</v>
      </c>
      <c r="G34" s="189"/>
    </row>
    <row r="35" spans="1:7" ht="21.75" customHeight="1">
      <c r="A35" s="203"/>
      <c r="B35" s="197" t="s">
        <v>285</v>
      </c>
      <c r="C35" s="198" t="s">
        <v>12</v>
      </c>
      <c r="D35" s="199">
        <f>SUM('สรุปผลงานสำคัญ (รายเดือน)'!D35)</f>
        <v>400</v>
      </c>
      <c r="E35" s="185">
        <f>ต.ค.56!F35+พ.ย.56!F35+ธ.ค.56!F35+ม.ค.57!F35+ก.พ.57!F35</f>
        <v>0</v>
      </c>
      <c r="F35" s="189">
        <v>0</v>
      </c>
      <c r="G35" s="189"/>
    </row>
    <row r="36" spans="1:7" ht="21.75" customHeight="1">
      <c r="A36" s="203"/>
      <c r="B36" s="197" t="s">
        <v>286</v>
      </c>
      <c r="C36" s="198" t="s">
        <v>12</v>
      </c>
      <c r="D36" s="199">
        <f>SUM('สรุปผลงานสำคัญ (รายเดือน)'!D36)</f>
        <v>1200</v>
      </c>
      <c r="E36" s="185">
        <f>ต.ค.56!F36+พ.ย.56!F36+ธ.ค.56!F36+ม.ค.57!F36+ก.พ.57!F36</f>
        <v>0</v>
      </c>
      <c r="F36" s="189">
        <v>0</v>
      </c>
      <c r="G36" s="189"/>
    </row>
    <row r="37" spans="1:7" ht="21.75" customHeight="1">
      <c r="A37" s="191" t="s">
        <v>261</v>
      </c>
      <c r="B37" s="188"/>
      <c r="C37" s="183" t="s">
        <v>3</v>
      </c>
      <c r="D37" s="184">
        <f>SUM('สรุปผลงานสำคัญ (รายเดือน)'!D37)</f>
        <v>200</v>
      </c>
      <c r="E37" s="185">
        <f>ต.ค.56!F37+พ.ย.56!F37+ธ.ค.56!F37+ม.ค.57!F37+ก.พ.57!F37</f>
        <v>0</v>
      </c>
      <c r="F37" s="189">
        <f>F38</f>
        <v>0</v>
      </c>
      <c r="G37" s="189"/>
    </row>
    <row r="38" spans="1:7" ht="21.75" customHeight="1">
      <c r="A38" s="187"/>
      <c r="B38" s="182" t="s">
        <v>267</v>
      </c>
      <c r="C38" s="198" t="s">
        <v>3</v>
      </c>
      <c r="D38" s="199">
        <f>SUM('สรุปผลงานสำคัญ (รายเดือน)'!D38)</f>
        <v>200</v>
      </c>
      <c r="E38" s="185">
        <f>ต.ค.56!F38+พ.ย.56!F38+ธ.ค.56!F38+ม.ค.57!F38+ก.พ.57!F38</f>
        <v>0</v>
      </c>
      <c r="F38" s="189">
        <v>0</v>
      </c>
      <c r="G38" s="189"/>
    </row>
    <row r="39" spans="1:7" ht="21.75" customHeight="1">
      <c r="A39" s="187"/>
      <c r="B39" s="182" t="s">
        <v>268</v>
      </c>
      <c r="C39" s="198" t="s">
        <v>3</v>
      </c>
      <c r="D39" s="199">
        <f>SUM('สรุปผลงานสำคัญ (รายเดือน)'!D39)</f>
        <v>40</v>
      </c>
      <c r="E39" s="185">
        <f>ต.ค.56!F39+พ.ย.56!F39+ธ.ค.56!F39+ม.ค.57!F39+ก.พ.57!F39</f>
        <v>0</v>
      </c>
      <c r="F39" s="189">
        <v>0</v>
      </c>
      <c r="G39" s="189"/>
    </row>
    <row r="40" spans="1:7" ht="21.75" customHeight="1">
      <c r="A40" s="187"/>
      <c r="B40" s="182" t="s">
        <v>269</v>
      </c>
      <c r="C40" s="198" t="s">
        <v>3</v>
      </c>
      <c r="D40" s="199">
        <f>SUM('สรุปผลงานสำคัญ (รายเดือน)'!D40)</f>
        <v>160</v>
      </c>
      <c r="E40" s="185">
        <f>ต.ค.56!F40+พ.ย.56!F40+ธ.ค.56!F40+ม.ค.57!F40+ก.พ.57!F40</f>
        <v>0</v>
      </c>
      <c r="F40" s="189">
        <v>0</v>
      </c>
      <c r="G40" s="189"/>
    </row>
    <row r="41" spans="1:7" ht="21.75" customHeight="1">
      <c r="A41" s="255"/>
      <c r="B41" s="256"/>
      <c r="C41" s="251"/>
      <c r="D41" s="257"/>
      <c r="E41" s="253"/>
      <c r="F41" s="253"/>
      <c r="G41" s="253"/>
    </row>
    <row r="42" spans="1:7" ht="21" customHeight="1">
      <c r="A42" s="258" t="s">
        <v>260</v>
      </c>
      <c r="B42" s="259"/>
      <c r="C42" s="260"/>
      <c r="D42" s="261"/>
      <c r="E42" s="262"/>
      <c r="F42" s="262"/>
      <c r="G42" s="262"/>
    </row>
    <row r="43" spans="1:7" ht="21" customHeight="1">
      <c r="A43" s="203" t="s">
        <v>34</v>
      </c>
      <c r="B43" s="194" t="s">
        <v>20</v>
      </c>
      <c r="C43" s="183" t="s">
        <v>3</v>
      </c>
      <c r="D43" s="184">
        <f>SUM('สรุปผลงานสำคัญ (รายเดือน)'!D43)</f>
        <v>3500</v>
      </c>
      <c r="E43" s="185">
        <f>ต.ค.56!F43+พ.ย.56!F43+ธ.ค.56!F43+ม.ค.57!F43+ก.พ.57!F43</f>
        <v>1863</v>
      </c>
      <c r="F43" s="205">
        <f>F46</f>
        <v>563</v>
      </c>
      <c r="G43" s="205"/>
    </row>
    <row r="44" spans="1:7" ht="21" customHeight="1">
      <c r="A44" s="203"/>
      <c r="B44" s="194"/>
      <c r="C44" s="183" t="s">
        <v>9</v>
      </c>
      <c r="D44" s="184">
        <f>SUM('สรุปผลงานสำคัญ (รายเดือน)'!D44)</f>
        <v>500</v>
      </c>
      <c r="E44" s="185">
        <f>ต.ค.56!F44+พ.ย.56!F44+ธ.ค.56!F44+ม.ค.57!F44+ก.พ.57!F44</f>
        <v>219</v>
      </c>
      <c r="F44" s="195">
        <v>57</v>
      </c>
      <c r="G44" s="195"/>
    </row>
    <row r="45" spans="1:7" ht="21" customHeight="1">
      <c r="A45" s="203"/>
      <c r="B45" s="194" t="s">
        <v>201</v>
      </c>
      <c r="C45" s="183"/>
      <c r="D45" s="184"/>
      <c r="E45" s="195"/>
      <c r="F45" s="195"/>
      <c r="G45" s="195"/>
    </row>
    <row r="46" spans="1:7" ht="21" customHeight="1">
      <c r="A46" s="206"/>
      <c r="B46" s="197" t="s">
        <v>202</v>
      </c>
      <c r="C46" s="183" t="s">
        <v>3</v>
      </c>
      <c r="D46" s="184">
        <f>SUM('สรุปผลงานสำคัญ (รายเดือน)'!D46)</f>
        <v>3500</v>
      </c>
      <c r="E46" s="185">
        <f>ต.ค.56!F46+พ.ย.56!F46+ธ.ค.56!F46+ม.ค.57!F46+ก.พ.57!F46</f>
        <v>1863</v>
      </c>
      <c r="F46" s="195">
        <f>F47+F48</f>
        <v>563</v>
      </c>
      <c r="G46" s="195"/>
    </row>
    <row r="47" spans="1:7" ht="21" customHeight="1">
      <c r="A47" s="206"/>
      <c r="B47" s="207" t="s">
        <v>203</v>
      </c>
      <c r="C47" s="198" t="s">
        <v>3</v>
      </c>
      <c r="D47" s="199"/>
      <c r="E47" s="200">
        <f>ต.ค.56!F47+พ.ย.56!F47+ธ.ค.56!F47+ม.ค.57!F47+ก.พ.57!F47</f>
        <v>1863</v>
      </c>
      <c r="F47" s="189">
        <v>563</v>
      </c>
      <c r="G47" s="189"/>
    </row>
    <row r="48" spans="1:7" ht="21" customHeight="1">
      <c r="A48" s="206"/>
      <c r="B48" s="207" t="s">
        <v>204</v>
      </c>
      <c r="C48" s="198" t="s">
        <v>3</v>
      </c>
      <c r="D48" s="199"/>
      <c r="E48" s="200">
        <f>ต.ค.56!F48+พ.ย.56!F48+ธ.ค.56!F48+ม.ค.57!F48+ก.พ.57!F48</f>
        <v>0</v>
      </c>
      <c r="F48" s="189">
        <v>0</v>
      </c>
      <c r="G48" s="189"/>
    </row>
    <row r="49" spans="1:7" ht="21" customHeight="1">
      <c r="A49" s="206"/>
      <c r="B49" s="208" t="s">
        <v>205</v>
      </c>
      <c r="C49" s="183" t="s">
        <v>9</v>
      </c>
      <c r="D49" s="184">
        <f>SUM('สรุปผลงานสำคัญ (รายเดือน)'!D49)</f>
        <v>500</v>
      </c>
      <c r="E49" s="185">
        <f>ต.ค.56!F49+พ.ย.56!F49+ธ.ค.56!F49+ม.ค.57!F49+ก.พ.57!F49</f>
        <v>219</v>
      </c>
      <c r="F49" s="195">
        <f>F50+F51</f>
        <v>57</v>
      </c>
      <c r="G49" s="195"/>
    </row>
    <row r="50" spans="1:7" ht="21" customHeight="1">
      <c r="A50" s="206"/>
      <c r="B50" s="207" t="s">
        <v>206</v>
      </c>
      <c r="C50" s="198" t="s">
        <v>9</v>
      </c>
      <c r="D50" s="199"/>
      <c r="E50" s="200">
        <f>ต.ค.56!F50+พ.ย.56!F50+ธ.ค.56!F50+ม.ค.57!F50+ก.พ.57!F50</f>
        <v>219</v>
      </c>
      <c r="F50" s="189">
        <v>57</v>
      </c>
      <c r="G50" s="189"/>
    </row>
    <row r="51" spans="1:7" ht="21" customHeight="1">
      <c r="A51" s="209"/>
      <c r="B51" s="210" t="s">
        <v>207</v>
      </c>
      <c r="C51" s="198" t="s">
        <v>9</v>
      </c>
      <c r="D51" s="211"/>
      <c r="E51" s="200">
        <f>ต.ค.56!F51+พ.ย.56!F51+ธ.ค.56!F51+ม.ค.57!F51+ก.พ.57!F51</f>
        <v>0</v>
      </c>
      <c r="F51" s="189">
        <v>0</v>
      </c>
      <c r="G51" s="189"/>
    </row>
    <row r="52" spans="1:7" ht="21" customHeight="1">
      <c r="A52" s="203" t="s">
        <v>36</v>
      </c>
      <c r="B52" s="194" t="s">
        <v>262</v>
      </c>
      <c r="C52" s="183" t="s">
        <v>3</v>
      </c>
      <c r="D52" s="184">
        <f>SUM('สรุปผลงานสำคัญ (รายเดือน)'!D52)</f>
        <v>6400</v>
      </c>
      <c r="E52" s="185">
        <f>E54</f>
        <v>4543</v>
      </c>
      <c r="F52" s="195">
        <f>F54</f>
        <v>919</v>
      </c>
      <c r="G52" s="195"/>
    </row>
    <row r="53" spans="1:7" ht="21" customHeight="1">
      <c r="A53" s="203"/>
      <c r="B53" s="194"/>
      <c r="C53" s="183" t="s">
        <v>19</v>
      </c>
      <c r="D53" s="184">
        <f>SUM('สรุปผลงานสำคัญ (รายเดือน)'!D53)</f>
        <v>6400</v>
      </c>
      <c r="E53" s="185">
        <f>E62</f>
        <v>4984</v>
      </c>
      <c r="F53" s="195">
        <f>F62</f>
        <v>1026</v>
      </c>
      <c r="G53" s="195"/>
    </row>
    <row r="54" spans="1:7" ht="21" customHeight="1">
      <c r="A54" s="212"/>
      <c r="B54" s="213" t="s">
        <v>197</v>
      </c>
      <c r="C54" s="183" t="s">
        <v>3</v>
      </c>
      <c r="D54" s="184">
        <f>SUM(D55,D60)</f>
        <v>0</v>
      </c>
      <c r="E54" s="185">
        <f>ต.ค.56!F54+พ.ย.56!F54+ธ.ค.56!F54+ม.ค.57!F54+ก.พ.57!F54</f>
        <v>4543</v>
      </c>
      <c r="F54" s="195">
        <f>F55+F60+F61</f>
        <v>919</v>
      </c>
      <c r="G54" s="195"/>
    </row>
    <row r="55" spans="1:7" ht="21" customHeight="1">
      <c r="A55" s="212"/>
      <c r="B55" s="214" t="s">
        <v>198</v>
      </c>
      <c r="C55" s="183" t="s">
        <v>3</v>
      </c>
      <c r="D55" s="184">
        <f>SUM(D56:D58)</f>
        <v>0</v>
      </c>
      <c r="E55" s="185">
        <f>ต.ค.56!F55+พ.ย.56!F55+ธ.ค.56!F55+ม.ค.57!F55+ก.พ.57!F55</f>
        <v>3229</v>
      </c>
      <c r="F55" s="195">
        <f>F56+F57+F58+F59</f>
        <v>916</v>
      </c>
      <c r="G55" s="195"/>
    </row>
    <row r="56" spans="1:7" ht="21" customHeight="1">
      <c r="A56" s="206"/>
      <c r="B56" s="215" t="s">
        <v>210</v>
      </c>
      <c r="C56" s="198" t="s">
        <v>3</v>
      </c>
      <c r="D56" s="199">
        <f>SUM('สรุปผลงานสำคัญ (รายเดือน)'!D56)</f>
        <v>0</v>
      </c>
      <c r="E56" s="200">
        <f>ต.ค.56!F56+พ.ย.56!F56+ธ.ค.56!F56+ม.ค.57!F56+ก.พ.57!F56</f>
        <v>71</v>
      </c>
      <c r="F56" s="189">
        <v>15</v>
      </c>
      <c r="G56" s="189"/>
    </row>
    <row r="57" spans="1:7" ht="21" customHeight="1">
      <c r="A57" s="206"/>
      <c r="B57" s="215" t="s">
        <v>95</v>
      </c>
      <c r="C57" s="198" t="s">
        <v>3</v>
      </c>
      <c r="D57" s="199">
        <f>SUM('สรุปผลงานสำคัญ (รายเดือน)'!D57)</f>
        <v>0</v>
      </c>
      <c r="E57" s="200">
        <f>ต.ค.56!F57+พ.ย.56!F57+ธ.ค.56!F57+ม.ค.57!F57+ก.พ.57!F57</f>
        <v>458</v>
      </c>
      <c r="F57" s="189">
        <v>81</v>
      </c>
      <c r="G57" s="189"/>
    </row>
    <row r="58" spans="1:7" ht="21" customHeight="1">
      <c r="A58" s="206"/>
      <c r="B58" s="215" t="s">
        <v>96</v>
      </c>
      <c r="C58" s="198" t="s">
        <v>3</v>
      </c>
      <c r="D58" s="199">
        <f>SUM('สรุปผลงานสำคัญ (รายเดือน)'!D58)</f>
        <v>0</v>
      </c>
      <c r="E58" s="200">
        <f>ต.ค.56!F58+พ.ย.56!F58+ธ.ค.56!F58+ม.ค.57!F58+ก.พ.57!F58</f>
        <v>2700</v>
      </c>
      <c r="F58" s="189">
        <v>820</v>
      </c>
      <c r="G58" s="189"/>
    </row>
    <row r="59" spans="1:7" ht="21" customHeight="1">
      <c r="A59" s="206"/>
      <c r="B59" s="215" t="s">
        <v>288</v>
      </c>
      <c r="C59" s="198" t="s">
        <v>3</v>
      </c>
      <c r="D59" s="199">
        <f>SUM('สรุปผลงานสำคัญ (รายเดือน)'!D59)</f>
        <v>0</v>
      </c>
      <c r="E59" s="200">
        <f>ต.ค.56!F59+พ.ย.56!F59+ธ.ค.56!F59+ม.ค.57!F59+ก.พ.57!F59</f>
        <v>0</v>
      </c>
      <c r="F59" s="189">
        <v>0</v>
      </c>
      <c r="G59" s="189"/>
    </row>
    <row r="60" spans="1:7" ht="21" customHeight="1">
      <c r="A60" s="206"/>
      <c r="B60" s="214" t="s">
        <v>263</v>
      </c>
      <c r="C60" s="183" t="s">
        <v>3</v>
      </c>
      <c r="D60" s="184">
        <f>SUM('สรุปผลงานสำคัญ (รายเดือน)'!D60)</f>
        <v>0</v>
      </c>
      <c r="E60" s="185">
        <f>ต.ค.56!F60+พ.ย.56!F60+ธ.ค.56!F60+ม.ค.57!F60+ก.พ.57!F60</f>
        <v>23</v>
      </c>
      <c r="F60" s="195">
        <v>3</v>
      </c>
      <c r="G60" s="195"/>
    </row>
    <row r="61" spans="1:7" ht="21" customHeight="1">
      <c r="A61" s="206"/>
      <c r="B61" s="214" t="s">
        <v>300</v>
      </c>
      <c r="C61" s="183" t="s">
        <v>3</v>
      </c>
      <c r="D61" s="184">
        <f>SUM('สรุปผลงานสำคัญ (รายเดือน)'!D61)</f>
        <v>0</v>
      </c>
      <c r="E61" s="185">
        <f>ต.ค.56!F61+พ.ย.56!F61+ธ.ค.56!F61+ม.ค.57!F61+ก.พ.57!F61</f>
        <v>1291</v>
      </c>
      <c r="F61" s="195">
        <v>0</v>
      </c>
      <c r="G61" s="195"/>
    </row>
    <row r="62" spans="1:7" ht="21" customHeight="1">
      <c r="A62" s="206"/>
      <c r="B62" s="213" t="s">
        <v>199</v>
      </c>
      <c r="C62" s="183" t="s">
        <v>19</v>
      </c>
      <c r="D62" s="184">
        <f>SUM(D63,D68)</f>
        <v>0</v>
      </c>
      <c r="E62" s="185">
        <f>ต.ค.56!F62+พ.ย.56!F62+ธ.ค.56!F62+ม.ค.57!F62+ก.พ.57!F62</f>
        <v>4984</v>
      </c>
      <c r="F62" s="195">
        <v>1026</v>
      </c>
      <c r="G62" s="195"/>
    </row>
    <row r="63" spans="1:7" ht="21" customHeight="1">
      <c r="A63" s="206"/>
      <c r="B63" s="214" t="s">
        <v>200</v>
      </c>
      <c r="C63" s="183" t="s">
        <v>19</v>
      </c>
      <c r="D63" s="184">
        <f>SUM('สรุปผลงานสำคัญ (รายเดือน)'!D62)</f>
        <v>0</v>
      </c>
      <c r="E63" s="185">
        <f>ต.ค.56!F63+พ.ย.56!F63+ธ.ค.56!F63+ม.ค.57!F63+ก.พ.57!F63</f>
        <v>3661</v>
      </c>
      <c r="F63" s="195">
        <f>F64+F65+F66+F67</f>
        <v>1023</v>
      </c>
      <c r="G63" s="195"/>
    </row>
    <row r="64" spans="1:7" ht="21" customHeight="1">
      <c r="A64" s="206"/>
      <c r="B64" s="215" t="s">
        <v>210</v>
      </c>
      <c r="C64" s="198" t="s">
        <v>19</v>
      </c>
      <c r="D64" s="199">
        <f>SUM('สรุปผลงานสำคัญ (รายเดือน)'!D63)</f>
        <v>0</v>
      </c>
      <c r="E64" s="200">
        <f>ต.ค.56!F64+พ.ย.56!F64+ธ.ค.56!F64+ม.ค.57!F64+ก.พ.57!F64</f>
        <v>77</v>
      </c>
      <c r="F64" s="189">
        <v>15</v>
      </c>
      <c r="G64" s="189"/>
    </row>
    <row r="65" spans="1:7" ht="21" customHeight="1">
      <c r="A65" s="206"/>
      <c r="B65" s="215" t="s">
        <v>95</v>
      </c>
      <c r="C65" s="198" t="s">
        <v>19</v>
      </c>
      <c r="D65" s="199">
        <f>SUM('สรุปผลงานสำคัญ (รายเดือน)'!D64)</f>
        <v>0</v>
      </c>
      <c r="E65" s="200">
        <f>ต.ค.56!F65+พ.ย.56!F65+ธ.ค.56!F65+ม.ค.57!F65+ก.พ.57!F65</f>
        <v>621</v>
      </c>
      <c r="F65" s="189">
        <v>152</v>
      </c>
      <c r="G65" s="189"/>
    </row>
    <row r="66" spans="1:7" ht="21" customHeight="1">
      <c r="A66" s="206"/>
      <c r="B66" s="215" t="s">
        <v>96</v>
      </c>
      <c r="C66" s="198" t="s">
        <v>19</v>
      </c>
      <c r="D66" s="199">
        <f>SUM('สรุปผลงานสำคัญ (รายเดือน)'!D65)</f>
        <v>0</v>
      </c>
      <c r="E66" s="200">
        <f>ต.ค.56!F66+พ.ย.56!F66+ธ.ค.56!F66+ม.ค.57!F66+ก.พ.57!F66</f>
        <v>2963</v>
      </c>
      <c r="F66" s="189">
        <v>856</v>
      </c>
      <c r="G66" s="189"/>
    </row>
    <row r="67" spans="1:7" ht="21" customHeight="1">
      <c r="A67" s="206"/>
      <c r="B67" s="215" t="s">
        <v>288</v>
      </c>
      <c r="C67" s="198" t="s">
        <v>19</v>
      </c>
      <c r="D67" s="199">
        <f>SUM('สรุปผลงานสำคัญ (รายเดือน)'!D66)</f>
        <v>0</v>
      </c>
      <c r="E67" s="200">
        <f>ต.ค.56!F67+พ.ย.56!F67+ธ.ค.56!F67+ม.ค.57!F67+ก.พ.57!F67</f>
        <v>0</v>
      </c>
      <c r="F67" s="189">
        <v>0</v>
      </c>
      <c r="G67" s="189"/>
    </row>
    <row r="68" spans="1:7" ht="21" customHeight="1">
      <c r="A68" s="206"/>
      <c r="B68" s="214" t="s">
        <v>264</v>
      </c>
      <c r="C68" s="183" t="s">
        <v>19</v>
      </c>
      <c r="D68" s="184">
        <f>SUM('สรุปผลงานสำคัญ (รายเดือน)'!D67)</f>
        <v>0</v>
      </c>
      <c r="E68" s="185">
        <f>ต.ค.56!F68+พ.ย.56!F68+ธ.ค.56!F68+ม.ค.57!F68+ก.พ.57!F68</f>
        <v>30</v>
      </c>
      <c r="F68" s="195">
        <v>3</v>
      </c>
      <c r="G68" s="195"/>
    </row>
    <row r="69" spans="1:7" ht="21" customHeight="1">
      <c r="A69" s="206"/>
      <c r="B69" s="214" t="s">
        <v>301</v>
      </c>
      <c r="C69" s="183" t="s">
        <v>19</v>
      </c>
      <c r="D69" s="184">
        <f>SUM('สรุปผลงานสำคัญ (รายเดือน)'!D69)</f>
        <v>0</v>
      </c>
      <c r="E69" s="185">
        <f>ต.ค.56!F69+พ.ย.56!F69+ธ.ค.56!F69+ม.ค.57!F69+ก.พ.57!F69</f>
        <v>1293</v>
      </c>
      <c r="F69" s="195">
        <v>0</v>
      </c>
      <c r="G69" s="195"/>
    </row>
    <row r="70" spans="1:7" ht="21" customHeight="1">
      <c r="A70" s="206"/>
      <c r="B70" s="214"/>
      <c r="C70" s="183"/>
      <c r="D70" s="184"/>
      <c r="E70" s="189"/>
      <c r="F70" s="189"/>
      <c r="G70" s="189"/>
    </row>
    <row r="71" spans="1:7" ht="21" customHeight="1">
      <c r="A71" s="204" t="s">
        <v>221</v>
      </c>
      <c r="B71" s="216"/>
      <c r="C71" s="198"/>
      <c r="D71" s="184"/>
      <c r="E71" s="189"/>
      <c r="F71" s="189"/>
      <c r="G71" s="189"/>
    </row>
    <row r="72" spans="1:7" ht="21" customHeight="1">
      <c r="A72" s="196" t="s">
        <v>184</v>
      </c>
      <c r="B72" s="216"/>
      <c r="C72" s="183"/>
      <c r="D72" s="184"/>
      <c r="E72" s="195"/>
      <c r="F72" s="195"/>
      <c r="G72" s="195"/>
    </row>
    <row r="73" spans="1:7" ht="21" customHeight="1">
      <c r="A73" s="193" t="s">
        <v>34</v>
      </c>
      <c r="B73" s="217" t="s">
        <v>222</v>
      </c>
      <c r="C73" s="183" t="s">
        <v>3</v>
      </c>
      <c r="D73" s="184">
        <f>SUM('สรุปผลงานสำคัญ (รายเดือน)'!D71)</f>
        <v>367</v>
      </c>
      <c r="E73" s="185">
        <f>ต.ค.56!F73+พ.ย.56!F73+ธ.ค.56!F73+ม.ค.57!F73+ก.พ.57!F73</f>
        <v>0</v>
      </c>
      <c r="F73" s="184">
        <v>0</v>
      </c>
      <c r="G73" s="184"/>
    </row>
    <row r="74" spans="1:7" ht="21" customHeight="1">
      <c r="A74" s="187"/>
      <c r="B74" s="182" t="s">
        <v>223</v>
      </c>
      <c r="C74" s="198" t="s">
        <v>3</v>
      </c>
      <c r="D74" s="199">
        <f>SUM('สรุปผลงานสำคัญ (รายเดือน)'!D72)</f>
        <v>0</v>
      </c>
      <c r="E74" s="185">
        <f>ต.ค.56!F74+พ.ย.56!F74+ธ.ค.56!F74+ม.ค.57!F74+ก.พ.57!F74</f>
        <v>0</v>
      </c>
      <c r="F74" s="189">
        <v>0</v>
      </c>
      <c r="G74" s="189"/>
    </row>
    <row r="75" spans="1:7" ht="21" customHeight="1">
      <c r="A75" s="187"/>
      <c r="B75" s="182" t="s">
        <v>174</v>
      </c>
      <c r="C75" s="198" t="s">
        <v>3</v>
      </c>
      <c r="D75" s="199">
        <f>SUM('สรุปผลงานสำคัญ (รายเดือน)'!D73)</f>
        <v>250</v>
      </c>
      <c r="E75" s="185">
        <f>ต.ค.56!F75+พ.ย.56!F75+ธ.ค.56!F75+ม.ค.57!F75+ก.พ.57!F75</f>
        <v>0</v>
      </c>
      <c r="F75" s="189">
        <v>0</v>
      </c>
      <c r="G75" s="189"/>
    </row>
    <row r="76" spans="1:7" ht="21" customHeight="1">
      <c r="A76" s="187"/>
      <c r="B76" s="182" t="s">
        <v>175</v>
      </c>
      <c r="C76" s="198" t="s">
        <v>49</v>
      </c>
      <c r="D76" s="199">
        <f>SUM('สรุปผลงานสำคัญ (รายเดือน)'!D74)</f>
        <v>1</v>
      </c>
      <c r="E76" s="185">
        <f>ต.ค.56!F76+พ.ย.56!F76+ธ.ค.56!F76+ม.ค.57!F76+ก.พ.57!F76</f>
        <v>0</v>
      </c>
      <c r="F76" s="189">
        <v>0</v>
      </c>
      <c r="G76" s="189"/>
    </row>
    <row r="77" spans="1:7" ht="21" customHeight="1">
      <c r="A77" s="187"/>
      <c r="B77" s="182"/>
      <c r="C77" s="198" t="s">
        <v>3</v>
      </c>
      <c r="D77" s="199">
        <f>SUM('สรุปผลงานสำคัญ (รายเดือน)'!D75)</f>
        <v>20</v>
      </c>
      <c r="E77" s="185">
        <f>ต.ค.56!F77+พ.ย.56!F77+ธ.ค.56!F77+ม.ค.57!F77+ก.พ.57!F77</f>
        <v>0</v>
      </c>
      <c r="F77" s="189">
        <v>0</v>
      </c>
      <c r="G77" s="189"/>
    </row>
    <row r="78" spans="1:7" ht="21" customHeight="1">
      <c r="A78" s="187"/>
      <c r="B78" s="182" t="s">
        <v>176</v>
      </c>
      <c r="C78" s="198" t="s">
        <v>3</v>
      </c>
      <c r="D78" s="199">
        <f>SUM('สรุปผลงานสำคัญ (รายเดือน)'!D76)</f>
        <v>0</v>
      </c>
      <c r="E78" s="185">
        <f>ต.ค.56!F78+พ.ย.56!F78+ธ.ค.56!F78+ม.ค.57!F78+ก.พ.57!F78</f>
        <v>0</v>
      </c>
      <c r="F78" s="189">
        <v>0</v>
      </c>
      <c r="G78" s="189"/>
    </row>
    <row r="79" spans="1:7" ht="21" customHeight="1">
      <c r="A79" s="187"/>
      <c r="B79" s="182" t="s">
        <v>224</v>
      </c>
      <c r="C79" s="198" t="s">
        <v>3</v>
      </c>
      <c r="D79" s="199">
        <f>SUM('สรุปผลงานสำคัญ (รายเดือน)'!D77)</f>
        <v>0</v>
      </c>
      <c r="E79" s="185">
        <f>ต.ค.56!F79+พ.ย.56!F79+ธ.ค.56!F79+ม.ค.57!F79+ก.พ.57!F79</f>
        <v>0</v>
      </c>
      <c r="F79" s="189">
        <v>0</v>
      </c>
      <c r="G79" s="189"/>
    </row>
    <row r="80" spans="1:7" ht="21" customHeight="1">
      <c r="A80" s="187"/>
      <c r="B80" s="182" t="s">
        <v>225</v>
      </c>
      <c r="C80" s="198" t="s">
        <v>49</v>
      </c>
      <c r="D80" s="199">
        <f>SUM('สรุปผลงานสำคัญ (รายเดือน)'!D78)</f>
        <v>1</v>
      </c>
      <c r="E80" s="185">
        <f>ต.ค.56!F80+พ.ย.56!F80+ธ.ค.56!F80+ม.ค.57!F80+ก.พ.57!F80</f>
        <v>0</v>
      </c>
      <c r="F80" s="189">
        <v>0</v>
      </c>
      <c r="G80" s="189"/>
    </row>
    <row r="81" spans="1:7" ht="21" customHeight="1">
      <c r="A81" s="255"/>
      <c r="B81" s="256"/>
      <c r="C81" s="251" t="s">
        <v>3</v>
      </c>
      <c r="D81" s="252">
        <f>SUM('สรุปผลงานสำคัญ (รายเดือน)'!D79)</f>
        <v>12</v>
      </c>
      <c r="E81" s="263">
        <f>ต.ค.56!F81+พ.ย.56!F81+ธ.ค.56!F81+ม.ค.57!F81+ก.พ.57!F81</f>
        <v>0</v>
      </c>
      <c r="F81" s="253">
        <v>0</v>
      </c>
      <c r="G81" s="253"/>
    </row>
    <row r="82" spans="1:7" ht="21.75" customHeight="1">
      <c r="A82" s="264"/>
      <c r="B82" s="265" t="s">
        <v>227</v>
      </c>
      <c r="C82" s="260" t="s">
        <v>3</v>
      </c>
      <c r="D82" s="266">
        <f>SUM('สรุปผลงานสำคัญ (รายเดือน)'!D80)</f>
        <v>0</v>
      </c>
      <c r="E82" s="267">
        <f>ต.ค.56!F82+พ.ย.56!F82+ธ.ค.56!F82+ม.ค.57!F82+ก.พ.57!F82</f>
        <v>0</v>
      </c>
      <c r="F82" s="262">
        <v>0</v>
      </c>
      <c r="G82" s="262"/>
    </row>
    <row r="83" spans="1:7" ht="21.75" customHeight="1">
      <c r="A83" s="196"/>
      <c r="B83" s="208" t="s">
        <v>228</v>
      </c>
      <c r="C83" s="198" t="s">
        <v>3</v>
      </c>
      <c r="D83" s="199">
        <f>SUM('สรุปผลงานสำคัญ (รายเดือน)'!D81)</f>
        <v>65</v>
      </c>
      <c r="E83" s="185">
        <f>ต.ค.56!F83+พ.ย.56!F83+ธ.ค.56!F83+ม.ค.57!F83+ก.พ.57!F83</f>
        <v>0</v>
      </c>
      <c r="F83" s="218">
        <v>0</v>
      </c>
      <c r="G83" s="218"/>
    </row>
    <row r="84" spans="1:7" ht="21.75" customHeight="1">
      <c r="A84" s="196"/>
      <c r="B84" s="197" t="s">
        <v>226</v>
      </c>
      <c r="C84" s="198" t="s">
        <v>3</v>
      </c>
      <c r="D84" s="199">
        <f>SUM('สรุปผลงานสำคัญ (รายเดือน)'!D82)</f>
        <v>0</v>
      </c>
      <c r="E84" s="185">
        <f>ต.ค.56!F84+พ.ย.56!F84+ธ.ค.56!F84+ม.ค.57!F84+ก.พ.57!F84</f>
        <v>0</v>
      </c>
      <c r="F84" s="218">
        <v>0</v>
      </c>
      <c r="G84" s="218"/>
    </row>
    <row r="85" spans="1:7" ht="21.75" customHeight="1">
      <c r="A85" s="196"/>
      <c r="B85" s="197" t="s">
        <v>229</v>
      </c>
      <c r="C85" s="198" t="s">
        <v>3</v>
      </c>
      <c r="D85" s="199">
        <f>SUM('สรุปผลงานสำคัญ (รายเดือน)'!D83)</f>
        <v>0</v>
      </c>
      <c r="E85" s="185">
        <f>ต.ค.56!F85+พ.ย.56!F85+ธ.ค.56!F85+ม.ค.57!F85+ก.พ.57!F85</f>
        <v>0</v>
      </c>
      <c r="F85" s="218">
        <v>0</v>
      </c>
      <c r="G85" s="218"/>
    </row>
    <row r="86" spans="1:7" ht="21.75" customHeight="1">
      <c r="A86" s="196"/>
      <c r="B86" s="197" t="s">
        <v>230</v>
      </c>
      <c r="C86" s="198" t="s">
        <v>3</v>
      </c>
      <c r="D86" s="199">
        <f>SUM('สรุปผลงานสำคัญ (รายเดือน)'!D84)</f>
        <v>0</v>
      </c>
      <c r="E86" s="185">
        <f>ต.ค.56!F86+พ.ย.56!F86+ธ.ค.56!F86+ม.ค.57!F86+ก.พ.57!F86</f>
        <v>0</v>
      </c>
      <c r="F86" s="189">
        <v>0</v>
      </c>
      <c r="G86" s="189"/>
    </row>
    <row r="87" spans="1:7" ht="21.75" customHeight="1">
      <c r="A87" s="196"/>
      <c r="B87" s="197" t="s">
        <v>231</v>
      </c>
      <c r="C87" s="198" t="s">
        <v>3</v>
      </c>
      <c r="D87" s="199">
        <f>SUM('สรุปผลงานสำคัญ (รายเดือน)'!D85)</f>
        <v>0</v>
      </c>
      <c r="E87" s="185">
        <f>ต.ค.56!F87+พ.ย.56!F87+ธ.ค.56!F87+ม.ค.57!F87+ก.พ.57!F87</f>
        <v>0</v>
      </c>
      <c r="F87" s="189">
        <v>0</v>
      </c>
      <c r="G87" s="189"/>
    </row>
    <row r="88" spans="1:7" ht="21.75" customHeight="1">
      <c r="A88" s="196"/>
      <c r="B88" s="197" t="s">
        <v>232</v>
      </c>
      <c r="C88" s="198" t="s">
        <v>49</v>
      </c>
      <c r="D88" s="199">
        <f>SUM('สรุปผลงานสำคัญ (รายเดือน)'!D86)</f>
        <v>2</v>
      </c>
      <c r="E88" s="185">
        <f>ต.ค.56!F88+พ.ย.56!F88+ธ.ค.56!F88+ม.ค.57!F88+ก.พ.57!F88</f>
        <v>1</v>
      </c>
      <c r="F88" s="189">
        <v>0</v>
      </c>
      <c r="G88" s="189"/>
    </row>
    <row r="89" spans="1:7" ht="21.75" customHeight="1">
      <c r="A89" s="196"/>
      <c r="B89" s="197"/>
      <c r="C89" s="198" t="s">
        <v>3</v>
      </c>
      <c r="D89" s="199">
        <f>SUM('สรุปผลงานสำคัญ (รายเดือน)'!D87)</f>
        <v>20</v>
      </c>
      <c r="E89" s="185">
        <f>ต.ค.56!F89+พ.ย.56!F89+ธ.ค.56!F89+ม.ค.57!F89+ก.พ.57!F89</f>
        <v>11</v>
      </c>
      <c r="F89" s="189">
        <v>0</v>
      </c>
      <c r="G89" s="189"/>
    </row>
    <row r="90" spans="1:7" ht="21.75" customHeight="1">
      <c r="A90" s="196"/>
      <c r="B90" s="208" t="s">
        <v>233</v>
      </c>
      <c r="C90" s="198" t="s">
        <v>49</v>
      </c>
      <c r="D90" s="199">
        <f>SUM('สรุปผลงานสำคัญ (รายเดือน)'!D88)</f>
        <v>32</v>
      </c>
      <c r="E90" s="185">
        <f>ต.ค.56!F90+พ.ย.56!F90+ธ.ค.56!F90+ม.ค.57!F90+ก.พ.57!F90</f>
        <v>0</v>
      </c>
      <c r="F90" s="218">
        <v>0</v>
      </c>
      <c r="G90" s="218"/>
    </row>
    <row r="91" spans="1:7" ht="21.75" customHeight="1">
      <c r="A91" s="196"/>
      <c r="B91" s="197"/>
      <c r="C91" s="198" t="s">
        <v>3</v>
      </c>
      <c r="D91" s="199">
        <f>SUM('สรุปผลงานสำคัญ (รายเดือน)'!D89)</f>
        <v>320</v>
      </c>
      <c r="E91" s="185">
        <f>ต.ค.56!F91+พ.ย.56!F91+ธ.ค.56!F91+ม.ค.57!F91+ก.พ.57!F91</f>
        <v>0</v>
      </c>
      <c r="F91" s="218">
        <v>0</v>
      </c>
      <c r="G91" s="218"/>
    </row>
    <row r="92" spans="1:7" ht="21.75" customHeight="1">
      <c r="A92" s="187"/>
      <c r="B92" s="188"/>
      <c r="C92" s="183"/>
      <c r="D92" s="184"/>
      <c r="E92" s="189"/>
      <c r="F92" s="189"/>
      <c r="G92" s="189"/>
    </row>
    <row r="93" spans="1:7" ht="21.75" customHeight="1">
      <c r="A93" s="204" t="s">
        <v>234</v>
      </c>
      <c r="B93" s="216"/>
      <c r="C93" s="198"/>
      <c r="D93" s="199"/>
      <c r="E93" s="189"/>
      <c r="F93" s="189"/>
      <c r="G93" s="189"/>
    </row>
    <row r="94" spans="1:7" ht="21.75" customHeight="1">
      <c r="A94" s="204" t="s">
        <v>71</v>
      </c>
      <c r="B94" s="216"/>
      <c r="C94" s="183" t="s">
        <v>3</v>
      </c>
      <c r="D94" s="219"/>
      <c r="E94" s="195"/>
      <c r="F94" s="195"/>
      <c r="G94" s="195"/>
    </row>
    <row r="95" spans="1:7" ht="21.75" customHeight="1">
      <c r="A95" s="204"/>
      <c r="B95" s="216" t="s">
        <v>235</v>
      </c>
      <c r="C95" s="183"/>
      <c r="D95" s="219"/>
      <c r="E95" s="195"/>
      <c r="F95" s="195"/>
      <c r="G95" s="195"/>
    </row>
    <row r="96" spans="1:7" ht="21.75" customHeight="1">
      <c r="A96" s="193" t="s">
        <v>34</v>
      </c>
      <c r="B96" s="217" t="s">
        <v>236</v>
      </c>
      <c r="C96" s="183" t="s">
        <v>3</v>
      </c>
      <c r="D96" s="286">
        <f>SUM('สรุปผลงานสำคัญ (รายเดือน)'!D94)</f>
        <v>3167</v>
      </c>
      <c r="E96" s="220">
        <f>E97+E108+E114+E115+E116+E117+E118+E119+E120+E121</f>
        <v>1561</v>
      </c>
      <c r="F96" s="220">
        <f>F97+F108+F114+F115+F116+F117+F118+F119+F120+F121</f>
        <v>515</v>
      </c>
      <c r="G96" s="220"/>
    </row>
    <row r="97" spans="1:7" ht="21.75" customHeight="1">
      <c r="A97" s="193"/>
      <c r="B97" s="221" t="s">
        <v>237</v>
      </c>
      <c r="C97" s="198" t="s">
        <v>3</v>
      </c>
      <c r="D97" s="286">
        <f>SUM('สรุปผลงานสำคัญ (รายเดือน)'!D95)</f>
        <v>2851</v>
      </c>
      <c r="E97" s="185">
        <f>ต.ค.56!F97+พ.ย.56!F97+ธ.ค.56!F97+ม.ค.57!F97+ก.พ.57!F97</f>
        <v>1461</v>
      </c>
      <c r="F97" s="220">
        <f>F98+F99+F100+F101+F102+F103+F104</f>
        <v>425</v>
      </c>
      <c r="G97" s="220"/>
    </row>
    <row r="98" spans="1:7" ht="23.25" customHeight="1">
      <c r="A98" s="203"/>
      <c r="B98" s="222" t="s">
        <v>185</v>
      </c>
      <c r="C98" s="198" t="s">
        <v>3</v>
      </c>
      <c r="D98" s="199">
        <f>SUM('สรุปผลงานสำคัญ (รายเดือน)'!D96)</f>
        <v>900</v>
      </c>
      <c r="E98" s="200">
        <f>ต.ค.56!F98+พ.ย.56!F98+ธ.ค.56!F98+ม.ค.57!F98+ก.พ.57!F98</f>
        <v>349</v>
      </c>
      <c r="F98" s="200">
        <v>88</v>
      </c>
      <c r="G98" s="200"/>
    </row>
    <row r="99" spans="1:7" ht="23.25" customHeight="1">
      <c r="A99" s="203"/>
      <c r="B99" s="222" t="s">
        <v>186</v>
      </c>
      <c r="C99" s="198" t="s">
        <v>3</v>
      </c>
      <c r="D99" s="199">
        <f>SUM('สรุปผลงานสำคัญ (รายเดือน)'!D97)</f>
        <v>800</v>
      </c>
      <c r="E99" s="200">
        <f>ต.ค.56!F99+พ.ย.56!F99+ธ.ค.56!F99+ม.ค.57!F99+ก.พ.57!F99</f>
        <v>703</v>
      </c>
      <c r="F99" s="223">
        <v>168</v>
      </c>
      <c r="G99" s="223"/>
    </row>
    <row r="100" spans="1:7" ht="23.25" customHeight="1">
      <c r="A100" s="203"/>
      <c r="B100" s="224" t="s">
        <v>278</v>
      </c>
      <c r="C100" s="198" t="s">
        <v>3</v>
      </c>
      <c r="D100" s="199">
        <f>SUM('สรุปผลงานสำคัญ (รายเดือน)'!D98)</f>
        <v>450</v>
      </c>
      <c r="E100" s="200">
        <f>ต.ค.56!F100+พ.ย.56!F100+ธ.ค.56!F100+ม.ค.57!F100+ก.พ.57!F100</f>
        <v>133</v>
      </c>
      <c r="F100" s="200">
        <v>45</v>
      </c>
      <c r="G100" s="200"/>
    </row>
    <row r="101" spans="1:7" ht="23.25" customHeight="1">
      <c r="A101" s="203"/>
      <c r="B101" s="222" t="s">
        <v>279</v>
      </c>
      <c r="C101" s="198" t="s">
        <v>3</v>
      </c>
      <c r="D101" s="199">
        <f>SUM('สรุปผลงานสำคัญ (รายเดือน)'!D99)</f>
        <v>0</v>
      </c>
      <c r="E101" s="200">
        <f>ต.ค.56!F101+พ.ย.56!F101+ธ.ค.56!F101+ม.ค.57!F101+ก.พ.57!F101</f>
        <v>0</v>
      </c>
      <c r="F101" s="200">
        <v>0</v>
      </c>
      <c r="G101" s="200"/>
    </row>
    <row r="102" spans="1:7" ht="23.25" customHeight="1">
      <c r="A102" s="203"/>
      <c r="B102" s="222" t="s">
        <v>280</v>
      </c>
      <c r="C102" s="198" t="s">
        <v>3</v>
      </c>
      <c r="D102" s="199">
        <f>SUM('สรุปผลงานสำคัญ (รายเดือน)'!D100)</f>
        <v>0</v>
      </c>
      <c r="E102" s="200">
        <f>ต.ค.56!F102+พ.ย.56!F102+ธ.ค.56!F102+ม.ค.57!F102+ก.พ.57!F102</f>
        <v>0</v>
      </c>
      <c r="F102" s="223">
        <v>0</v>
      </c>
      <c r="G102" s="223"/>
    </row>
    <row r="103" spans="1:7" ht="23.25" customHeight="1">
      <c r="A103" s="203"/>
      <c r="B103" s="222" t="s">
        <v>281</v>
      </c>
      <c r="C103" s="198" t="s">
        <v>3</v>
      </c>
      <c r="D103" s="199">
        <f>SUM('สรุปผลงานสำคัญ (รายเดือน)'!D101)</f>
        <v>600</v>
      </c>
      <c r="E103" s="200">
        <f>ต.ค.56!F103+พ.ย.56!F103+ธ.ค.56!F103+ม.ค.57!F103+ก.พ.57!F103</f>
        <v>276</v>
      </c>
      <c r="F103" s="200">
        <v>124</v>
      </c>
      <c r="G103" s="200"/>
    </row>
    <row r="104" spans="1:7" ht="23.25" customHeight="1">
      <c r="A104" s="203"/>
      <c r="B104" s="224" t="s">
        <v>256</v>
      </c>
      <c r="C104" s="198" t="s">
        <v>3</v>
      </c>
      <c r="D104" s="199">
        <f>SUM('สรุปผลงานสำคัญ (รายเดือน)'!D102)</f>
        <v>0</v>
      </c>
      <c r="E104" s="200">
        <f>ต.ค.56!F104+พ.ย.56!F104+ธ.ค.56!F104+ม.ค.57!F104+ก.พ.57!F104</f>
        <v>0</v>
      </c>
      <c r="F104" s="200">
        <v>0</v>
      </c>
      <c r="G104" s="200"/>
    </row>
    <row r="105" spans="1:7">
      <c r="A105" s="203"/>
      <c r="B105" s="224" t="s">
        <v>304</v>
      </c>
      <c r="C105" s="198" t="s">
        <v>9</v>
      </c>
      <c r="D105" s="199">
        <v>0</v>
      </c>
      <c r="E105" s="200">
        <f>ต.ค.56!F105+พ.ย.56!F105+ธ.ค.56!F105+ม.ค.57!F105+ก.พ.57!F105</f>
        <v>0</v>
      </c>
      <c r="F105" s="200">
        <v>0</v>
      </c>
      <c r="G105" s="200"/>
    </row>
    <row r="106" spans="1:7">
      <c r="A106" s="203"/>
      <c r="B106" s="224" t="s">
        <v>305</v>
      </c>
      <c r="C106" s="198" t="s">
        <v>3</v>
      </c>
      <c r="D106" s="199">
        <v>1</v>
      </c>
      <c r="E106" s="200">
        <f>ต.ค.56!F106+พ.ย.56!F106+ธ.ค.56!F106+ม.ค.57!F106+ก.พ.57!F106</f>
        <v>1</v>
      </c>
      <c r="F106" s="200">
        <v>0</v>
      </c>
      <c r="G106" s="200"/>
    </row>
    <row r="107" spans="1:7">
      <c r="A107" s="203"/>
      <c r="B107" s="224" t="s">
        <v>306</v>
      </c>
      <c r="C107" s="198" t="s">
        <v>3</v>
      </c>
      <c r="D107" s="199">
        <v>100</v>
      </c>
      <c r="E107" s="200">
        <f>ต.ค.56!F107+พ.ย.56!F107+ธ.ค.56!F107+ม.ค.57!F107+ก.พ.57!F107</f>
        <v>109</v>
      </c>
      <c r="F107" s="200">
        <v>109</v>
      </c>
      <c r="G107" s="200"/>
    </row>
    <row r="108" spans="1:7" ht="23.25" customHeight="1">
      <c r="A108" s="203"/>
      <c r="B108" s="224" t="s">
        <v>257</v>
      </c>
      <c r="C108" s="198" t="s">
        <v>3</v>
      </c>
      <c r="D108" s="184">
        <f>SUM('สรุปผลงานสำคัญ (รายเดือน)'!D103)</f>
        <v>316</v>
      </c>
      <c r="E108" s="185">
        <f>ต.ค.56!F108+พ.ย.56!F108+ธ.ค.56!F108+ม.ค.57!F108+ก.พ.57!F108</f>
        <v>100</v>
      </c>
      <c r="F108" s="254">
        <f>F109+F110+F111+F112+F113</f>
        <v>90</v>
      </c>
      <c r="G108" s="225"/>
    </row>
    <row r="109" spans="1:7" ht="25.5" customHeight="1">
      <c r="A109" s="203"/>
      <c r="B109" s="222" t="s">
        <v>238</v>
      </c>
      <c r="C109" s="198" t="s">
        <v>3</v>
      </c>
      <c r="D109" s="199">
        <f>SUM('สรุปผลงานสำคัญ (รายเดือน)'!D104)</f>
        <v>30</v>
      </c>
      <c r="E109" s="200">
        <f>ต.ค.56!F109+พ.ย.56!F109+ธ.ค.56!F109+ม.ค.57!F109+ก.พ.57!F109</f>
        <v>16</v>
      </c>
      <c r="F109" s="200">
        <v>16</v>
      </c>
      <c r="G109" s="200"/>
    </row>
    <row r="110" spans="1:7" ht="25.5" customHeight="1">
      <c r="A110" s="203"/>
      <c r="B110" s="222" t="s">
        <v>239</v>
      </c>
      <c r="C110" s="198" t="s">
        <v>3</v>
      </c>
      <c r="D110" s="199">
        <f>SUM('สรุปผลงานสำคัญ (รายเดือน)'!D105)</f>
        <v>150</v>
      </c>
      <c r="E110" s="200">
        <f>ต.ค.56!F110+พ.ย.56!F110+ธ.ค.56!F110+ม.ค.57!F110+ก.พ.57!F110</f>
        <v>69</v>
      </c>
      <c r="F110" s="200">
        <v>68</v>
      </c>
      <c r="G110" s="200"/>
    </row>
    <row r="111" spans="1:7" ht="25.5" customHeight="1">
      <c r="A111" s="203"/>
      <c r="B111" s="222" t="s">
        <v>240</v>
      </c>
      <c r="C111" s="198" t="s">
        <v>3</v>
      </c>
      <c r="D111" s="199">
        <f>SUM('สรุปผลงานสำคัญ (รายเดือน)'!D106)</f>
        <v>35</v>
      </c>
      <c r="E111" s="200">
        <f>ต.ค.56!F111+พ.ย.56!F111+ธ.ค.56!F111+ม.ค.57!F111+ก.พ.57!F111</f>
        <v>14</v>
      </c>
      <c r="F111" s="223">
        <v>6</v>
      </c>
      <c r="G111" s="223"/>
    </row>
    <row r="112" spans="1:7" ht="25.5" customHeight="1">
      <c r="A112" s="203"/>
      <c r="B112" s="224" t="s">
        <v>241</v>
      </c>
      <c r="C112" s="198" t="s">
        <v>3</v>
      </c>
      <c r="D112" s="199">
        <f>SUM('สรุปผลงานสำคัญ (รายเดือน)'!D107)</f>
        <v>1</v>
      </c>
      <c r="E112" s="200">
        <f>ต.ค.56!F112+พ.ย.56!F112+ธ.ค.56!F112+ม.ค.57!F112+ก.พ.57!F112</f>
        <v>1</v>
      </c>
      <c r="F112" s="223">
        <v>0</v>
      </c>
      <c r="G112" s="223"/>
    </row>
    <row r="113" spans="1:7" ht="23.25" customHeight="1">
      <c r="A113" s="203"/>
      <c r="B113" s="222" t="s">
        <v>242</v>
      </c>
      <c r="C113" s="198" t="s">
        <v>3</v>
      </c>
      <c r="D113" s="199">
        <f>SUM('สรุปผลงานสำคัญ (รายเดือน)'!D108)</f>
        <v>0</v>
      </c>
      <c r="E113" s="200">
        <f>ต.ค.56!F113+พ.ย.56!F113+ธ.ค.56!F113+ม.ค.57!F113+ก.พ.57!F113</f>
        <v>0</v>
      </c>
      <c r="F113" s="200">
        <v>0</v>
      </c>
      <c r="G113" s="200"/>
    </row>
    <row r="114" spans="1:7" ht="22.5" customHeight="1">
      <c r="A114" s="203"/>
      <c r="B114" s="226" t="s">
        <v>270</v>
      </c>
      <c r="C114" s="198" t="s">
        <v>3</v>
      </c>
      <c r="D114" s="199"/>
      <c r="E114" s="185">
        <f>ต.ค.56!F114+พ.ย.56!F114+ธ.ค.56!F114+ม.ค.57!F114+ก.พ.57!F114</f>
        <v>0</v>
      </c>
      <c r="F114" s="200">
        <v>0</v>
      </c>
      <c r="G114" s="200"/>
    </row>
    <row r="115" spans="1:7" ht="22.5" customHeight="1">
      <c r="A115" s="203"/>
      <c r="B115" s="226" t="s">
        <v>271</v>
      </c>
      <c r="C115" s="198" t="s">
        <v>3</v>
      </c>
      <c r="D115" s="199"/>
      <c r="E115" s="185">
        <f>ต.ค.56!F115+พ.ย.56!F115+ธ.ค.56!F115+ม.ค.57!F115+ก.พ.57!F115</f>
        <v>0</v>
      </c>
      <c r="F115" s="200">
        <v>0</v>
      </c>
      <c r="G115" s="200"/>
    </row>
    <row r="116" spans="1:7" ht="22.5" customHeight="1">
      <c r="A116" s="203"/>
      <c r="B116" s="226" t="s">
        <v>272</v>
      </c>
      <c r="C116" s="198" t="s">
        <v>3</v>
      </c>
      <c r="D116" s="199"/>
      <c r="E116" s="185">
        <f>ต.ค.56!F116+พ.ย.56!F116+ธ.ค.56!F116+ม.ค.57!F116+ก.พ.57!F116</f>
        <v>0</v>
      </c>
      <c r="F116" s="200">
        <v>0</v>
      </c>
      <c r="G116" s="200"/>
    </row>
    <row r="117" spans="1:7" ht="22.5" customHeight="1">
      <c r="A117" s="203"/>
      <c r="B117" s="226" t="s">
        <v>273</v>
      </c>
      <c r="C117" s="198" t="s">
        <v>3</v>
      </c>
      <c r="D117" s="199"/>
      <c r="E117" s="185">
        <f>ต.ค.56!F117+พ.ย.56!F117+ธ.ค.56!F117+ม.ค.57!F117+ก.พ.57!F117</f>
        <v>0</v>
      </c>
      <c r="F117" s="200">
        <v>0</v>
      </c>
      <c r="G117" s="200"/>
    </row>
    <row r="118" spans="1:7" ht="22.5" customHeight="1">
      <c r="A118" s="203"/>
      <c r="B118" s="226" t="s">
        <v>274</v>
      </c>
      <c r="C118" s="198" t="s">
        <v>3</v>
      </c>
      <c r="D118" s="199"/>
      <c r="E118" s="185">
        <f>ต.ค.56!F118+พ.ย.56!F118+ธ.ค.56!F118+ม.ค.57!F118+ก.พ.57!F118</f>
        <v>0</v>
      </c>
      <c r="F118" s="200">
        <v>0</v>
      </c>
      <c r="G118" s="200"/>
    </row>
    <row r="119" spans="1:7" ht="22.5" customHeight="1">
      <c r="A119" s="203"/>
      <c r="B119" s="226" t="s">
        <v>275</v>
      </c>
      <c r="C119" s="198" t="s">
        <v>3</v>
      </c>
      <c r="D119" s="199"/>
      <c r="E119" s="185">
        <f>ต.ค.56!F119+พ.ย.56!F119+ธ.ค.56!F119+ม.ค.57!F119+ก.พ.57!F119</f>
        <v>0</v>
      </c>
      <c r="F119" s="200">
        <v>0</v>
      </c>
      <c r="G119" s="200"/>
    </row>
    <row r="120" spans="1:7" ht="22.5" customHeight="1">
      <c r="A120" s="203"/>
      <c r="B120" s="226" t="s">
        <v>276</v>
      </c>
      <c r="C120" s="198" t="s">
        <v>3</v>
      </c>
      <c r="D120" s="199"/>
      <c r="E120" s="185">
        <f>ต.ค.56!F120+พ.ย.56!F120+ธ.ค.56!F120+ม.ค.57!F120+ก.พ.57!F120</f>
        <v>0</v>
      </c>
      <c r="F120" s="200">
        <v>0</v>
      </c>
      <c r="G120" s="200"/>
    </row>
    <row r="121" spans="1:7" ht="22.5" customHeight="1">
      <c r="A121" s="268"/>
      <c r="B121" s="269" t="s">
        <v>277</v>
      </c>
      <c r="C121" s="251" t="s">
        <v>3</v>
      </c>
      <c r="D121" s="252"/>
      <c r="E121" s="263">
        <f>ต.ค.56!F121+พ.ย.56!F121+ธ.ค.56!F121+ม.ค.57!F121+ก.พ.57!F121</f>
        <v>0</v>
      </c>
      <c r="F121" s="270">
        <v>0</v>
      </c>
      <c r="G121" s="270"/>
    </row>
    <row r="122" spans="1:7" ht="19.5" customHeight="1">
      <c r="A122" s="271" t="s">
        <v>36</v>
      </c>
      <c r="B122" s="272" t="s">
        <v>187</v>
      </c>
      <c r="C122" s="273" t="s">
        <v>3</v>
      </c>
      <c r="D122" s="274">
        <f>SUM('สรุปผลงานสำคัญ (รายเดือน)'!D117)</f>
        <v>0</v>
      </c>
      <c r="E122" s="275"/>
      <c r="F122" s="275"/>
      <c r="G122" s="275"/>
    </row>
    <row r="123" spans="1:7" ht="19.5" customHeight="1">
      <c r="A123" s="212"/>
      <c r="B123" s="194" t="s">
        <v>23</v>
      </c>
      <c r="C123" s="183"/>
      <c r="D123" s="184"/>
      <c r="E123" s="229"/>
      <c r="F123" s="229"/>
      <c r="G123" s="229"/>
    </row>
    <row r="124" spans="1:7" ht="19.5" customHeight="1">
      <c r="A124" s="203"/>
      <c r="B124" s="201" t="s">
        <v>38</v>
      </c>
      <c r="C124" s="198" t="s">
        <v>3</v>
      </c>
      <c r="D124" s="199">
        <f>SUM('สรุปผลงานสำคัญ (รายเดือน)'!D119)</f>
        <v>0</v>
      </c>
      <c r="E124" s="185">
        <f>ต.ค.56!F124+พ.ย.56!F124+ธ.ค.56!F124+ม.ค.57!F124+ก.พ.57!F124</f>
        <v>0</v>
      </c>
      <c r="F124" s="189">
        <v>0</v>
      </c>
      <c r="G124" s="189"/>
    </row>
    <row r="125" spans="1:7" ht="19.5" customHeight="1">
      <c r="A125" s="203"/>
      <c r="B125" s="230" t="s">
        <v>39</v>
      </c>
      <c r="C125" s="198" t="s">
        <v>3</v>
      </c>
      <c r="D125" s="199"/>
      <c r="E125" s="185">
        <f>ต.ค.56!F125+พ.ย.56!F125+ธ.ค.56!F125+ม.ค.57!F125+ก.พ.57!F125</f>
        <v>0</v>
      </c>
      <c r="F125" s="189">
        <v>0</v>
      </c>
      <c r="G125" s="189"/>
    </row>
    <row r="126" spans="1:7" ht="19.5" customHeight="1">
      <c r="A126" s="203"/>
      <c r="B126" s="230" t="s">
        <v>40</v>
      </c>
      <c r="C126" s="198" t="s">
        <v>3</v>
      </c>
      <c r="D126" s="199"/>
      <c r="E126" s="185">
        <f>ต.ค.56!F126+พ.ย.56!F126+ธ.ค.56!F126+ม.ค.57!F126+ก.พ.57!F126</f>
        <v>0</v>
      </c>
      <c r="F126" s="189">
        <v>0</v>
      </c>
      <c r="G126" s="189"/>
    </row>
    <row r="127" spans="1:7" ht="19.5" customHeight="1">
      <c r="A127" s="203"/>
      <c r="B127" s="230" t="s">
        <v>41</v>
      </c>
      <c r="C127" s="198" t="s">
        <v>3</v>
      </c>
      <c r="D127" s="199"/>
      <c r="E127" s="185">
        <f>ต.ค.56!F127+พ.ย.56!F127+ธ.ค.56!F127+ม.ค.57!F127+ก.พ.57!F127</f>
        <v>0</v>
      </c>
      <c r="F127" s="189">
        <v>0</v>
      </c>
      <c r="G127" s="189"/>
    </row>
    <row r="128" spans="1:7" ht="19.5" customHeight="1">
      <c r="A128" s="203"/>
      <c r="B128" s="197" t="s">
        <v>42</v>
      </c>
      <c r="C128" s="198" t="s">
        <v>3</v>
      </c>
      <c r="D128" s="199">
        <f>SUM('สรุปผลงานสำคัญ (รายเดือน)'!D123)</f>
        <v>0</v>
      </c>
      <c r="E128" s="185">
        <f>ต.ค.56!F128+พ.ย.56!F128+ธ.ค.56!F128+ม.ค.57!F128+ก.พ.57!F128</f>
        <v>0</v>
      </c>
      <c r="F128" s="189">
        <v>0</v>
      </c>
      <c r="G128" s="189"/>
    </row>
    <row r="129" spans="1:7" ht="19.5" customHeight="1">
      <c r="A129" s="203"/>
      <c r="B129" s="197" t="s">
        <v>43</v>
      </c>
      <c r="C129" s="198" t="s">
        <v>3</v>
      </c>
      <c r="D129" s="199">
        <f>SUM('สรุปผลงานสำคัญ (รายเดือน)'!D124)</f>
        <v>0</v>
      </c>
      <c r="E129" s="185">
        <f>ต.ค.56!F129+พ.ย.56!F129+ธ.ค.56!F129+ม.ค.57!F129+ก.พ.57!F129</f>
        <v>0</v>
      </c>
      <c r="F129" s="225">
        <v>0</v>
      </c>
      <c r="G129" s="225"/>
    </row>
    <row r="130" spans="1:7" ht="19.5" customHeight="1">
      <c r="A130" s="203"/>
      <c r="B130" s="202" t="s">
        <v>44</v>
      </c>
      <c r="C130" s="198" t="s">
        <v>3</v>
      </c>
      <c r="D130" s="199"/>
      <c r="E130" s="185">
        <f>ต.ค.56!F130+พ.ย.56!F130+ธ.ค.56!F130+ม.ค.57!F130+ก.พ.57!F130</f>
        <v>1</v>
      </c>
      <c r="F130" s="189">
        <v>0</v>
      </c>
      <c r="G130" s="189"/>
    </row>
    <row r="131" spans="1:7" ht="19.5" customHeight="1">
      <c r="A131" s="203"/>
      <c r="B131" s="202" t="s">
        <v>45</v>
      </c>
      <c r="C131" s="198" t="s">
        <v>3</v>
      </c>
      <c r="D131" s="199"/>
      <c r="E131" s="185">
        <f>ต.ค.56!F131+พ.ย.56!F131+ธ.ค.56!F131+ม.ค.57!F131+ก.พ.57!F131</f>
        <v>21</v>
      </c>
      <c r="F131" s="189">
        <v>5</v>
      </c>
      <c r="G131" s="189"/>
    </row>
    <row r="132" spans="1:7" ht="19.5" customHeight="1">
      <c r="A132" s="231"/>
      <c r="B132" s="232" t="s">
        <v>24</v>
      </c>
      <c r="C132" s="233"/>
      <c r="D132" s="234"/>
      <c r="E132" s="189"/>
      <c r="F132" s="189"/>
      <c r="G132" s="189"/>
    </row>
    <row r="133" spans="1:7" ht="19.5" customHeight="1">
      <c r="A133" s="231"/>
      <c r="B133" s="235" t="s">
        <v>46</v>
      </c>
      <c r="C133" s="233" t="s">
        <v>3</v>
      </c>
      <c r="D133" s="234">
        <v>0</v>
      </c>
      <c r="E133" s="185">
        <f>ต.ค.56!F133+พ.ย.56!F133+ธ.ค.56!F133+ม.ค.57!F133+ก.พ.57!F133</f>
        <v>0</v>
      </c>
      <c r="F133" s="189">
        <v>0</v>
      </c>
      <c r="G133" s="189"/>
    </row>
    <row r="134" spans="1:7" ht="19.5" customHeight="1">
      <c r="A134" s="231"/>
      <c r="B134" s="232" t="s">
        <v>25</v>
      </c>
      <c r="C134" s="233"/>
      <c r="D134" s="234"/>
      <c r="E134" s="189"/>
      <c r="F134" s="189"/>
      <c r="G134" s="189"/>
    </row>
    <row r="135" spans="1:7" ht="19.5" customHeight="1">
      <c r="A135" s="231"/>
      <c r="B135" s="235" t="s">
        <v>129</v>
      </c>
      <c r="C135" s="233" t="s">
        <v>3</v>
      </c>
      <c r="D135" s="234">
        <v>0</v>
      </c>
      <c r="E135" s="185">
        <f>ต.ค.56!F135+พ.ย.56!F135+ธ.ค.56!F135+ม.ค.57!F135+ก.พ.57!F135</f>
        <v>0</v>
      </c>
      <c r="F135" s="189">
        <v>0</v>
      </c>
      <c r="G135" s="189"/>
    </row>
    <row r="136" spans="1:7" ht="19.5" customHeight="1">
      <c r="A136" s="231"/>
      <c r="B136" s="235" t="s">
        <v>18</v>
      </c>
      <c r="C136" s="233" t="s">
        <v>8</v>
      </c>
      <c r="D136" s="234"/>
      <c r="E136" s="189"/>
      <c r="F136" s="189"/>
      <c r="G136" s="189"/>
    </row>
    <row r="137" spans="1:7" ht="19.5" customHeight="1">
      <c r="A137" s="231"/>
      <c r="B137" s="235" t="s">
        <v>130</v>
      </c>
      <c r="C137" s="233" t="s">
        <v>3</v>
      </c>
      <c r="D137" s="234">
        <v>0</v>
      </c>
      <c r="E137" s="185">
        <f>ต.ค.56!F137+พ.ย.56!F137+ธ.ค.56!F137+ม.ค.57!F137+ก.พ.57!F137</f>
        <v>0</v>
      </c>
      <c r="F137" s="189">
        <v>0</v>
      </c>
      <c r="G137" s="189"/>
    </row>
    <row r="138" spans="1:7" ht="19.5" customHeight="1">
      <c r="A138" s="231"/>
      <c r="B138" s="235" t="s">
        <v>21</v>
      </c>
      <c r="C138" s="233" t="s">
        <v>22</v>
      </c>
      <c r="D138" s="234">
        <v>0</v>
      </c>
      <c r="E138" s="185">
        <f>ต.ค.56!F138+พ.ย.56!F138+ธ.ค.56!F138+ม.ค.57!F138+ก.พ.57!F138</f>
        <v>0</v>
      </c>
      <c r="F138" s="189">
        <v>0</v>
      </c>
      <c r="G138" s="236"/>
    </row>
    <row r="139" spans="1:7" ht="19.5" customHeight="1">
      <c r="A139" s="231"/>
      <c r="B139" s="237" t="s">
        <v>68</v>
      </c>
      <c r="C139" s="233" t="s">
        <v>3</v>
      </c>
      <c r="D139" s="234">
        <v>0</v>
      </c>
      <c r="E139" s="185">
        <f>ต.ค.56!F139+พ.ย.56!F139+ธ.ค.56!F139+ม.ค.57!F139+ก.พ.57!F139</f>
        <v>0</v>
      </c>
      <c r="F139" s="189">
        <v>0</v>
      </c>
      <c r="G139" s="189"/>
    </row>
    <row r="140" spans="1:7" ht="19.5" customHeight="1">
      <c r="A140" s="231"/>
      <c r="B140" s="238" t="s">
        <v>58</v>
      </c>
      <c r="C140" s="233" t="s">
        <v>22</v>
      </c>
      <c r="D140" s="234">
        <v>0</v>
      </c>
      <c r="E140" s="185">
        <f>ต.ค.56!F140+พ.ย.56!F140+ธ.ค.56!F140+ม.ค.57!F140+ก.พ.57!F140</f>
        <v>0</v>
      </c>
      <c r="F140" s="189">
        <v>0</v>
      </c>
      <c r="G140" s="236"/>
    </row>
    <row r="141" spans="1:7" ht="19.5" customHeight="1">
      <c r="A141" s="231"/>
      <c r="B141" s="237" t="s">
        <v>69</v>
      </c>
      <c r="C141" s="233" t="s">
        <v>3</v>
      </c>
      <c r="D141" s="234">
        <v>0</v>
      </c>
      <c r="E141" s="185">
        <f>ต.ค.56!F141+พ.ย.56!F141+ธ.ค.56!F141+ม.ค.57!F141+ก.พ.57!F141</f>
        <v>0</v>
      </c>
      <c r="F141" s="189">
        <v>0</v>
      </c>
      <c r="G141" s="189"/>
    </row>
    <row r="142" spans="1:7" ht="19.5" customHeight="1">
      <c r="A142" s="231"/>
      <c r="B142" s="238" t="s">
        <v>59</v>
      </c>
      <c r="C142" s="233" t="s">
        <v>22</v>
      </c>
      <c r="D142" s="234">
        <v>0</v>
      </c>
      <c r="E142" s="185">
        <f>ต.ค.56!F142+พ.ย.56!F142+ธ.ค.56!F142+ม.ค.57!F142+ก.พ.57!F142</f>
        <v>0</v>
      </c>
      <c r="F142" s="189">
        <v>0</v>
      </c>
      <c r="G142" s="236"/>
    </row>
    <row r="143" spans="1:7" ht="19.5" customHeight="1">
      <c r="A143" s="231"/>
      <c r="B143" s="235" t="s">
        <v>131</v>
      </c>
      <c r="C143" s="233" t="s">
        <v>3</v>
      </c>
      <c r="D143" s="234">
        <v>0</v>
      </c>
      <c r="E143" s="185">
        <f>ต.ค.56!F143+พ.ย.56!F143+ธ.ค.56!F143+ม.ค.57!F143+ก.พ.57!F143</f>
        <v>0</v>
      </c>
      <c r="F143" s="189">
        <v>0</v>
      </c>
      <c r="G143" s="189"/>
    </row>
    <row r="144" spans="1:7" ht="19.5" customHeight="1">
      <c r="A144" s="231"/>
      <c r="B144" s="235" t="s">
        <v>28</v>
      </c>
      <c r="C144" s="233" t="s">
        <v>22</v>
      </c>
      <c r="D144" s="234">
        <v>0</v>
      </c>
      <c r="E144" s="185">
        <f>ต.ค.56!F144+พ.ย.56!F144+ธ.ค.56!F144+ม.ค.57!F144+ก.พ.57!F144</f>
        <v>0</v>
      </c>
      <c r="F144" s="189">
        <v>0</v>
      </c>
      <c r="G144" s="236"/>
    </row>
    <row r="145" spans="1:7" ht="19.5" customHeight="1">
      <c r="A145" s="231"/>
      <c r="B145" s="232" t="s">
        <v>208</v>
      </c>
      <c r="C145" s="233"/>
      <c r="D145" s="234"/>
      <c r="E145" s="189"/>
      <c r="F145" s="189"/>
      <c r="G145" s="189"/>
    </row>
    <row r="146" spans="1:7" ht="19.5" customHeight="1">
      <c r="A146" s="231"/>
      <c r="B146" s="239" t="s">
        <v>132</v>
      </c>
      <c r="C146" s="233" t="s">
        <v>3</v>
      </c>
      <c r="D146" s="234">
        <v>0</v>
      </c>
      <c r="E146" s="185">
        <f>ต.ค.56!F146+พ.ย.56!F146+ธ.ค.56!F146+ม.ค.57!F146+ก.พ.57!F146</f>
        <v>0</v>
      </c>
      <c r="F146" s="189">
        <v>0</v>
      </c>
      <c r="G146" s="189"/>
    </row>
    <row r="147" spans="1:7" ht="19.5" customHeight="1">
      <c r="A147" s="231"/>
      <c r="B147" s="239" t="s">
        <v>167</v>
      </c>
      <c r="C147" s="233" t="s">
        <v>3</v>
      </c>
      <c r="D147" s="234">
        <v>0</v>
      </c>
      <c r="E147" s="185">
        <f>ต.ค.56!F147+พ.ย.56!F147+ธ.ค.56!F147+ม.ค.57!F147+ก.พ.57!F147</f>
        <v>0</v>
      </c>
      <c r="F147" s="189">
        <v>0</v>
      </c>
      <c r="G147" s="189"/>
    </row>
    <row r="148" spans="1:7" ht="19.5" customHeight="1">
      <c r="A148" s="231"/>
      <c r="B148" s="240" t="s">
        <v>188</v>
      </c>
      <c r="C148" s="233" t="s">
        <v>3</v>
      </c>
      <c r="D148" s="234">
        <v>0</v>
      </c>
      <c r="E148" s="185">
        <f>ต.ค.56!F148+พ.ย.56!F148+ธ.ค.56!F148+ม.ค.57!F148+ก.พ.57!F148</f>
        <v>0</v>
      </c>
      <c r="F148" s="189">
        <v>0</v>
      </c>
      <c r="G148" s="189"/>
    </row>
    <row r="149" spans="1:7" ht="19.5" customHeight="1">
      <c r="A149" s="231"/>
      <c r="B149" s="241" t="s">
        <v>209</v>
      </c>
      <c r="C149" s="233" t="s">
        <v>3</v>
      </c>
      <c r="D149" s="234">
        <v>0</v>
      </c>
      <c r="E149" s="185">
        <f>ต.ค.56!F149+พ.ย.56!F149+ธ.ค.56!F149+ม.ค.57!F149+ก.พ.57!F149</f>
        <v>0</v>
      </c>
      <c r="F149" s="189">
        <v>0</v>
      </c>
      <c r="G149" s="189"/>
    </row>
    <row r="150" spans="1:7" ht="19.5" customHeight="1">
      <c r="A150" s="231"/>
      <c r="B150" s="235" t="s">
        <v>189</v>
      </c>
      <c r="C150" s="233"/>
      <c r="D150" s="234"/>
      <c r="E150" s="189"/>
      <c r="F150" s="189"/>
      <c r="G150" s="189"/>
    </row>
    <row r="151" spans="1:7" ht="19.5" customHeight="1">
      <c r="A151" s="231"/>
      <c r="B151" s="235" t="s">
        <v>133</v>
      </c>
      <c r="C151" s="233" t="s">
        <v>3</v>
      </c>
      <c r="D151" s="234">
        <v>0</v>
      </c>
      <c r="E151" s="185">
        <f>ต.ค.56!F151+พ.ย.56!F151+ธ.ค.56!F151+ม.ค.57!F151+ก.พ.57!F151</f>
        <v>0</v>
      </c>
      <c r="F151" s="189">
        <v>0</v>
      </c>
      <c r="G151" s="189"/>
    </row>
    <row r="152" spans="1:7" ht="19.5" customHeight="1">
      <c r="A152" s="231"/>
      <c r="B152" s="242" t="s">
        <v>33</v>
      </c>
      <c r="C152" s="233"/>
      <c r="D152" s="234"/>
      <c r="E152" s="189"/>
      <c r="F152" s="189"/>
      <c r="G152" s="189"/>
    </row>
    <row r="153" spans="1:7" ht="19.5" customHeight="1">
      <c r="A153" s="231"/>
      <c r="B153" s="235" t="s">
        <v>134</v>
      </c>
      <c r="C153" s="233" t="s">
        <v>3</v>
      </c>
      <c r="D153" s="234">
        <v>0</v>
      </c>
      <c r="E153" s="185">
        <f>ต.ค.56!F153+พ.ย.56!F153+ธ.ค.56!F153+ม.ค.57!F153+ก.พ.57!F153</f>
        <v>0</v>
      </c>
      <c r="F153" s="189">
        <v>0</v>
      </c>
      <c r="G153" s="189"/>
    </row>
    <row r="154" spans="1:7" ht="19.5" customHeight="1">
      <c r="A154" s="231"/>
      <c r="B154" s="243" t="s">
        <v>30</v>
      </c>
      <c r="C154" s="233"/>
      <c r="D154" s="234"/>
      <c r="E154" s="189"/>
      <c r="F154" s="189"/>
      <c r="G154" s="189"/>
    </row>
    <row r="155" spans="1:7" ht="19.5" customHeight="1">
      <c r="A155" s="231"/>
      <c r="B155" s="232" t="s">
        <v>29</v>
      </c>
      <c r="C155" s="233"/>
      <c r="D155" s="234"/>
      <c r="E155" s="189"/>
      <c r="F155" s="189"/>
      <c r="G155" s="189"/>
    </row>
    <row r="156" spans="1:7" ht="19.5" customHeight="1">
      <c r="A156" s="231"/>
      <c r="B156" s="232" t="s">
        <v>190</v>
      </c>
      <c r="C156" s="233"/>
      <c r="D156" s="234"/>
      <c r="E156" s="189"/>
      <c r="F156" s="189"/>
      <c r="G156" s="189"/>
    </row>
    <row r="157" spans="1:7" ht="19.5" customHeight="1">
      <c r="A157" s="231"/>
      <c r="B157" s="235" t="s">
        <v>135</v>
      </c>
      <c r="C157" s="233" t="s">
        <v>126</v>
      </c>
      <c r="D157" s="234">
        <v>0</v>
      </c>
      <c r="E157" s="185">
        <f>ต.ค.56!F157+พ.ย.56!F157+ธ.ค.56!F157+ม.ค.57!F157+ก.พ.57!F157</f>
        <v>0</v>
      </c>
      <c r="F157" s="189">
        <v>0</v>
      </c>
      <c r="G157" s="189"/>
    </row>
    <row r="158" spans="1:7" ht="19.5" customHeight="1">
      <c r="A158" s="231"/>
      <c r="B158" s="244" t="s">
        <v>31</v>
      </c>
      <c r="C158" s="233"/>
      <c r="D158" s="234"/>
      <c r="E158" s="189"/>
      <c r="F158" s="189"/>
      <c r="G158" s="189"/>
    </row>
    <row r="159" spans="1:7" ht="19.5" customHeight="1">
      <c r="A159" s="231"/>
      <c r="B159" s="239" t="s">
        <v>47</v>
      </c>
      <c r="C159" s="233"/>
      <c r="D159" s="234"/>
      <c r="E159" s="189"/>
      <c r="F159" s="189"/>
      <c r="G159" s="189"/>
    </row>
    <row r="160" spans="1:7" ht="19.5" customHeight="1">
      <c r="A160" s="231"/>
      <c r="B160" s="239" t="s">
        <v>136</v>
      </c>
      <c r="C160" s="233" t="s">
        <v>12</v>
      </c>
      <c r="D160" s="234">
        <v>0</v>
      </c>
      <c r="E160" s="185">
        <f>ต.ค.56!F160+พ.ย.56!F160+ธ.ค.56!F160+ม.ค.57!F160+ก.พ.57!F160</f>
        <v>0</v>
      </c>
      <c r="F160" s="189">
        <v>0</v>
      </c>
      <c r="G160" s="189"/>
    </row>
    <row r="161" spans="1:7" ht="19.5" customHeight="1">
      <c r="A161" s="231"/>
      <c r="B161" s="245" t="s">
        <v>32</v>
      </c>
      <c r="C161" s="233"/>
      <c r="D161" s="234"/>
      <c r="E161" s="189"/>
      <c r="F161" s="189"/>
      <c r="G161" s="189"/>
    </row>
    <row r="162" spans="1:7" ht="19.5" customHeight="1">
      <c r="A162" s="231"/>
      <c r="B162" s="232" t="s">
        <v>26</v>
      </c>
      <c r="C162" s="233"/>
      <c r="D162" s="234"/>
      <c r="E162" s="189"/>
      <c r="F162" s="189"/>
      <c r="G162" s="189"/>
    </row>
    <row r="163" spans="1:7" ht="19.5" customHeight="1">
      <c r="A163" s="231"/>
      <c r="B163" s="235" t="s">
        <v>137</v>
      </c>
      <c r="C163" s="233" t="s">
        <v>3</v>
      </c>
      <c r="D163" s="234">
        <v>0</v>
      </c>
      <c r="E163" s="185">
        <f>ต.ค.56!F163+พ.ย.56!F163+ธ.ค.56!F163+ม.ค.57!F163+ก.พ.57!F163</f>
        <v>0</v>
      </c>
      <c r="F163" s="189">
        <v>0</v>
      </c>
      <c r="G163" s="189"/>
    </row>
    <row r="164" spans="1:7" ht="19.5" customHeight="1">
      <c r="A164" s="276"/>
      <c r="B164" s="277" t="s">
        <v>27</v>
      </c>
      <c r="C164" s="278"/>
      <c r="D164" s="279"/>
      <c r="E164" s="253"/>
      <c r="F164" s="253"/>
      <c r="G164" s="253"/>
    </row>
    <row r="165" spans="1:7" ht="21.75" customHeight="1">
      <c r="A165" s="271" t="s">
        <v>48</v>
      </c>
      <c r="B165" s="280" t="s">
        <v>243</v>
      </c>
      <c r="C165" s="273" t="s">
        <v>3</v>
      </c>
      <c r="D165" s="261">
        <f>SUM('สรุปผลงานสำคัญ (รายเดือน)'!D160)</f>
        <v>8800</v>
      </c>
      <c r="E165" s="185">
        <f>E166</f>
        <v>4747</v>
      </c>
      <c r="F165" s="262">
        <f>F166</f>
        <v>1182</v>
      </c>
      <c r="G165" s="281"/>
    </row>
    <row r="166" spans="1:7" ht="21.75" customHeight="1">
      <c r="A166" s="193"/>
      <c r="B166" s="194" t="s">
        <v>244</v>
      </c>
      <c r="C166" s="183" t="s">
        <v>3</v>
      </c>
      <c r="D166" s="184">
        <f>SUM('สรุปผลงานสำคัญ (รายเดือน)'!D161)</f>
        <v>8800</v>
      </c>
      <c r="E166" s="185">
        <f>E167+E170</f>
        <v>4747</v>
      </c>
      <c r="F166" s="189">
        <f>F167+F170</f>
        <v>1182</v>
      </c>
      <c r="G166" s="246"/>
    </row>
    <row r="167" spans="1:7" ht="21.75" customHeight="1">
      <c r="A167" s="196"/>
      <c r="B167" s="197" t="s">
        <v>245</v>
      </c>
      <c r="C167" s="198" t="s">
        <v>3</v>
      </c>
      <c r="D167" s="199">
        <f>SUM('สรุปผลงานสำคัญ (รายเดือน)'!D162)</f>
        <v>2000</v>
      </c>
      <c r="E167" s="185">
        <f>ต.ค.56!F167+พ.ย.56!F167+ธ.ค.56!F167+ม.ค.57!F167+ก.พ.57!F167</f>
        <v>1957</v>
      </c>
      <c r="F167" s="189">
        <f>F168+F169</f>
        <v>359</v>
      </c>
      <c r="G167" s="247"/>
    </row>
    <row r="168" spans="1:7" ht="21.75" customHeight="1">
      <c r="A168" s="196"/>
      <c r="B168" s="197" t="s">
        <v>246</v>
      </c>
      <c r="C168" s="198" t="s">
        <v>3</v>
      </c>
      <c r="D168" s="199">
        <f>SUM('สรุปผลงานสำคัญ (รายเดือน)'!D163)</f>
        <v>1200</v>
      </c>
      <c r="E168" s="200">
        <f>ต.ค.56!F168+พ.ย.56!F168+ธ.ค.56!F168+ม.ค.57!F168+ก.พ.57!F168</f>
        <v>1008</v>
      </c>
      <c r="F168" s="189">
        <v>201</v>
      </c>
      <c r="G168" s="247"/>
    </row>
    <row r="169" spans="1:7" ht="21.75" customHeight="1">
      <c r="A169" s="196"/>
      <c r="B169" s="197" t="s">
        <v>247</v>
      </c>
      <c r="C169" s="198" t="s">
        <v>3</v>
      </c>
      <c r="D169" s="199">
        <f>SUM('สรุปผลงานสำคัญ (รายเดือน)'!D164)</f>
        <v>800</v>
      </c>
      <c r="E169" s="200">
        <f>ต.ค.56!F169+พ.ย.56!F169+ธ.ค.56!F169+ม.ค.57!F169+ก.พ.57!F169</f>
        <v>949</v>
      </c>
      <c r="F169" s="189">
        <v>158</v>
      </c>
      <c r="G169" s="247"/>
    </row>
    <row r="170" spans="1:7" ht="21.75" customHeight="1">
      <c r="A170" s="196"/>
      <c r="B170" s="197" t="s">
        <v>248</v>
      </c>
      <c r="C170" s="198" t="s">
        <v>3</v>
      </c>
      <c r="D170" s="199">
        <f>SUM('สรุปผลงานสำคัญ (รายเดือน)'!D165)</f>
        <v>6800</v>
      </c>
      <c r="E170" s="185">
        <f>ต.ค.56!F170+พ.ย.56!F170+ธ.ค.56!F170+ม.ค.57!F170+ก.พ.57!F170</f>
        <v>2790</v>
      </c>
      <c r="F170" s="189">
        <f>F171+F172</f>
        <v>823</v>
      </c>
      <c r="G170" s="225"/>
    </row>
    <row r="171" spans="1:7" ht="21.75" customHeight="1">
      <c r="A171" s="196"/>
      <c r="B171" s="197" t="s">
        <v>255</v>
      </c>
      <c r="C171" s="198" t="s">
        <v>3</v>
      </c>
      <c r="D171" s="199">
        <f>SUM('สรุปผลงานสำคัญ (รายเดือน)'!D166)</f>
        <v>3000</v>
      </c>
      <c r="E171" s="200">
        <f>ต.ค.56!F171+พ.ย.56!F171+ธ.ค.56!F171+ม.ค.57!F171+ก.พ.57!F171</f>
        <v>980</v>
      </c>
      <c r="F171" s="189">
        <v>316</v>
      </c>
      <c r="G171" s="189"/>
    </row>
    <row r="172" spans="1:7" ht="21.75" customHeight="1">
      <c r="A172" s="196"/>
      <c r="B172" s="197" t="s">
        <v>249</v>
      </c>
      <c r="C172" s="198" t="s">
        <v>3</v>
      </c>
      <c r="D172" s="199">
        <f>SUM('สรุปผลงานสำคัญ (รายเดือน)'!D167)</f>
        <v>3800</v>
      </c>
      <c r="E172" s="200">
        <f>ต.ค.56!F172+พ.ย.56!F172+ธ.ค.56!F172+ม.ค.57!F172+ก.พ.57!F172</f>
        <v>1810</v>
      </c>
      <c r="F172" s="189">
        <v>507</v>
      </c>
      <c r="G172" s="189"/>
    </row>
    <row r="173" spans="1:7" ht="21.75" customHeight="1">
      <c r="A173" s="193" t="s">
        <v>84</v>
      </c>
      <c r="B173" s="194" t="s">
        <v>194</v>
      </c>
      <c r="C173" s="183" t="s">
        <v>3</v>
      </c>
      <c r="D173" s="184">
        <f>SUM('สรุปผลงานสำคัญ (รายเดือน)'!D168)</f>
        <v>42700</v>
      </c>
      <c r="E173" s="185">
        <f>E174</f>
        <v>28819</v>
      </c>
      <c r="F173" s="189">
        <f>F174</f>
        <v>3990</v>
      </c>
      <c r="G173" s="195"/>
    </row>
    <row r="174" spans="1:7" ht="21.75" customHeight="1">
      <c r="A174" s="193"/>
      <c r="B174" s="197" t="s">
        <v>195</v>
      </c>
      <c r="C174" s="183" t="s">
        <v>3</v>
      </c>
      <c r="D174" s="184">
        <f>SUM('สรุปผลงานสำคัญ (รายเดือน)'!D169)</f>
        <v>40000</v>
      </c>
      <c r="E174" s="185">
        <f>ต.ค.56!F174+พ.ย.56!F174+ธ.ค.56!F174+ม.ค.57!F174+ก.พ.57!F174</f>
        <v>28819</v>
      </c>
      <c r="F174" s="189">
        <v>3990</v>
      </c>
      <c r="G174" s="195"/>
    </row>
    <row r="175" spans="1:7" ht="21.75" customHeight="1">
      <c r="A175" s="187"/>
      <c r="B175" s="182" t="s">
        <v>250</v>
      </c>
      <c r="C175" s="198" t="s">
        <v>3</v>
      </c>
      <c r="D175" s="199">
        <f>SUM('สรุปผลงานสำคัญ (รายเดือน)'!D170)</f>
        <v>2500</v>
      </c>
      <c r="E175" s="185">
        <f>ต.ค.56!F175+พ.ย.56!F175+ธ.ค.56!F175+ม.ค.57!F175+ก.พ.57!F175</f>
        <v>0</v>
      </c>
      <c r="F175" s="189">
        <v>0</v>
      </c>
      <c r="G175" s="189"/>
    </row>
    <row r="176" spans="1:7" ht="21.75" customHeight="1">
      <c r="A176" s="248"/>
      <c r="B176" s="197" t="s">
        <v>196</v>
      </c>
      <c r="C176" s="198" t="s">
        <v>3</v>
      </c>
      <c r="D176" s="199">
        <f>SUM('สรุปผลงานสำคัญ (รายเดือน)'!D171)</f>
        <v>2700</v>
      </c>
      <c r="E176" s="185">
        <f>ต.ค.56!F176+พ.ย.56!F176+ธ.ค.56!F176+ม.ค.57!F176+ก.พ.57!F176</f>
        <v>0</v>
      </c>
      <c r="F176" s="189">
        <v>0</v>
      </c>
      <c r="G176" s="189"/>
    </row>
    <row r="177" spans="1:14" ht="21.75" customHeight="1">
      <c r="A177" s="248"/>
      <c r="B177" s="202" t="s">
        <v>88</v>
      </c>
      <c r="C177" s="198" t="s">
        <v>3</v>
      </c>
      <c r="D177" s="199">
        <f>SUM('สรุปผลงานสำคัญ (รายเดือน)'!D172)</f>
        <v>2500</v>
      </c>
      <c r="E177" s="185">
        <f>ต.ค.56!F177+พ.ย.56!F177+ธ.ค.56!F177+ม.ค.57!F177+ก.พ.57!F177</f>
        <v>0</v>
      </c>
      <c r="F177" s="189">
        <v>0</v>
      </c>
      <c r="G177" s="189"/>
    </row>
    <row r="178" spans="1:14" ht="21.75" customHeight="1">
      <c r="A178" s="248"/>
      <c r="B178" s="202" t="s">
        <v>89</v>
      </c>
      <c r="C178" s="198" t="s">
        <v>3</v>
      </c>
      <c r="D178" s="199">
        <f>SUM('สรุปผลงานสำคัญ (รายเดือน)'!D173)</f>
        <v>200</v>
      </c>
      <c r="E178" s="185">
        <f>ต.ค.56!F178+พ.ย.56!F178+ธ.ค.56!F178+ม.ค.57!F178+ก.พ.57!F178</f>
        <v>294</v>
      </c>
      <c r="F178" s="189">
        <v>0</v>
      </c>
      <c r="G178" s="189"/>
    </row>
    <row r="179" spans="1:14" ht="21.75" customHeight="1">
      <c r="A179" s="193"/>
      <c r="B179" s="197" t="s">
        <v>253</v>
      </c>
      <c r="C179" s="198"/>
      <c r="D179" s="199"/>
      <c r="E179" s="195">
        <f>E180</f>
        <v>0</v>
      </c>
      <c r="F179" s="195">
        <f>F180</f>
        <v>0</v>
      </c>
      <c r="G179" s="195"/>
    </row>
    <row r="180" spans="1:14" ht="21.75" customHeight="1">
      <c r="A180" s="248"/>
      <c r="B180" s="207" t="s">
        <v>251</v>
      </c>
      <c r="C180" s="198" t="s">
        <v>8</v>
      </c>
      <c r="D180" s="199">
        <v>0</v>
      </c>
      <c r="E180" s="185">
        <f>ต.ค.56!F180+พ.ย.56!F180+ธ.ค.56!F180+ม.ค.57!F180+ก.พ.57!F180</f>
        <v>0</v>
      </c>
      <c r="F180" s="189">
        <v>0</v>
      </c>
      <c r="G180" s="189"/>
    </row>
    <row r="181" spans="1:14" ht="21.75" customHeight="1">
      <c r="A181" s="248"/>
      <c r="B181" s="202" t="s">
        <v>53</v>
      </c>
      <c r="C181" s="198"/>
      <c r="D181" s="199">
        <v>0</v>
      </c>
      <c r="E181" s="185">
        <f>ต.ค.56!F181+พ.ย.56!F181+ธ.ค.56!F181+ม.ค.57!F181+ก.พ.57!F181</f>
        <v>0</v>
      </c>
      <c r="F181" s="189">
        <v>0</v>
      </c>
      <c r="G181" s="189"/>
    </row>
    <row r="182" spans="1:14" ht="21.75" customHeight="1">
      <c r="A182" s="248"/>
      <c r="B182" s="202" t="s">
        <v>54</v>
      </c>
      <c r="C182" s="198"/>
      <c r="D182" s="199">
        <v>0</v>
      </c>
      <c r="E182" s="185">
        <f>ต.ค.56!F182+พ.ย.56!F182+ธ.ค.56!F182+ม.ค.57!F182+ก.พ.57!F182</f>
        <v>0</v>
      </c>
      <c r="F182" s="189">
        <v>0</v>
      </c>
      <c r="G182" s="189"/>
    </row>
    <row r="183" spans="1:14" ht="21.75" customHeight="1">
      <c r="A183" s="248"/>
      <c r="B183" s="202" t="s">
        <v>55</v>
      </c>
      <c r="C183" s="198"/>
      <c r="D183" s="199">
        <v>0</v>
      </c>
      <c r="E183" s="185">
        <f>ต.ค.56!F183+พ.ย.56!F183+ธ.ค.56!F183+ม.ค.57!F183+ก.พ.57!F183</f>
        <v>0</v>
      </c>
      <c r="F183" s="189">
        <v>0</v>
      </c>
      <c r="G183" s="189"/>
    </row>
    <row r="184" spans="1:14" ht="21.75" customHeight="1">
      <c r="A184" s="248"/>
      <c r="B184" s="197" t="s">
        <v>252</v>
      </c>
      <c r="C184" s="198" t="s">
        <v>9</v>
      </c>
      <c r="D184" s="199">
        <v>0</v>
      </c>
      <c r="E184" s="185">
        <f>ต.ค.56!F184+พ.ย.56!F184+ธ.ค.56!F184+ม.ค.57!F184+ก.พ.57!F184</f>
        <v>0</v>
      </c>
      <c r="F184" s="189">
        <v>0</v>
      </c>
      <c r="G184" s="189"/>
    </row>
    <row r="185" spans="1:14" ht="21.75" customHeight="1">
      <c r="A185" s="249"/>
      <c r="B185" s="250"/>
      <c r="C185" s="251"/>
      <c r="D185" s="252"/>
      <c r="E185" s="253"/>
      <c r="F185" s="253"/>
      <c r="G185" s="253"/>
      <c r="H185" s="4"/>
      <c r="I185" s="4"/>
      <c r="J185" s="4"/>
      <c r="K185" s="4"/>
      <c r="L185" s="4"/>
      <c r="M185" s="4"/>
      <c r="N185" s="4"/>
    </row>
    <row r="186" spans="1:14">
      <c r="A186" s="282"/>
      <c r="B186" s="282"/>
      <c r="C186" s="282"/>
      <c r="D186" s="283"/>
      <c r="E186" s="282"/>
      <c r="F186" s="282"/>
      <c r="G186" s="282"/>
    </row>
  </sheetData>
  <mergeCells count="10">
    <mergeCell ref="A17:B17"/>
    <mergeCell ref="A1:G1"/>
    <mergeCell ref="A2:G2"/>
    <mergeCell ref="A3:G3"/>
    <mergeCell ref="B5:B6"/>
    <mergeCell ref="C5:C6"/>
    <mergeCell ref="D5:D6"/>
    <mergeCell ref="E5:E6"/>
    <mergeCell ref="F5:F6"/>
    <mergeCell ref="G5:G6"/>
  </mergeCells>
  <printOptions horizontalCentered="1"/>
  <pageMargins left="0.55118110236220474" right="0.35433070866141736" top="0.69" bottom="0.46" header="0.51181102362204722" footer="0.26"/>
  <pageSetup paperSize="9" scale="9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00B050"/>
  </sheetPr>
  <dimension ref="A1:N186"/>
  <sheetViews>
    <sheetView showGridLines="0" view="pageBreakPreview" topLeftCell="A70" zoomScaleSheetLayoutView="100" workbookViewId="0">
      <selection activeCell="F132" sqref="F132"/>
    </sheetView>
  </sheetViews>
  <sheetFormatPr defaultRowHeight="21"/>
  <cols>
    <col min="1" max="1" width="12.33203125" style="1" bestFit="1" customWidth="1"/>
    <col min="2" max="2" width="61" style="1" customWidth="1"/>
    <col min="3" max="3" width="10.5" style="1" customWidth="1"/>
    <col min="4" max="4" width="13.1640625" style="78" customWidth="1"/>
    <col min="5" max="5" width="9.33203125" style="1" bestFit="1" customWidth="1"/>
    <col min="6" max="6" width="7.6640625" style="1" bestFit="1" customWidth="1"/>
    <col min="7" max="7" width="7.33203125" style="305" bestFit="1" customWidth="1"/>
    <col min="8" max="17" width="9.33203125" style="1" customWidth="1"/>
    <col min="18" max="16384" width="9.33203125" style="1"/>
  </cols>
  <sheetData>
    <row r="1" spans="1:7">
      <c r="A1" s="353" t="s">
        <v>297</v>
      </c>
      <c r="B1" s="353"/>
      <c r="C1" s="353"/>
      <c r="D1" s="353"/>
      <c r="E1" s="353"/>
      <c r="F1" s="353"/>
      <c r="G1" s="353"/>
    </row>
    <row r="2" spans="1:7">
      <c r="A2" s="353" t="s">
        <v>212</v>
      </c>
      <c r="B2" s="353"/>
      <c r="C2" s="353"/>
      <c r="D2" s="353"/>
      <c r="E2" s="353"/>
      <c r="F2" s="353"/>
      <c r="G2" s="353"/>
    </row>
    <row r="3" spans="1:7">
      <c r="A3" s="353" t="s">
        <v>303</v>
      </c>
      <c r="B3" s="353"/>
      <c r="C3" s="353"/>
      <c r="D3" s="353"/>
      <c r="E3" s="353"/>
      <c r="F3" s="353"/>
      <c r="G3" s="353"/>
    </row>
    <row r="4" spans="1:7" ht="18" customHeight="1">
      <c r="D4" s="161"/>
      <c r="E4" s="6"/>
      <c r="F4" s="6"/>
      <c r="G4" s="287"/>
    </row>
    <row r="5" spans="1:7">
      <c r="A5" s="2"/>
      <c r="B5" s="344" t="s">
        <v>11</v>
      </c>
      <c r="C5" s="346" t="s">
        <v>1</v>
      </c>
      <c r="D5" s="354" t="s">
        <v>16</v>
      </c>
      <c r="E5" s="338" t="s">
        <v>296</v>
      </c>
      <c r="F5" s="341">
        <v>20880</v>
      </c>
      <c r="G5" s="356" t="s">
        <v>127</v>
      </c>
    </row>
    <row r="6" spans="1:7">
      <c r="A6" s="3"/>
      <c r="B6" s="345"/>
      <c r="C6" s="347"/>
      <c r="D6" s="355"/>
      <c r="E6" s="339"/>
      <c r="F6" s="339"/>
      <c r="G6" s="357"/>
    </row>
    <row r="7" spans="1:7" ht="21.75" customHeight="1">
      <c r="A7" s="176" t="s">
        <v>17</v>
      </c>
      <c r="B7" s="177"/>
      <c r="C7" s="178"/>
      <c r="D7" s="179"/>
      <c r="E7" s="180"/>
      <c r="F7" s="180"/>
      <c r="G7" s="288"/>
    </row>
    <row r="8" spans="1:7" ht="21.75" customHeight="1">
      <c r="A8" s="181" t="s">
        <v>2</v>
      </c>
      <c r="B8" s="182"/>
      <c r="C8" s="183" t="s">
        <v>3</v>
      </c>
      <c r="D8" s="184"/>
      <c r="E8" s="185">
        <f>ต.ค.56!F8+พ.ย.56!F8+ธ.ค.56!F8+ม.ค.57!F8+ก.พ.57!F8+มี.ค.57!F8</f>
        <v>898</v>
      </c>
      <c r="F8" s="185">
        <v>197</v>
      </c>
      <c r="G8" s="289"/>
    </row>
    <row r="9" spans="1:7" ht="21.75" customHeight="1">
      <c r="A9" s="181" t="s">
        <v>4</v>
      </c>
      <c r="B9" s="182"/>
      <c r="C9" s="183" t="s">
        <v>3</v>
      </c>
      <c r="D9" s="184"/>
      <c r="E9" s="185">
        <f>ต.ค.56!F9+พ.ย.56!F9+ธ.ค.56!F9+ม.ค.57!F9+ก.พ.57!F9+มี.ค.57!F9</f>
        <v>3395</v>
      </c>
      <c r="F9" s="185">
        <v>746</v>
      </c>
      <c r="G9" s="289"/>
    </row>
    <row r="10" spans="1:7" ht="21.75" customHeight="1">
      <c r="A10" s="181"/>
      <c r="B10" s="182"/>
      <c r="C10" s="183" t="s">
        <v>19</v>
      </c>
      <c r="D10" s="184"/>
      <c r="E10" s="185">
        <f>ต.ค.56!F10+พ.ย.56!F10+ธ.ค.56!F10+ม.ค.57!F10+ก.พ.57!F10+มี.ค.57!F10</f>
        <v>5243</v>
      </c>
      <c r="F10" s="185">
        <v>1218</v>
      </c>
      <c r="G10" s="289"/>
    </row>
    <row r="11" spans="1:7" ht="21.75" customHeight="1">
      <c r="A11" s="181" t="s">
        <v>5</v>
      </c>
      <c r="B11" s="182"/>
      <c r="C11" s="183" t="s">
        <v>6</v>
      </c>
      <c r="D11" s="184"/>
      <c r="E11" s="185">
        <f>ต.ค.56!F11+พ.ย.56!F11+ธ.ค.56!F11+ม.ค.57!F11+ก.พ.57!F11+มี.ค.57!F11</f>
        <v>960</v>
      </c>
      <c r="F11" s="185">
        <v>330</v>
      </c>
      <c r="G11" s="289"/>
    </row>
    <row r="12" spans="1:7" ht="21.75" customHeight="1">
      <c r="A12" s="181" t="s">
        <v>15</v>
      </c>
      <c r="B12" s="182"/>
      <c r="C12" s="183" t="s">
        <v>3</v>
      </c>
      <c r="D12" s="184"/>
      <c r="E12" s="185">
        <f>ต.ค.56!F12+พ.ย.56!F12+ธ.ค.56!F12+ม.ค.57!F12+ก.พ.57!F12+มี.ค.57!F12</f>
        <v>857</v>
      </c>
      <c r="F12" s="185">
        <v>325</v>
      </c>
      <c r="G12" s="289"/>
    </row>
    <row r="13" spans="1:7" ht="21.75" customHeight="1">
      <c r="A13" s="181" t="s">
        <v>7</v>
      </c>
      <c r="B13" s="186"/>
      <c r="C13" s="183" t="s">
        <v>3</v>
      </c>
      <c r="D13" s="184"/>
      <c r="E13" s="185">
        <f>ต.ค.56!F13+พ.ย.56!F13+ธ.ค.56!F13+ม.ค.57!F13+ก.พ.57!F13+มี.ค.57!F13</f>
        <v>785</v>
      </c>
      <c r="F13" s="185">
        <v>245</v>
      </c>
      <c r="G13" s="289"/>
    </row>
    <row r="14" spans="1:7" ht="21.75" customHeight="1">
      <c r="A14" s="187"/>
      <c r="B14" s="188"/>
      <c r="C14" s="183"/>
      <c r="D14" s="184"/>
      <c r="E14" s="189"/>
      <c r="F14" s="189"/>
      <c r="G14" s="290"/>
    </row>
    <row r="15" spans="1:7" ht="21.75" customHeight="1">
      <c r="A15" s="190" t="s">
        <v>213</v>
      </c>
      <c r="B15" s="188"/>
      <c r="C15" s="183"/>
      <c r="D15" s="184"/>
      <c r="E15" s="189"/>
      <c r="F15" s="189"/>
      <c r="G15" s="290"/>
    </row>
    <row r="16" spans="1:7" ht="21.75" customHeight="1">
      <c r="A16" s="191" t="s">
        <v>214</v>
      </c>
      <c r="B16" s="188"/>
      <c r="C16" s="183"/>
      <c r="D16" s="184"/>
      <c r="E16" s="189"/>
      <c r="F16" s="189"/>
      <c r="G16" s="290"/>
    </row>
    <row r="17" spans="1:7" ht="21.75" customHeight="1">
      <c r="A17" s="351" t="s">
        <v>215</v>
      </c>
      <c r="B17" s="352"/>
      <c r="C17" s="183" t="s">
        <v>3</v>
      </c>
      <c r="D17" s="184">
        <f>SUM('สรุปผลงานสำคัญ (รายเดือน)'!D17)</f>
        <v>250</v>
      </c>
      <c r="E17" s="189"/>
      <c r="F17" s="189"/>
      <c r="G17" s="290"/>
    </row>
    <row r="18" spans="1:7" ht="21.75" customHeight="1">
      <c r="A18" s="187" t="s">
        <v>216</v>
      </c>
      <c r="B18" s="192" t="s">
        <v>265</v>
      </c>
      <c r="C18" s="183" t="s">
        <v>3</v>
      </c>
      <c r="D18" s="184">
        <f>SUM('สรุปผลงานสำคัญ (รายเดือน)'!D18)</f>
        <v>250</v>
      </c>
      <c r="E18" s="189"/>
      <c r="F18" s="189"/>
      <c r="G18" s="290"/>
    </row>
    <row r="19" spans="1:7" ht="21.75" customHeight="1">
      <c r="A19" s="187"/>
      <c r="B19" s="192" t="s">
        <v>266</v>
      </c>
      <c r="C19" s="183" t="s">
        <v>3</v>
      </c>
      <c r="D19" s="184">
        <f>SUM('สรุปผลงานสำคัญ (รายเดือน)'!D19)</f>
        <v>250</v>
      </c>
      <c r="E19" s="189"/>
      <c r="F19" s="189"/>
      <c r="G19" s="290"/>
    </row>
    <row r="20" spans="1:7" ht="21.75" customHeight="1">
      <c r="A20" s="187"/>
      <c r="B20" s="188"/>
      <c r="C20" s="183"/>
      <c r="D20" s="184"/>
      <c r="E20" s="189"/>
      <c r="F20" s="189"/>
      <c r="G20" s="290"/>
    </row>
    <row r="21" spans="1:7" ht="21.75" customHeight="1">
      <c r="A21" s="190" t="s">
        <v>217</v>
      </c>
      <c r="B21" s="188"/>
      <c r="C21" s="183"/>
      <c r="D21" s="184"/>
      <c r="E21" s="189"/>
      <c r="F21" s="189"/>
      <c r="G21" s="290"/>
    </row>
    <row r="22" spans="1:7" ht="21.75" customHeight="1">
      <c r="A22" s="191" t="s">
        <v>218</v>
      </c>
      <c r="B22" s="188"/>
      <c r="C22" s="183"/>
      <c r="D22" s="184"/>
      <c r="E22" s="189"/>
      <c r="F22" s="189"/>
      <c r="G22" s="290"/>
    </row>
    <row r="23" spans="1:7" ht="21.75" customHeight="1">
      <c r="A23" s="193" t="s">
        <v>34</v>
      </c>
      <c r="B23" s="194" t="s">
        <v>219</v>
      </c>
      <c r="C23" s="183" t="s">
        <v>3</v>
      </c>
      <c r="D23" s="184">
        <f>SUM('สรุปผลงานสำคัญ (รายเดือน)'!D23)</f>
        <v>4300</v>
      </c>
      <c r="E23" s="185">
        <f>ต.ค.56!F23+พ.ย.56!F23+ธ.ค.56!F23+ม.ค.57!F23+มี.ค.57!F23</f>
        <v>1885</v>
      </c>
      <c r="F23" s="195">
        <f>F25+F27</f>
        <v>799</v>
      </c>
      <c r="G23" s="291">
        <f>E23*100/D23</f>
        <v>43.837209302325583</v>
      </c>
    </row>
    <row r="24" spans="1:7" ht="21.75" customHeight="1">
      <c r="A24" s="193"/>
      <c r="B24" s="194" t="s">
        <v>220</v>
      </c>
      <c r="C24" s="183"/>
      <c r="D24" s="184"/>
      <c r="E24" s="189"/>
      <c r="F24" s="189"/>
      <c r="G24" s="290"/>
    </row>
    <row r="25" spans="1:7" ht="21.75" customHeight="1">
      <c r="A25" s="196"/>
      <c r="B25" s="197" t="s">
        <v>258</v>
      </c>
      <c r="C25" s="198" t="s">
        <v>3</v>
      </c>
      <c r="D25" s="199">
        <f>SUM('สรุปผลงานสำคัญ (รายเดือน)'!D25)</f>
        <v>4000</v>
      </c>
      <c r="E25" s="185">
        <f>ต.ค.56!F25+พ.ย.56!F25+ธ.ค.56!F25+ม.ค.57!F25+ก.พ.57!F25+มี.ค.57!F25</f>
        <v>2336</v>
      </c>
      <c r="F25" s="200">
        <v>635</v>
      </c>
      <c r="G25" s="292">
        <f>E25*100/D25</f>
        <v>58.4</v>
      </c>
    </row>
    <row r="26" spans="1:7" ht="21.75" customHeight="1">
      <c r="A26" s="196"/>
      <c r="B26" s="201" t="s">
        <v>259</v>
      </c>
      <c r="C26" s="198" t="s">
        <v>3</v>
      </c>
      <c r="D26" s="199">
        <v>0</v>
      </c>
      <c r="E26" s="185">
        <f>ต.ค.56!F26+พ.ย.56!F26+ธ.ค.56!F26+ม.ค.57!F26+ก.พ.57!F26+มี.ค.57!F26</f>
        <v>0</v>
      </c>
      <c r="F26" s="200">
        <v>0</v>
      </c>
      <c r="G26" s="292"/>
    </row>
    <row r="27" spans="1:7" ht="21.75" customHeight="1">
      <c r="A27" s="196"/>
      <c r="B27" s="197" t="s">
        <v>191</v>
      </c>
      <c r="C27" s="198" t="s">
        <v>3</v>
      </c>
      <c r="D27" s="199">
        <f>SUM('สรุปผลงานสำคัญ (รายเดือน)'!D27)</f>
        <v>300</v>
      </c>
      <c r="E27" s="185">
        <f>ต.ค.56!F27+พ.ย.56!F27+ธ.ค.56!F27+ม.ค.57!F27+ก.พ.57!F27+มี.ค.57!F27</f>
        <v>164</v>
      </c>
      <c r="F27" s="200">
        <v>164</v>
      </c>
      <c r="G27" s="292">
        <f t="shared" ref="G27" si="0">E27*100/D27</f>
        <v>54.666666666666664</v>
      </c>
    </row>
    <row r="28" spans="1:7" ht="21.75" customHeight="1">
      <c r="A28" s="196"/>
      <c r="B28" s="197" t="s">
        <v>192</v>
      </c>
      <c r="C28" s="198" t="s">
        <v>3</v>
      </c>
      <c r="D28" s="199">
        <v>0</v>
      </c>
      <c r="E28" s="185">
        <f>ต.ค.56!F28+พ.ย.56!F28+ธ.ค.56!F28+ม.ค.57!F28+ก.พ.57!F28+มี.ค.57!F28</f>
        <v>0</v>
      </c>
      <c r="F28" s="200">
        <v>0</v>
      </c>
      <c r="G28" s="292"/>
    </row>
    <row r="29" spans="1:7" ht="21.75" customHeight="1">
      <c r="A29" s="196"/>
      <c r="B29" s="202" t="s">
        <v>211</v>
      </c>
      <c r="C29" s="198" t="s">
        <v>52</v>
      </c>
      <c r="D29" s="199"/>
      <c r="E29" s="185">
        <f>ต.ค.56!F29+พ.ย.56!F29+ธ.ค.56!F29+ม.ค.57!F29+ก.พ.57!F29+มี.ค.57!F29</f>
        <v>0</v>
      </c>
      <c r="F29" s="200">
        <v>0</v>
      </c>
      <c r="G29" s="292"/>
    </row>
    <row r="30" spans="1:7" ht="21.75" customHeight="1">
      <c r="A30" s="196"/>
      <c r="B30" s="202" t="s">
        <v>51</v>
      </c>
      <c r="C30" s="198" t="s">
        <v>3</v>
      </c>
      <c r="D30" s="199"/>
      <c r="E30" s="185">
        <f>ต.ค.56!F30+พ.ย.56!F30+ธ.ค.56!F30+ม.ค.57!F30+ก.พ.57!F30+มี.ค.57!F30</f>
        <v>0</v>
      </c>
      <c r="F30" s="200">
        <v>0</v>
      </c>
      <c r="G30" s="292"/>
    </row>
    <row r="31" spans="1:7" ht="21.75" customHeight="1">
      <c r="A31" s="196"/>
      <c r="B31" s="202" t="s">
        <v>116</v>
      </c>
      <c r="C31" s="198" t="s">
        <v>52</v>
      </c>
      <c r="D31" s="199"/>
      <c r="E31" s="185">
        <f>ต.ค.56!F31+พ.ย.56!F31+ธ.ค.56!F31+ม.ค.57!F31+ก.พ.57!F31+มี.ค.57!F31</f>
        <v>0</v>
      </c>
      <c r="F31" s="189">
        <v>0</v>
      </c>
      <c r="G31" s="292"/>
    </row>
    <row r="32" spans="1:7" ht="21.75" customHeight="1">
      <c r="A32" s="196"/>
      <c r="B32" s="197" t="s">
        <v>193</v>
      </c>
      <c r="C32" s="198" t="s">
        <v>3</v>
      </c>
      <c r="D32" s="199">
        <v>0</v>
      </c>
      <c r="E32" s="185">
        <f>ต.ค.56!F32+พ.ย.56!F32+ธ.ค.56!F32+ม.ค.57!F32+ก.พ.57!F32+มี.ค.57!F32</f>
        <v>0</v>
      </c>
      <c r="F32" s="189">
        <v>0</v>
      </c>
      <c r="G32" s="292"/>
    </row>
    <row r="33" spans="1:7" ht="21.75" customHeight="1">
      <c r="A33" s="196"/>
      <c r="B33" s="197" t="s">
        <v>282</v>
      </c>
      <c r="C33" s="198" t="s">
        <v>283</v>
      </c>
      <c r="D33" s="199">
        <v>0</v>
      </c>
      <c r="E33" s="185">
        <f>ต.ค.56!F33+พ.ย.56!F33+ธ.ค.56!F33+ม.ค.57!F33+ก.พ.57!F33+มี.ค.57!F33</f>
        <v>0</v>
      </c>
      <c r="F33" s="189">
        <v>0</v>
      </c>
      <c r="G33" s="292"/>
    </row>
    <row r="34" spans="1:7" ht="21.75" customHeight="1">
      <c r="A34" s="196"/>
      <c r="B34" s="197" t="s">
        <v>284</v>
      </c>
      <c r="C34" s="198" t="s">
        <v>3</v>
      </c>
      <c r="D34" s="199">
        <v>0</v>
      </c>
      <c r="E34" s="185">
        <f>ต.ค.56!F34+พ.ย.56!F34+ธ.ค.56!F34+ม.ค.57!F34+ก.พ.57!F34+มี.ค.57!F34</f>
        <v>0</v>
      </c>
      <c r="F34" s="189">
        <v>0</v>
      </c>
      <c r="G34" s="292"/>
    </row>
    <row r="35" spans="1:7" ht="21.75" customHeight="1">
      <c r="A35" s="203"/>
      <c r="B35" s="197" t="s">
        <v>285</v>
      </c>
      <c r="C35" s="198" t="s">
        <v>12</v>
      </c>
      <c r="D35" s="199">
        <v>0</v>
      </c>
      <c r="E35" s="185">
        <f>ต.ค.56!F35+พ.ย.56!F35+ธ.ค.56!F35+ม.ค.57!F35+ก.พ.57!F35+มี.ค.57!F35</f>
        <v>0</v>
      </c>
      <c r="F35" s="189">
        <v>0</v>
      </c>
      <c r="G35" s="292"/>
    </row>
    <row r="36" spans="1:7" ht="21.75" customHeight="1">
      <c r="A36" s="203"/>
      <c r="B36" s="197" t="s">
        <v>286</v>
      </c>
      <c r="C36" s="198" t="s">
        <v>12</v>
      </c>
      <c r="D36" s="199">
        <v>0</v>
      </c>
      <c r="E36" s="185">
        <f>ต.ค.56!F36+พ.ย.56!F36+ธ.ค.56!F36+ม.ค.57!F36+ก.พ.57!F36+มี.ค.57!F36</f>
        <v>0</v>
      </c>
      <c r="F36" s="189">
        <v>0</v>
      </c>
      <c r="G36" s="292"/>
    </row>
    <row r="37" spans="1:7" ht="21.75" customHeight="1">
      <c r="A37" s="191" t="s">
        <v>261</v>
      </c>
      <c r="B37" s="188"/>
      <c r="C37" s="183" t="s">
        <v>3</v>
      </c>
      <c r="D37" s="184">
        <f>SUM('สรุปผลงานสำคัญ (รายเดือน)'!D37)</f>
        <v>200</v>
      </c>
      <c r="E37" s="185">
        <f>E38</f>
        <v>206</v>
      </c>
      <c r="F37" s="189">
        <f>F38</f>
        <v>206</v>
      </c>
      <c r="G37" s="290">
        <f>E37*100/D37</f>
        <v>103</v>
      </c>
    </row>
    <row r="38" spans="1:7" ht="21.75" customHeight="1">
      <c r="A38" s="187"/>
      <c r="B38" s="182" t="s">
        <v>267</v>
      </c>
      <c r="C38" s="198" t="s">
        <v>3</v>
      </c>
      <c r="D38" s="199">
        <f>SUM('สรุปผลงานสำคัญ (รายเดือน)'!D38)</f>
        <v>200</v>
      </c>
      <c r="E38" s="185">
        <f>E39+E40</f>
        <v>206</v>
      </c>
      <c r="F38" s="189">
        <f>F39+F40</f>
        <v>206</v>
      </c>
      <c r="G38" s="290">
        <f>E38*100/D38</f>
        <v>103</v>
      </c>
    </row>
    <row r="39" spans="1:7" ht="21.75" customHeight="1">
      <c r="A39" s="187"/>
      <c r="B39" s="182" t="s">
        <v>268</v>
      </c>
      <c r="C39" s="198" t="s">
        <v>3</v>
      </c>
      <c r="D39" s="199">
        <f>SUM('สรุปผลงานสำคัญ (รายเดือน)'!D39)</f>
        <v>40</v>
      </c>
      <c r="E39" s="185">
        <f>ต.ค.56!F39+พ.ย.56!F39+ธ.ค.56!F39+ม.ค.57!F39+ก.พ.57!F39+มี.ค.57!F39</f>
        <v>42</v>
      </c>
      <c r="F39" s="189">
        <v>42</v>
      </c>
      <c r="G39" s="290">
        <f>E39*100/D39</f>
        <v>105</v>
      </c>
    </row>
    <row r="40" spans="1:7" ht="21.75" customHeight="1">
      <c r="A40" s="187"/>
      <c r="B40" s="182" t="s">
        <v>269</v>
      </c>
      <c r="C40" s="198" t="s">
        <v>3</v>
      </c>
      <c r="D40" s="199">
        <f>SUM('สรุปผลงานสำคัญ (รายเดือน)'!D40)</f>
        <v>160</v>
      </c>
      <c r="E40" s="185">
        <f>ต.ค.56!F40+พ.ย.56!F40+ธ.ค.56!F40+ม.ค.57!F40+ก.พ.57!F40+มี.ค.57!F40</f>
        <v>164</v>
      </c>
      <c r="F40" s="189">
        <v>164</v>
      </c>
      <c r="G40" s="290">
        <f>E40*100/D40</f>
        <v>102.5</v>
      </c>
    </row>
    <row r="41" spans="1:7" ht="21.75" customHeight="1">
      <c r="A41" s="255"/>
      <c r="B41" s="256"/>
      <c r="C41" s="251"/>
      <c r="D41" s="257"/>
      <c r="E41" s="253"/>
      <c r="F41" s="253"/>
      <c r="G41" s="293"/>
    </row>
    <row r="42" spans="1:7" ht="21" customHeight="1">
      <c r="A42" s="258" t="s">
        <v>260</v>
      </c>
      <c r="B42" s="259"/>
      <c r="C42" s="260"/>
      <c r="D42" s="261"/>
      <c r="E42" s="262"/>
      <c r="F42" s="262"/>
      <c r="G42" s="294"/>
    </row>
    <row r="43" spans="1:7" ht="21" customHeight="1">
      <c r="A43" s="203" t="s">
        <v>34</v>
      </c>
      <c r="B43" s="194" t="s">
        <v>20</v>
      </c>
      <c r="C43" s="183" t="s">
        <v>3</v>
      </c>
      <c r="D43" s="184">
        <f>SUM('สรุปผลงานสำคัญ (รายเดือน)'!D43)</f>
        <v>3500</v>
      </c>
      <c r="E43" s="185">
        <f>ต.ค.56!F43+พ.ย.56!F43+ธ.ค.56!F43+ม.ค.57!F43+ก.พ.57!F43+มี.ค.57!F43</f>
        <v>2375</v>
      </c>
      <c r="F43" s="205">
        <f>F46</f>
        <v>512</v>
      </c>
      <c r="G43" s="295">
        <f>E43*100/D43</f>
        <v>67.857142857142861</v>
      </c>
    </row>
    <row r="44" spans="1:7" ht="21" customHeight="1">
      <c r="A44" s="203"/>
      <c r="B44" s="194"/>
      <c r="C44" s="183" t="s">
        <v>9</v>
      </c>
      <c r="D44" s="184">
        <f>SUM('สรุปผลงานสำคัญ (รายเดือน)'!D44)</f>
        <v>500</v>
      </c>
      <c r="E44" s="185">
        <f>ต.ค.56!F44+พ.ย.56!F44+ธ.ค.56!F44+ม.ค.57!F44+ก.พ.57!F44+มี.ค.57!F44</f>
        <v>271</v>
      </c>
      <c r="F44" s="195">
        <v>52</v>
      </c>
      <c r="G44" s="295">
        <f>E44*100/D44</f>
        <v>54.2</v>
      </c>
    </row>
    <row r="45" spans="1:7" ht="21" customHeight="1">
      <c r="A45" s="203"/>
      <c r="B45" s="194" t="s">
        <v>201</v>
      </c>
      <c r="C45" s="183"/>
      <c r="D45" s="184"/>
      <c r="E45" s="195"/>
      <c r="F45" s="195"/>
      <c r="G45" s="291"/>
    </row>
    <row r="46" spans="1:7" ht="21" customHeight="1">
      <c r="A46" s="206"/>
      <c r="B46" s="197" t="s">
        <v>202</v>
      </c>
      <c r="C46" s="183" t="s">
        <v>3</v>
      </c>
      <c r="D46" s="184">
        <f>SUM('สรุปผลงานสำคัญ (รายเดือน)'!D46)</f>
        <v>3500</v>
      </c>
      <c r="E46" s="185">
        <f>ต.ค.56!F46+พ.ย.56!F46+ธ.ค.56!F46+ม.ค.57!F46+ก.พ.57!F46+มี.ค.57!F46</f>
        <v>2375</v>
      </c>
      <c r="F46" s="195">
        <f>F47+F48</f>
        <v>512</v>
      </c>
      <c r="G46" s="291"/>
    </row>
    <row r="47" spans="1:7" ht="21" customHeight="1">
      <c r="A47" s="206"/>
      <c r="B47" s="207" t="s">
        <v>203</v>
      </c>
      <c r="C47" s="198" t="s">
        <v>3</v>
      </c>
      <c r="D47" s="199"/>
      <c r="E47" s="185">
        <f>ต.ค.56!F47+พ.ย.56!F47+ธ.ค.56!F47+ม.ค.57!F47+ก.พ.57!F47+มี.ค.57!F47</f>
        <v>2375</v>
      </c>
      <c r="F47" s="189">
        <v>512</v>
      </c>
      <c r="G47" s="290"/>
    </row>
    <row r="48" spans="1:7" ht="21" customHeight="1">
      <c r="A48" s="206"/>
      <c r="B48" s="207" t="s">
        <v>204</v>
      </c>
      <c r="C48" s="198" t="s">
        <v>3</v>
      </c>
      <c r="D48" s="199"/>
      <c r="E48" s="185">
        <f>ต.ค.56!F48+พ.ย.56!F48+ธ.ค.56!F48+ม.ค.57!F48+ก.พ.57!F48+มี.ค.57!F48</f>
        <v>0</v>
      </c>
      <c r="F48" s="189">
        <v>0</v>
      </c>
      <c r="G48" s="290"/>
    </row>
    <row r="49" spans="1:7" ht="21" customHeight="1">
      <c r="A49" s="206"/>
      <c r="B49" s="208" t="s">
        <v>205</v>
      </c>
      <c r="C49" s="183" t="s">
        <v>9</v>
      </c>
      <c r="D49" s="184">
        <f>SUM('สรุปผลงานสำคัญ (รายเดือน)'!D49)</f>
        <v>500</v>
      </c>
      <c r="E49" s="185">
        <f>ต.ค.56!F49+พ.ย.56!F49+ธ.ค.56!F49+ม.ค.57!F49+ก.พ.57!F49+มี.ค.57!F49</f>
        <v>271</v>
      </c>
      <c r="F49" s="195">
        <f>F50+F51</f>
        <v>52</v>
      </c>
      <c r="G49" s="291"/>
    </row>
    <row r="50" spans="1:7" ht="21" customHeight="1">
      <c r="A50" s="206"/>
      <c r="B50" s="207" t="s">
        <v>206</v>
      </c>
      <c r="C50" s="198" t="s">
        <v>9</v>
      </c>
      <c r="D50" s="199"/>
      <c r="E50" s="185">
        <f>ต.ค.56!F50+พ.ย.56!F50+ธ.ค.56!F50+ม.ค.57!F50+ก.พ.57!F50+มี.ค.57!F50</f>
        <v>271</v>
      </c>
      <c r="F50" s="189">
        <v>52</v>
      </c>
      <c r="G50" s="290"/>
    </row>
    <row r="51" spans="1:7" ht="21" customHeight="1">
      <c r="A51" s="209"/>
      <c r="B51" s="210" t="s">
        <v>207</v>
      </c>
      <c r="C51" s="198" t="s">
        <v>9</v>
      </c>
      <c r="D51" s="211"/>
      <c r="E51" s="185">
        <f>ต.ค.56!F51+พ.ย.56!F51+ธ.ค.56!F51+ม.ค.57!F51+ก.พ.57!F51+มี.ค.57!F51</f>
        <v>0</v>
      </c>
      <c r="F51" s="189">
        <v>0</v>
      </c>
      <c r="G51" s="290"/>
    </row>
    <row r="52" spans="1:7" ht="21" customHeight="1">
      <c r="A52" s="203" t="s">
        <v>36</v>
      </c>
      <c r="B52" s="194" t="s">
        <v>262</v>
      </c>
      <c r="C52" s="183" t="s">
        <v>3</v>
      </c>
      <c r="D52" s="184">
        <f>SUM('สรุปผลงานสำคัญ (รายเดือน)'!D52)</f>
        <v>6400</v>
      </c>
      <c r="E52" s="185">
        <f>E54</f>
        <v>5103</v>
      </c>
      <c r="F52" s="195">
        <f>F54</f>
        <v>560</v>
      </c>
      <c r="G52" s="291">
        <f>E52*100/D52</f>
        <v>79.734375</v>
      </c>
    </row>
    <row r="53" spans="1:7" ht="21" customHeight="1">
      <c r="A53" s="203"/>
      <c r="B53" s="194"/>
      <c r="C53" s="183" t="s">
        <v>19</v>
      </c>
      <c r="D53" s="184">
        <f>SUM('สรุปผลงานสำคัญ (รายเดือน)'!D53)</f>
        <v>6400</v>
      </c>
      <c r="E53" s="185">
        <f>E62</f>
        <v>5616</v>
      </c>
      <c r="F53" s="195">
        <f>F62</f>
        <v>632</v>
      </c>
      <c r="G53" s="291">
        <f>E53*100/D53</f>
        <v>87.75</v>
      </c>
    </row>
    <row r="54" spans="1:7" ht="21" customHeight="1">
      <c r="A54" s="212"/>
      <c r="B54" s="213" t="s">
        <v>197</v>
      </c>
      <c r="C54" s="183" t="s">
        <v>3</v>
      </c>
      <c r="D54" s="184">
        <f>SUM(D55,D60)</f>
        <v>0</v>
      </c>
      <c r="E54" s="185">
        <f>ต.ค.56!F54+พ.ย.56!F54+ธ.ค.56!F54+ม.ค.57!F54+ก.พ.57!F54+มี.ค.57!F54</f>
        <v>5103</v>
      </c>
      <c r="F54" s="195">
        <f>F55+F60+F61</f>
        <v>560</v>
      </c>
      <c r="G54" s="291"/>
    </row>
    <row r="55" spans="1:7" ht="21" customHeight="1">
      <c r="A55" s="212"/>
      <c r="B55" s="214" t="s">
        <v>198</v>
      </c>
      <c r="C55" s="183" t="s">
        <v>3</v>
      </c>
      <c r="D55" s="184">
        <f>SUM(D56:D58)</f>
        <v>0</v>
      </c>
      <c r="E55" s="185">
        <f>ต.ค.56!F55+พ.ย.56!F55+ธ.ค.56!F55+ม.ค.57!F55+ก.พ.57!F55+มี.ค.57!F55</f>
        <v>3788</v>
      </c>
      <c r="F55" s="195">
        <f>F56+F57+F58+F59</f>
        <v>559</v>
      </c>
      <c r="G55" s="291"/>
    </row>
    <row r="56" spans="1:7" ht="21" customHeight="1">
      <c r="A56" s="206"/>
      <c r="B56" s="215" t="s">
        <v>210</v>
      </c>
      <c r="C56" s="198" t="s">
        <v>3</v>
      </c>
      <c r="D56" s="199">
        <f>SUM('สรุปผลงานสำคัญ (รายเดือน)'!D56)</f>
        <v>0</v>
      </c>
      <c r="E56" s="185">
        <f>ต.ค.56!F56+พ.ย.56!F56+ธ.ค.56!F56+ม.ค.57!F56+ก.พ.57!F56+มี.ค.57!F56</f>
        <v>82</v>
      </c>
      <c r="F56" s="189">
        <v>11</v>
      </c>
      <c r="G56" s="290"/>
    </row>
    <row r="57" spans="1:7" ht="21" customHeight="1">
      <c r="A57" s="206"/>
      <c r="B57" s="215" t="s">
        <v>95</v>
      </c>
      <c r="C57" s="198" t="s">
        <v>3</v>
      </c>
      <c r="D57" s="199">
        <f>SUM('สรุปผลงานสำคัญ (รายเดือน)'!D57)</f>
        <v>0</v>
      </c>
      <c r="E57" s="185">
        <f>ต.ค.56!F57+พ.ย.56!F57+ธ.ค.56!F57+ม.ค.57!F57+ก.พ.57!F57+มี.ค.57!F57</f>
        <v>565</v>
      </c>
      <c r="F57" s="189">
        <v>107</v>
      </c>
      <c r="G57" s="290"/>
    </row>
    <row r="58" spans="1:7" ht="21" customHeight="1">
      <c r="A58" s="206"/>
      <c r="B58" s="215" t="s">
        <v>96</v>
      </c>
      <c r="C58" s="198" t="s">
        <v>3</v>
      </c>
      <c r="D58" s="199">
        <f>SUM('สรุปผลงานสำคัญ (รายเดือน)'!D58)</f>
        <v>0</v>
      </c>
      <c r="E58" s="185">
        <f>ต.ค.56!F58+พ.ย.56!F58+ธ.ค.56!F58+ม.ค.57!F58+ก.พ.57!F58+มี.ค.57!F58</f>
        <v>3141</v>
      </c>
      <c r="F58" s="189">
        <v>441</v>
      </c>
      <c r="G58" s="290"/>
    </row>
    <row r="59" spans="1:7" ht="21" customHeight="1">
      <c r="A59" s="206"/>
      <c r="B59" s="215" t="s">
        <v>288</v>
      </c>
      <c r="C59" s="198" t="s">
        <v>3</v>
      </c>
      <c r="D59" s="199">
        <f>SUM('สรุปผลงานสำคัญ (รายเดือน)'!D59)</f>
        <v>0</v>
      </c>
      <c r="E59" s="185">
        <f>ต.ค.56!F59+พ.ย.56!F59+ธ.ค.56!F59+ม.ค.57!F59+ก.พ.57!F59+มี.ค.57!F59</f>
        <v>0</v>
      </c>
      <c r="F59" s="189">
        <v>0</v>
      </c>
      <c r="G59" s="290"/>
    </row>
    <row r="60" spans="1:7" ht="21" customHeight="1">
      <c r="A60" s="206"/>
      <c r="B60" s="214" t="s">
        <v>263</v>
      </c>
      <c r="C60" s="183" t="s">
        <v>3</v>
      </c>
      <c r="D60" s="184">
        <f>SUM('สรุปผลงานสำคัญ (รายเดือน)'!D60)</f>
        <v>0</v>
      </c>
      <c r="E60" s="185">
        <f>ต.ค.56!F60+พ.ย.56!F60+ธ.ค.56!F60+ม.ค.57!F60+ก.พ.57!F60+มี.ค.57!F60</f>
        <v>24</v>
      </c>
      <c r="F60" s="195">
        <v>1</v>
      </c>
      <c r="G60" s="291"/>
    </row>
    <row r="61" spans="1:7" ht="21" customHeight="1">
      <c r="A61" s="206"/>
      <c r="B61" s="214" t="s">
        <v>300</v>
      </c>
      <c r="C61" s="183" t="s">
        <v>3</v>
      </c>
      <c r="D61" s="184">
        <f>SUM('สรุปผลงานสำคัญ (รายเดือน)'!D61)</f>
        <v>0</v>
      </c>
      <c r="E61" s="185">
        <f>ต.ค.56!F61+พ.ย.56!F61+ธ.ค.56!F61+ม.ค.57!F61+ก.พ.57!F61+มี.ค.57!F61</f>
        <v>1291</v>
      </c>
      <c r="F61" s="195">
        <v>0</v>
      </c>
      <c r="G61" s="291"/>
    </row>
    <row r="62" spans="1:7" ht="21" customHeight="1">
      <c r="A62" s="206"/>
      <c r="B62" s="213" t="s">
        <v>199</v>
      </c>
      <c r="C62" s="183" t="s">
        <v>19</v>
      </c>
      <c r="D62" s="184">
        <f>SUM(D63,D68)</f>
        <v>0</v>
      </c>
      <c r="E62" s="185">
        <f>ต.ค.56!F62+พ.ย.56!F62+ธ.ค.56!F62+ม.ค.57!F62+ก.พ.57!F62+มี.ค.57!F62</f>
        <v>5616</v>
      </c>
      <c r="F62" s="195">
        <v>632</v>
      </c>
      <c r="G62" s="291"/>
    </row>
    <row r="63" spans="1:7" ht="21" customHeight="1">
      <c r="A63" s="206"/>
      <c r="B63" s="214" t="s">
        <v>200</v>
      </c>
      <c r="C63" s="183" t="s">
        <v>19</v>
      </c>
      <c r="D63" s="184">
        <f>SUM('สรุปผลงานสำคัญ (รายเดือน)'!D62)</f>
        <v>0</v>
      </c>
      <c r="E63" s="185">
        <f>ต.ค.56!F63+พ.ย.56!F63+ธ.ค.56!F63+ม.ค.57!F63+ก.พ.57!F63+มี.ค.57!F63</f>
        <v>4292</v>
      </c>
      <c r="F63" s="195">
        <v>631</v>
      </c>
      <c r="G63" s="291"/>
    </row>
    <row r="64" spans="1:7" ht="21" customHeight="1">
      <c r="A64" s="206"/>
      <c r="B64" s="215" t="s">
        <v>210</v>
      </c>
      <c r="C64" s="198" t="s">
        <v>19</v>
      </c>
      <c r="D64" s="199">
        <f>SUM('สรุปผลงานสำคัญ (รายเดือน)'!D63)</f>
        <v>0</v>
      </c>
      <c r="E64" s="185">
        <f>ต.ค.56!F64+พ.ย.56!F64+ธ.ค.56!F64+ม.ค.57!F64+ก.พ.57!F64+มี.ค.57!F64</f>
        <v>89</v>
      </c>
      <c r="F64" s="189">
        <v>12</v>
      </c>
      <c r="G64" s="290"/>
    </row>
    <row r="65" spans="1:7" ht="21" customHeight="1">
      <c r="A65" s="206"/>
      <c r="B65" s="215" t="s">
        <v>95</v>
      </c>
      <c r="C65" s="198" t="s">
        <v>19</v>
      </c>
      <c r="D65" s="199">
        <f>SUM('สรุปผลงานสำคัญ (รายเดือน)'!D64)</f>
        <v>0</v>
      </c>
      <c r="E65" s="185">
        <f>ต.ค.56!F65+พ.ย.56!F65+ธ.ค.56!F65+ม.ค.57!F65+ก.พ.57!F65+มี.ค.57!F65</f>
        <v>772</v>
      </c>
      <c r="F65" s="189">
        <v>151</v>
      </c>
      <c r="G65" s="290"/>
    </row>
    <row r="66" spans="1:7" ht="21" customHeight="1">
      <c r="A66" s="206"/>
      <c r="B66" s="215" t="s">
        <v>96</v>
      </c>
      <c r="C66" s="198" t="s">
        <v>19</v>
      </c>
      <c r="D66" s="199">
        <f>SUM('สรุปผลงานสำคัญ (รายเดือน)'!D65)</f>
        <v>0</v>
      </c>
      <c r="E66" s="185">
        <f>ต.ค.56!F66+พ.ย.56!F66+ธ.ค.56!F66+ม.ค.57!F66+ก.พ.57!F66+มี.ค.57!F66</f>
        <v>3431</v>
      </c>
      <c r="F66" s="189">
        <v>468</v>
      </c>
      <c r="G66" s="290"/>
    </row>
    <row r="67" spans="1:7" ht="21" customHeight="1">
      <c r="A67" s="206"/>
      <c r="B67" s="215" t="s">
        <v>288</v>
      </c>
      <c r="C67" s="198" t="s">
        <v>19</v>
      </c>
      <c r="D67" s="199">
        <f>SUM('สรุปผลงานสำคัญ (รายเดือน)'!D66)</f>
        <v>0</v>
      </c>
      <c r="E67" s="185">
        <f>ต.ค.56!F67+พ.ย.56!F67+ธ.ค.56!F67+ม.ค.57!F67+ก.พ.57!F67+มี.ค.57!F67</f>
        <v>0</v>
      </c>
      <c r="F67" s="189">
        <v>0</v>
      </c>
      <c r="G67" s="290"/>
    </row>
    <row r="68" spans="1:7" ht="21" customHeight="1">
      <c r="A68" s="206"/>
      <c r="B68" s="214" t="s">
        <v>264</v>
      </c>
      <c r="C68" s="183" t="s">
        <v>19</v>
      </c>
      <c r="D68" s="184">
        <f>SUM('สรุปผลงานสำคัญ (รายเดือน)'!D67)</f>
        <v>0</v>
      </c>
      <c r="E68" s="185">
        <f>ต.ค.56!F68+พ.ย.56!F68+ธ.ค.56!F68+ม.ค.57!F68+ก.พ.57!F68+มี.ค.57!F68</f>
        <v>31</v>
      </c>
      <c r="F68" s="195">
        <v>1</v>
      </c>
      <c r="G68" s="291"/>
    </row>
    <row r="69" spans="1:7" ht="21" customHeight="1">
      <c r="A69" s="206"/>
      <c r="B69" s="214" t="s">
        <v>301</v>
      </c>
      <c r="C69" s="183" t="s">
        <v>19</v>
      </c>
      <c r="D69" s="184">
        <f>SUM('สรุปผลงานสำคัญ (รายเดือน)'!D69)</f>
        <v>0</v>
      </c>
      <c r="E69" s="185">
        <f>ต.ค.56!F69+พ.ย.56!F69+ธ.ค.56!F69+ม.ค.57!F69+มี.ค.57!F69</f>
        <v>1293</v>
      </c>
      <c r="F69" s="195">
        <v>0</v>
      </c>
      <c r="G69" s="291"/>
    </row>
    <row r="70" spans="1:7" ht="21" customHeight="1">
      <c r="A70" s="206"/>
      <c r="B70" s="214"/>
      <c r="C70" s="183"/>
      <c r="D70" s="184"/>
      <c r="E70" s="189"/>
      <c r="F70" s="189"/>
      <c r="G70" s="290"/>
    </row>
    <row r="71" spans="1:7" ht="21" customHeight="1">
      <c r="A71" s="204" t="s">
        <v>221</v>
      </c>
      <c r="B71" s="216"/>
      <c r="C71" s="198"/>
      <c r="D71" s="184"/>
      <c r="E71" s="189"/>
      <c r="F71" s="189"/>
      <c r="G71" s="290"/>
    </row>
    <row r="72" spans="1:7" ht="21" customHeight="1">
      <c r="A72" s="196" t="s">
        <v>184</v>
      </c>
      <c r="B72" s="216"/>
      <c r="C72" s="183"/>
      <c r="D72" s="184"/>
      <c r="E72" s="195"/>
      <c r="F72" s="195"/>
      <c r="G72" s="291"/>
    </row>
    <row r="73" spans="1:7" ht="21" customHeight="1">
      <c r="A73" s="193" t="s">
        <v>34</v>
      </c>
      <c r="B73" s="217" t="s">
        <v>222</v>
      </c>
      <c r="C73" s="183"/>
      <c r="D73" s="184"/>
      <c r="E73" s="185"/>
      <c r="F73" s="184"/>
      <c r="G73" s="296"/>
    </row>
    <row r="74" spans="1:7" ht="21" customHeight="1">
      <c r="A74" s="187"/>
      <c r="B74" s="182" t="s">
        <v>223</v>
      </c>
      <c r="C74" s="198" t="s">
        <v>3</v>
      </c>
      <c r="D74" s="199">
        <f>SUM('สรุปผลงานสำคัญ (รายเดือน)'!D72)</f>
        <v>0</v>
      </c>
      <c r="E74" s="185">
        <f>ต.ค.56!F74+พ.ย.56!F74+ธ.ค.56!F74+ม.ค.57!F74+ก.พ.57!F74+มี.ค.57!F74</f>
        <v>0</v>
      </c>
      <c r="F74" s="189">
        <v>0</v>
      </c>
      <c r="G74" s="290"/>
    </row>
    <row r="75" spans="1:7" ht="21" customHeight="1">
      <c r="A75" s="187"/>
      <c r="B75" s="182" t="s">
        <v>174</v>
      </c>
      <c r="C75" s="198" t="s">
        <v>3</v>
      </c>
      <c r="D75" s="199">
        <f>SUM('สรุปผลงานสำคัญ (รายเดือน)'!D73)</f>
        <v>250</v>
      </c>
      <c r="E75" s="185">
        <f>ต.ค.56!F75+พ.ย.56!F75+ธ.ค.56!F75+ม.ค.57!F75+ก.พ.57!F75+มี.ค.57!F75</f>
        <v>261</v>
      </c>
      <c r="F75" s="189">
        <v>261</v>
      </c>
      <c r="G75" s="290">
        <f>E75*100/D75</f>
        <v>104.4</v>
      </c>
    </row>
    <row r="76" spans="1:7" ht="21" customHeight="1">
      <c r="A76" s="187"/>
      <c r="B76" s="182" t="s">
        <v>175</v>
      </c>
      <c r="C76" s="198" t="s">
        <v>49</v>
      </c>
      <c r="D76" s="199">
        <f>SUM('สรุปผลงานสำคัญ (รายเดือน)'!D74)</f>
        <v>1</v>
      </c>
      <c r="E76" s="185">
        <f>ต.ค.56!F76+พ.ย.56!F76+ธ.ค.56!F76+ม.ค.57!F76+ก.พ.57!F76+มี.ค.57!F76</f>
        <v>1</v>
      </c>
      <c r="F76" s="189">
        <v>1</v>
      </c>
      <c r="G76" s="290">
        <f>E76*100/D76</f>
        <v>100</v>
      </c>
    </row>
    <row r="77" spans="1:7" ht="21" customHeight="1">
      <c r="A77" s="187"/>
      <c r="B77" s="182"/>
      <c r="C77" s="198" t="s">
        <v>3</v>
      </c>
      <c r="D77" s="199">
        <f>SUM('สรุปผลงานสำคัญ (รายเดือน)'!D75)</f>
        <v>20</v>
      </c>
      <c r="E77" s="185">
        <f>ต.ค.56!F77+พ.ย.56!F77+ธ.ค.56!F77+ม.ค.57!F77+ก.พ.57!F77+มี.ค.57!F77</f>
        <v>20</v>
      </c>
      <c r="F77" s="189">
        <v>20</v>
      </c>
      <c r="G77" s="290">
        <f>E77*100/D77</f>
        <v>100</v>
      </c>
    </row>
    <row r="78" spans="1:7" ht="21" customHeight="1">
      <c r="A78" s="187"/>
      <c r="B78" s="182" t="s">
        <v>176</v>
      </c>
      <c r="C78" s="198" t="s">
        <v>3</v>
      </c>
      <c r="D78" s="199">
        <f>SUM('สรุปผลงานสำคัญ (รายเดือน)'!D76)</f>
        <v>0</v>
      </c>
      <c r="E78" s="185">
        <f>ต.ค.56!F78+พ.ย.56!F78+ธ.ค.56!F78+ม.ค.57!F78+ก.พ.57!F78+มี.ค.57!F78</f>
        <v>0</v>
      </c>
      <c r="F78" s="189">
        <v>0</v>
      </c>
      <c r="G78" s="290"/>
    </row>
    <row r="79" spans="1:7" ht="21" customHeight="1">
      <c r="A79" s="187"/>
      <c r="B79" s="182" t="s">
        <v>224</v>
      </c>
      <c r="C79" s="198" t="s">
        <v>3</v>
      </c>
      <c r="D79" s="199">
        <f>SUM('สรุปผลงานสำคัญ (รายเดือน)'!D77)</f>
        <v>0</v>
      </c>
      <c r="E79" s="185">
        <f>ต.ค.56!F79+พ.ย.56!F79+ธ.ค.56!F79+ม.ค.57!F79+ก.พ.57!F79+มี.ค.57!F79</f>
        <v>0</v>
      </c>
      <c r="F79" s="189">
        <v>0</v>
      </c>
      <c r="G79" s="290"/>
    </row>
    <row r="80" spans="1:7" ht="21" customHeight="1">
      <c r="A80" s="187"/>
      <c r="B80" s="182" t="s">
        <v>225</v>
      </c>
      <c r="C80" s="198" t="s">
        <v>49</v>
      </c>
      <c r="D80" s="199">
        <f>SUM('สรุปผลงานสำคัญ (รายเดือน)'!D78)</f>
        <v>1</v>
      </c>
      <c r="E80" s="185">
        <f>ต.ค.56!F80+พ.ย.56!F80+ธ.ค.56!F80+ม.ค.57!F80+ก.พ.57!F80+มี.ค.57!F80</f>
        <v>1</v>
      </c>
      <c r="F80" s="189">
        <v>1</v>
      </c>
      <c r="G80" s="290">
        <f>E80*100/D80</f>
        <v>100</v>
      </c>
    </row>
    <row r="81" spans="1:7" ht="21" customHeight="1">
      <c r="A81" s="255"/>
      <c r="B81" s="256"/>
      <c r="C81" s="251" t="s">
        <v>3</v>
      </c>
      <c r="D81" s="252">
        <f>SUM('สรุปผลงานสำคัญ (รายเดือน)'!D79)</f>
        <v>12</v>
      </c>
      <c r="E81" s="263">
        <f>ต.ค.56!F81+พ.ย.56!F81+ธ.ค.56!F81+ม.ค.57!F81+ก.พ.57!F81+มี.ค.57!F81</f>
        <v>12</v>
      </c>
      <c r="F81" s="253">
        <v>12</v>
      </c>
      <c r="G81" s="293">
        <f>E81*100/D81</f>
        <v>100</v>
      </c>
    </row>
    <row r="82" spans="1:7" ht="21" customHeight="1">
      <c r="A82" s="264"/>
      <c r="B82" s="265" t="s">
        <v>227</v>
      </c>
      <c r="C82" s="260" t="s">
        <v>3</v>
      </c>
      <c r="D82" s="266">
        <f>SUM('สรุปผลงานสำคัญ (รายเดือน)'!D80)</f>
        <v>0</v>
      </c>
      <c r="E82" s="267">
        <f>ต.ค.56!F82+พ.ย.56!F82+ธ.ค.56!F82+ม.ค.57!F82+ก.พ.57!F82+มี.ค.57!F82</f>
        <v>0</v>
      </c>
      <c r="F82" s="262">
        <v>0</v>
      </c>
      <c r="G82" s="294"/>
    </row>
    <row r="83" spans="1:7" ht="21" customHeight="1">
      <c r="A83" s="196"/>
      <c r="B83" s="208" t="s">
        <v>228</v>
      </c>
      <c r="C83" s="198" t="s">
        <v>3</v>
      </c>
      <c r="D83" s="199">
        <f>SUM('สรุปผลงานสำคัญ (รายเดือน)'!D81)</f>
        <v>65</v>
      </c>
      <c r="E83" s="185">
        <f>ต.ค.56!F83+พ.ย.56!F83+ธ.ค.56!F83+ม.ค.57!F83+ก.พ.57!F83+มี.ค.57!F83</f>
        <v>0</v>
      </c>
      <c r="F83" s="218">
        <v>0</v>
      </c>
      <c r="G83" s="297"/>
    </row>
    <row r="84" spans="1:7" ht="21" customHeight="1">
      <c r="A84" s="196"/>
      <c r="B84" s="197" t="s">
        <v>226</v>
      </c>
      <c r="C84" s="198" t="s">
        <v>3</v>
      </c>
      <c r="D84" s="199">
        <f>SUM('สรุปผลงานสำคัญ (รายเดือน)'!D82)</f>
        <v>0</v>
      </c>
      <c r="E84" s="185">
        <f>ต.ค.56!F84+พ.ย.56!F84+ธ.ค.56!F84+ม.ค.57!F84+ก.พ.57!F84+มี.ค.57!F84</f>
        <v>0</v>
      </c>
      <c r="F84" s="218">
        <v>0</v>
      </c>
      <c r="G84" s="297"/>
    </row>
    <row r="85" spans="1:7" ht="21" customHeight="1">
      <c r="A85" s="196"/>
      <c r="B85" s="197" t="s">
        <v>229</v>
      </c>
      <c r="C85" s="198" t="s">
        <v>3</v>
      </c>
      <c r="D85" s="199">
        <f>SUM('สรุปผลงานสำคัญ (รายเดือน)'!D83)</f>
        <v>0</v>
      </c>
      <c r="E85" s="185">
        <f>ต.ค.56!F85+พ.ย.56!F85+ธ.ค.56!F85+ม.ค.57!F85+ก.พ.57!F85+มี.ค.57!F85</f>
        <v>0</v>
      </c>
      <c r="F85" s="218">
        <v>0</v>
      </c>
      <c r="G85" s="297"/>
    </row>
    <row r="86" spans="1:7" ht="21" customHeight="1">
      <c r="A86" s="196"/>
      <c r="B86" s="197" t="s">
        <v>230</v>
      </c>
      <c r="C86" s="198" t="s">
        <v>3</v>
      </c>
      <c r="D86" s="199">
        <f>SUM('สรุปผลงานสำคัญ (รายเดือน)'!D84)</f>
        <v>0</v>
      </c>
      <c r="E86" s="185">
        <f>ต.ค.56!F86+พ.ย.56!F86+ธ.ค.56!F86+ม.ค.57!F86+ก.พ.57!F86+มี.ค.57!F86</f>
        <v>0</v>
      </c>
      <c r="F86" s="189">
        <v>0</v>
      </c>
      <c r="G86" s="290"/>
    </row>
    <row r="87" spans="1:7" ht="21" customHeight="1">
      <c r="A87" s="196"/>
      <c r="B87" s="197" t="s">
        <v>231</v>
      </c>
      <c r="C87" s="198" t="s">
        <v>3</v>
      </c>
      <c r="D87" s="199">
        <f>SUM('สรุปผลงานสำคัญ (รายเดือน)'!D85)</f>
        <v>0</v>
      </c>
      <c r="E87" s="185">
        <f>ต.ค.56!F87+พ.ย.56!F87+ธ.ค.56!F87+ม.ค.57!F87+ก.พ.57!F87+มี.ค.57!F87</f>
        <v>0</v>
      </c>
      <c r="F87" s="189">
        <v>0</v>
      </c>
      <c r="G87" s="290"/>
    </row>
    <row r="88" spans="1:7" ht="21" customHeight="1">
      <c r="A88" s="196"/>
      <c r="B88" s="197" t="s">
        <v>232</v>
      </c>
      <c r="C88" s="198" t="s">
        <v>49</v>
      </c>
      <c r="D88" s="199">
        <f>SUM('สรุปผลงานสำคัญ (รายเดือน)'!D86)</f>
        <v>2</v>
      </c>
      <c r="E88" s="185">
        <f>ต.ค.56!F88+พ.ย.56!F88+ธ.ค.56!F88+ม.ค.57!F88+ก.พ.57!F88+มี.ค.57!F88</f>
        <v>1</v>
      </c>
      <c r="F88" s="189">
        <v>0</v>
      </c>
      <c r="G88" s="290">
        <f>E88*100/D88</f>
        <v>50</v>
      </c>
    </row>
    <row r="89" spans="1:7" ht="21" customHeight="1">
      <c r="A89" s="196"/>
      <c r="B89" s="197"/>
      <c r="C89" s="198" t="s">
        <v>3</v>
      </c>
      <c r="D89" s="199">
        <f>SUM('สรุปผลงานสำคัญ (รายเดือน)'!D87)</f>
        <v>20</v>
      </c>
      <c r="E89" s="185">
        <f>ต.ค.56!F89+พ.ย.56!F89+ธ.ค.56!F89+ม.ค.57!F89+ก.พ.57!F89+มี.ค.57!F89</f>
        <v>11</v>
      </c>
      <c r="F89" s="189">
        <v>0</v>
      </c>
      <c r="G89" s="290">
        <f>E89*100/D89</f>
        <v>55</v>
      </c>
    </row>
    <row r="90" spans="1:7" ht="21" customHeight="1">
      <c r="A90" s="196"/>
      <c r="B90" s="208" t="s">
        <v>233</v>
      </c>
      <c r="C90" s="198" t="s">
        <v>49</v>
      </c>
      <c r="D90" s="199">
        <v>0</v>
      </c>
      <c r="E90" s="185">
        <f>ต.ค.56!F90+พ.ย.56!F90+ธ.ค.56!F90+ม.ค.57!F90+ก.พ.57!F90+มี.ค.57!F90</f>
        <v>0</v>
      </c>
      <c r="F90" s="218">
        <v>0</v>
      </c>
      <c r="G90" s="297"/>
    </row>
    <row r="91" spans="1:7" ht="21" customHeight="1">
      <c r="A91" s="196"/>
      <c r="B91" s="197"/>
      <c r="C91" s="198" t="s">
        <v>3</v>
      </c>
      <c r="D91" s="199">
        <v>0</v>
      </c>
      <c r="E91" s="185">
        <f>ต.ค.56!F91+พ.ย.56!F91+ธ.ค.56!F91+ม.ค.57!F91+ก.พ.57!F91+มี.ค.57!F91</f>
        <v>0</v>
      </c>
      <c r="F91" s="218">
        <v>0</v>
      </c>
      <c r="G91" s="297"/>
    </row>
    <row r="92" spans="1:7" ht="21" customHeight="1">
      <c r="A92" s="187"/>
      <c r="B92" s="188"/>
      <c r="C92" s="183"/>
      <c r="D92" s="184"/>
      <c r="E92" s="189"/>
      <c r="F92" s="189"/>
      <c r="G92" s="290"/>
    </row>
    <row r="93" spans="1:7" ht="21" customHeight="1">
      <c r="A93" s="204" t="s">
        <v>234</v>
      </c>
      <c r="B93" s="216"/>
      <c r="C93" s="198"/>
      <c r="D93" s="199"/>
      <c r="E93" s="189"/>
      <c r="F93" s="189"/>
      <c r="G93" s="290"/>
    </row>
    <row r="94" spans="1:7" ht="21" customHeight="1">
      <c r="A94" s="204" t="s">
        <v>71</v>
      </c>
      <c r="B94" s="216"/>
      <c r="C94" s="183"/>
      <c r="D94" s="219"/>
      <c r="E94" s="195"/>
      <c r="F94" s="195"/>
      <c r="G94" s="291"/>
    </row>
    <row r="95" spans="1:7" ht="21" customHeight="1">
      <c r="A95" s="204"/>
      <c r="B95" s="216" t="s">
        <v>235</v>
      </c>
      <c r="C95" s="183"/>
      <c r="D95" s="219"/>
      <c r="E95" s="195"/>
      <c r="F95" s="195"/>
      <c r="G95" s="291"/>
    </row>
    <row r="96" spans="1:7" ht="21" customHeight="1">
      <c r="A96" s="193" t="s">
        <v>34</v>
      </c>
      <c r="B96" s="217" t="s">
        <v>236</v>
      </c>
      <c r="C96" s="183" t="s">
        <v>3</v>
      </c>
      <c r="D96" s="286">
        <f>SUM('สรุปผลงานสำคัญ (รายเดือน)'!D94)</f>
        <v>3167</v>
      </c>
      <c r="E96" s="185">
        <f>E97+E108+E114+E115+E116+E117+E118+E119+E120+E121</f>
        <v>2020</v>
      </c>
      <c r="F96" s="220">
        <f>F97+F108</f>
        <v>349</v>
      </c>
      <c r="G96" s="296">
        <f>E96*100/D96</f>
        <v>63.782759709504262</v>
      </c>
    </row>
    <row r="97" spans="1:7" ht="21" customHeight="1">
      <c r="A97" s="193"/>
      <c r="B97" s="221" t="s">
        <v>237</v>
      </c>
      <c r="C97" s="198" t="s">
        <v>3</v>
      </c>
      <c r="D97" s="286">
        <f>SUM('สรุปผลงานสำคัญ (รายเดือน)'!D95)</f>
        <v>2851</v>
      </c>
      <c r="E97" s="323">
        <f>E98+E99+E100+E101+E102+E103+E104+E105+E106+E107</f>
        <v>1830</v>
      </c>
      <c r="F97" s="220">
        <f>F98+F99+F100+F101+F102+F103+F104+F105+F106+F107</f>
        <v>259</v>
      </c>
      <c r="G97" s="296">
        <f>E97*100/D97</f>
        <v>64.188004209049453</v>
      </c>
    </row>
    <row r="98" spans="1:7" ht="21" customHeight="1">
      <c r="A98" s="203"/>
      <c r="B98" s="222" t="s">
        <v>185</v>
      </c>
      <c r="C98" s="198" t="s">
        <v>3</v>
      </c>
      <c r="D98" s="199">
        <f>SUM('สรุปผลงานสำคัญ (รายเดือน)'!D96)</f>
        <v>900</v>
      </c>
      <c r="E98" s="185">
        <f>ต.ค.56!F98+พ.ย.56!F98+ธ.ค.56!F98+ม.ค.57!F98+ก.พ.57!F98+มี.ค.57!F98</f>
        <v>389</v>
      </c>
      <c r="F98" s="200">
        <v>40</v>
      </c>
      <c r="G98" s="292">
        <f>E98*100/D98</f>
        <v>43.222222222222221</v>
      </c>
    </row>
    <row r="99" spans="1:7" ht="21" customHeight="1">
      <c r="A99" s="203"/>
      <c r="B99" s="222" t="s">
        <v>186</v>
      </c>
      <c r="C99" s="198" t="s">
        <v>3</v>
      </c>
      <c r="D99" s="199">
        <f>SUM('สรุปผลงานสำคัญ (รายเดือน)'!D97)</f>
        <v>800</v>
      </c>
      <c r="E99" s="185">
        <f>ต.ค.56!F99+พ.ย.56!F99+ธ.ค.56!F99+ม.ค.57!F99+ก.พ.57!F99+มี.ค.57!F99</f>
        <v>873</v>
      </c>
      <c r="F99" s="223">
        <v>170</v>
      </c>
      <c r="G99" s="292">
        <f t="shared" ref="G99:G107" si="1">E99*100/D99</f>
        <v>109.125</v>
      </c>
    </row>
    <row r="100" spans="1:7" ht="21" customHeight="1">
      <c r="A100" s="203"/>
      <c r="B100" s="224" t="s">
        <v>278</v>
      </c>
      <c r="C100" s="198" t="s">
        <v>3</v>
      </c>
      <c r="D100" s="199">
        <f>SUM('สรุปผลงานสำคัญ (รายเดือน)'!D98)</f>
        <v>450</v>
      </c>
      <c r="E100" s="185">
        <f>ต.ค.56!F100+พ.ย.56!F100+ธ.ค.56!F100+ม.ค.57!F100+ก.พ.57!F100+มี.ค.57!F100</f>
        <v>178</v>
      </c>
      <c r="F100" s="200">
        <v>45</v>
      </c>
      <c r="G100" s="292">
        <f t="shared" si="1"/>
        <v>39.555555555555557</v>
      </c>
    </row>
    <row r="101" spans="1:7" ht="21" customHeight="1">
      <c r="A101" s="203"/>
      <c r="B101" s="222" t="s">
        <v>279</v>
      </c>
      <c r="C101" s="198" t="s">
        <v>3</v>
      </c>
      <c r="D101" s="199">
        <f>SUM('สรุปผลงานสำคัญ (รายเดือน)'!D99)</f>
        <v>0</v>
      </c>
      <c r="E101" s="185">
        <f>ต.ค.56!F101+พ.ย.56!F101+ธ.ค.56!F101+ม.ค.57!F101+ก.พ.57!F101+มี.ค.57!F101</f>
        <v>0</v>
      </c>
      <c r="F101" s="200">
        <v>0</v>
      </c>
      <c r="G101" s="292"/>
    </row>
    <row r="102" spans="1:7" ht="21" customHeight="1">
      <c r="A102" s="203"/>
      <c r="B102" s="222" t="s">
        <v>280</v>
      </c>
      <c r="C102" s="198" t="s">
        <v>3</v>
      </c>
      <c r="D102" s="199">
        <f>SUM('สรุปผลงานสำคัญ (รายเดือน)'!D100)</f>
        <v>0</v>
      </c>
      <c r="E102" s="185">
        <f>ต.ค.56!F102+พ.ย.56!F102+ธ.ค.56!F102+ม.ค.57!F102+ก.พ.57!F102+มี.ค.57!F102</f>
        <v>0</v>
      </c>
      <c r="F102" s="223">
        <v>0</v>
      </c>
      <c r="G102" s="292"/>
    </row>
    <row r="103" spans="1:7" ht="21" customHeight="1">
      <c r="A103" s="203"/>
      <c r="B103" s="222" t="s">
        <v>281</v>
      </c>
      <c r="C103" s="198" t="s">
        <v>3</v>
      </c>
      <c r="D103" s="199">
        <f>SUM('สรุปผลงานสำคัญ (รายเดือน)'!D101)</f>
        <v>600</v>
      </c>
      <c r="E103" s="185">
        <f>ต.ค.56!F103+พ.ย.56!F103+ธ.ค.56!F103+ม.ค.57!F103+ก.พ.57!F103+มี.ค.57!F103</f>
        <v>280</v>
      </c>
      <c r="F103" s="200">
        <v>4</v>
      </c>
      <c r="G103" s="292">
        <f t="shared" si="1"/>
        <v>46.666666666666664</v>
      </c>
    </row>
    <row r="104" spans="1:7" ht="21" customHeight="1">
      <c r="A104" s="203"/>
      <c r="B104" s="224" t="s">
        <v>256</v>
      </c>
      <c r="C104" s="198" t="s">
        <v>3</v>
      </c>
      <c r="D104" s="199">
        <f>SUM('สรุปผลงานสำคัญ (รายเดือน)'!D102)</f>
        <v>0</v>
      </c>
      <c r="E104" s="185">
        <f>ต.ค.56!F104+พ.ย.56!F104+ธ.ค.56!F104+ม.ค.57!F104+ก.พ.57!F104+มี.ค.57!F104</f>
        <v>0</v>
      </c>
      <c r="F104" s="200">
        <v>0</v>
      </c>
      <c r="G104" s="292"/>
    </row>
    <row r="105" spans="1:7" ht="21" customHeight="1">
      <c r="A105" s="203"/>
      <c r="B105" s="224" t="s">
        <v>304</v>
      </c>
      <c r="C105" s="198" t="s">
        <v>9</v>
      </c>
      <c r="D105" s="199">
        <v>0</v>
      </c>
      <c r="E105" s="185">
        <f>ต.ค.56!F105+พ.ย.56!F105+ธ.ค.56!F105+ม.ค.57!F105+ก.พ.57!F105+มี.ค.57!F105</f>
        <v>0</v>
      </c>
      <c r="F105" s="200">
        <v>0</v>
      </c>
      <c r="G105" s="292"/>
    </row>
    <row r="106" spans="1:7" ht="21" customHeight="1">
      <c r="A106" s="203"/>
      <c r="B106" s="224" t="s">
        <v>305</v>
      </c>
      <c r="C106" s="198" t="s">
        <v>3</v>
      </c>
      <c r="D106" s="199">
        <v>1</v>
      </c>
      <c r="E106" s="185">
        <f>ต.ค.56!F106+พ.ย.56!F106+ธ.ค.56!F106+ม.ค.57!F106+ก.พ.57!F106+มี.ค.57!F106</f>
        <v>1</v>
      </c>
      <c r="F106" s="200">
        <v>0</v>
      </c>
      <c r="G106" s="292">
        <f t="shared" si="1"/>
        <v>100</v>
      </c>
    </row>
    <row r="107" spans="1:7" ht="21" customHeight="1">
      <c r="A107" s="203"/>
      <c r="B107" s="224" t="s">
        <v>306</v>
      </c>
      <c r="C107" s="198" t="s">
        <v>3</v>
      </c>
      <c r="D107" s="199">
        <v>100</v>
      </c>
      <c r="E107" s="185">
        <f>ต.ค.56!F107+พ.ย.56!F107+ธ.ค.56!F107+ม.ค.57!F107+ก.พ.57!F107+มี.ค.57!F107</f>
        <v>109</v>
      </c>
      <c r="F107" s="200">
        <v>0</v>
      </c>
      <c r="G107" s="292">
        <f t="shared" si="1"/>
        <v>109</v>
      </c>
    </row>
    <row r="108" spans="1:7" ht="21" customHeight="1">
      <c r="A108" s="203"/>
      <c r="B108" s="224" t="s">
        <v>257</v>
      </c>
      <c r="C108" s="198" t="s">
        <v>3</v>
      </c>
      <c r="D108" s="184">
        <f>SUM('สรุปผลงานสำคัญ (รายเดือน)'!D103)</f>
        <v>316</v>
      </c>
      <c r="E108" s="323">
        <f>E112+E111+E110+E109</f>
        <v>190</v>
      </c>
      <c r="F108" s="254">
        <f>F109+F110+F111+F112+F113</f>
        <v>90</v>
      </c>
      <c r="G108" s="298">
        <f>E108*100/D108</f>
        <v>60.12658227848101</v>
      </c>
    </row>
    <row r="109" spans="1:7" ht="21" customHeight="1">
      <c r="A109" s="203"/>
      <c r="B109" s="222" t="s">
        <v>238</v>
      </c>
      <c r="C109" s="198" t="s">
        <v>3</v>
      </c>
      <c r="D109" s="199">
        <f>SUM('สรุปผลงานสำคัญ (รายเดือน)'!D104)</f>
        <v>30</v>
      </c>
      <c r="E109" s="185">
        <f>ต.ค.56!F109+พ.ย.56!F109+ธ.ค.56!F109+ม.ค.57!F109+ก.พ.57!F109+มี.ค.57!F109</f>
        <v>16</v>
      </c>
      <c r="F109" s="200">
        <v>0</v>
      </c>
      <c r="G109" s="292">
        <f>E109*100/D109</f>
        <v>53.333333333333336</v>
      </c>
    </row>
    <row r="110" spans="1:7" ht="21" customHeight="1">
      <c r="A110" s="203"/>
      <c r="B110" s="222" t="s">
        <v>239</v>
      </c>
      <c r="C110" s="198" t="s">
        <v>3</v>
      </c>
      <c r="D110" s="199">
        <f>SUM('สรุปผลงานสำคัญ (รายเดือน)'!D105)</f>
        <v>150</v>
      </c>
      <c r="E110" s="185">
        <f>ต.ค.56!F110+พ.ย.56!F110+ธ.ค.56!F110+ม.ค.57!F110+ก.พ.57!F110+มี.ค.57!F110</f>
        <v>156</v>
      </c>
      <c r="F110" s="200">
        <v>87</v>
      </c>
      <c r="G110" s="292">
        <f t="shared" ref="G110:G112" si="2">E110*100/D110</f>
        <v>104</v>
      </c>
    </row>
    <row r="111" spans="1:7" ht="21" customHeight="1">
      <c r="A111" s="203"/>
      <c r="B111" s="222" t="s">
        <v>240</v>
      </c>
      <c r="C111" s="198" t="s">
        <v>3</v>
      </c>
      <c r="D111" s="199">
        <f>SUM('สรุปผลงานสำคัญ (รายเดือน)'!D106)</f>
        <v>35</v>
      </c>
      <c r="E111" s="185">
        <f>ต.ค.56!F111+พ.ย.56!F111+ธ.ค.56!F111+ม.ค.57!F111+ก.พ.57!F111+มี.ค.57!F111</f>
        <v>17</v>
      </c>
      <c r="F111" s="223">
        <v>3</v>
      </c>
      <c r="G111" s="292">
        <f t="shared" si="2"/>
        <v>48.571428571428569</v>
      </c>
    </row>
    <row r="112" spans="1:7" ht="21" customHeight="1">
      <c r="A112" s="203"/>
      <c r="B112" s="224" t="s">
        <v>241</v>
      </c>
      <c r="C112" s="198" t="s">
        <v>3</v>
      </c>
      <c r="D112" s="199">
        <f>SUM('สรุปผลงานสำคัญ (รายเดือน)'!D107)</f>
        <v>1</v>
      </c>
      <c r="E112" s="185">
        <f>ต.ค.56!F112+พ.ย.56!F112+ธ.ค.56!F112+ม.ค.57!F112+ก.พ.57!F112+มี.ค.57!F112</f>
        <v>1</v>
      </c>
      <c r="F112" s="223">
        <v>0</v>
      </c>
      <c r="G112" s="292">
        <f t="shared" si="2"/>
        <v>100</v>
      </c>
    </row>
    <row r="113" spans="1:7" ht="21" customHeight="1">
      <c r="A113" s="203"/>
      <c r="B113" s="222" t="s">
        <v>242</v>
      </c>
      <c r="C113" s="198" t="s">
        <v>3</v>
      </c>
      <c r="D113" s="199">
        <f>SUM('สรุปผลงานสำคัญ (รายเดือน)'!D108)</f>
        <v>0</v>
      </c>
      <c r="E113" s="185">
        <f>ต.ค.56!F113+พ.ย.56!F113+ธ.ค.56!F113+ม.ค.57!F113+ก.พ.57!F113+มี.ค.57!F113</f>
        <v>0</v>
      </c>
      <c r="F113" s="200">
        <v>0</v>
      </c>
      <c r="G113" s="292"/>
    </row>
    <row r="114" spans="1:7" ht="21" customHeight="1">
      <c r="A114" s="203"/>
      <c r="B114" s="226" t="s">
        <v>270</v>
      </c>
      <c r="C114" s="198" t="s">
        <v>3</v>
      </c>
      <c r="D114" s="199"/>
      <c r="E114" s="185">
        <f>ต.ค.56!F114+พ.ย.56!F114+ธ.ค.56!F114+ม.ค.57!F114+ก.พ.57!F114+มี.ค.57!F114</f>
        <v>0</v>
      </c>
      <c r="F114" s="200">
        <v>0</v>
      </c>
      <c r="G114" s="292"/>
    </row>
    <row r="115" spans="1:7" ht="21" customHeight="1">
      <c r="A115" s="203"/>
      <c r="B115" s="226" t="s">
        <v>271</v>
      </c>
      <c r="C115" s="198" t="s">
        <v>3</v>
      </c>
      <c r="D115" s="199"/>
      <c r="E115" s="185">
        <f>ต.ค.56!F115+พ.ย.56!F115+ธ.ค.56!F115+ม.ค.57!F115+ก.พ.57!F115+มี.ค.57!F115</f>
        <v>0</v>
      </c>
      <c r="F115" s="200">
        <v>0</v>
      </c>
      <c r="G115" s="292"/>
    </row>
    <row r="116" spans="1:7" ht="21" customHeight="1">
      <c r="A116" s="203"/>
      <c r="B116" s="322" t="s">
        <v>272</v>
      </c>
      <c r="C116" s="198" t="s">
        <v>3</v>
      </c>
      <c r="D116" s="199"/>
      <c r="E116" s="185">
        <f>ต.ค.56!F116+พ.ย.56!F116+ธ.ค.56!F116+ม.ค.57!F116+ก.พ.57!F116+มี.ค.57!F116</f>
        <v>0</v>
      </c>
      <c r="F116" s="200">
        <v>0</v>
      </c>
      <c r="G116" s="292"/>
    </row>
    <row r="117" spans="1:7" ht="21" customHeight="1">
      <c r="A117" s="203"/>
      <c r="B117" s="226" t="s">
        <v>273</v>
      </c>
      <c r="C117" s="198" t="s">
        <v>3</v>
      </c>
      <c r="D117" s="199"/>
      <c r="E117" s="185">
        <f>ต.ค.56!F117+พ.ย.56!F117+ธ.ค.56!F117+ม.ค.57!F117+ก.พ.57!F117+มี.ค.57!F117</f>
        <v>0</v>
      </c>
      <c r="F117" s="200">
        <v>0</v>
      </c>
      <c r="G117" s="292"/>
    </row>
    <row r="118" spans="1:7" ht="21" customHeight="1">
      <c r="A118" s="203"/>
      <c r="B118" s="226" t="s">
        <v>274</v>
      </c>
      <c r="C118" s="198" t="s">
        <v>3</v>
      </c>
      <c r="D118" s="199"/>
      <c r="E118" s="185">
        <f>ต.ค.56!F118+พ.ย.56!F118+ธ.ค.56!F118+ม.ค.57!F118+ก.พ.57!F118+มี.ค.57!F118</f>
        <v>0</v>
      </c>
      <c r="F118" s="200">
        <v>0</v>
      </c>
      <c r="G118" s="292"/>
    </row>
    <row r="119" spans="1:7" ht="21" customHeight="1">
      <c r="A119" s="203"/>
      <c r="B119" s="226" t="s">
        <v>275</v>
      </c>
      <c r="C119" s="198" t="s">
        <v>3</v>
      </c>
      <c r="D119" s="199"/>
      <c r="E119" s="185">
        <f>ต.ค.56!F119+พ.ย.56!F119+ธ.ค.56!F119+ม.ค.57!F119+ก.พ.57!F119+มี.ค.57!F119</f>
        <v>0</v>
      </c>
      <c r="F119" s="200">
        <v>0</v>
      </c>
      <c r="G119" s="292"/>
    </row>
    <row r="120" spans="1:7" ht="21" customHeight="1">
      <c r="A120" s="203"/>
      <c r="B120" s="226" t="s">
        <v>276</v>
      </c>
      <c r="C120" s="198" t="s">
        <v>3</v>
      </c>
      <c r="D120" s="199"/>
      <c r="E120" s="185">
        <f>ต.ค.56!F120+พ.ย.56!F120+ธ.ค.56!F120+ม.ค.57!F120+ก.พ.57!F120+มี.ค.57!F120</f>
        <v>0</v>
      </c>
      <c r="F120" s="200">
        <v>0</v>
      </c>
      <c r="G120" s="292"/>
    </row>
    <row r="121" spans="1:7" ht="21" customHeight="1">
      <c r="A121" s="268"/>
      <c r="B121" s="269" t="s">
        <v>277</v>
      </c>
      <c r="C121" s="251" t="s">
        <v>3</v>
      </c>
      <c r="D121" s="252"/>
      <c r="E121" s="263">
        <f>ต.ค.56!F121+พ.ย.56!F121+ธ.ค.56!F121+ม.ค.57!F121+ก.พ.57!F121+มี.ค.57!F121</f>
        <v>0</v>
      </c>
      <c r="F121" s="270">
        <v>0</v>
      </c>
      <c r="G121" s="299"/>
    </row>
    <row r="122" spans="1:7" ht="19.5" customHeight="1">
      <c r="A122" s="271" t="s">
        <v>36</v>
      </c>
      <c r="B122" s="272" t="s">
        <v>187</v>
      </c>
      <c r="C122" s="273" t="s">
        <v>3</v>
      </c>
      <c r="D122" s="274"/>
      <c r="E122" s="275"/>
      <c r="F122" s="275"/>
      <c r="G122" s="300"/>
    </row>
    <row r="123" spans="1:7" ht="19.5" customHeight="1">
      <c r="A123" s="212"/>
      <c r="B123" s="194" t="s">
        <v>23</v>
      </c>
      <c r="C123" s="183"/>
      <c r="D123" s="184"/>
      <c r="E123" s="229"/>
      <c r="F123" s="229"/>
      <c r="G123" s="301"/>
    </row>
    <row r="124" spans="1:7" ht="19.5" customHeight="1">
      <c r="A124" s="203"/>
      <c r="B124" s="201" t="s">
        <v>38</v>
      </c>
      <c r="C124" s="198" t="s">
        <v>3</v>
      </c>
      <c r="D124" s="199">
        <f>SUM('สรุปผลงานสำคัญ (รายเดือน)'!D119)</f>
        <v>0</v>
      </c>
      <c r="E124" s="185">
        <f>ต.ค.56!F124+พ.ย.56!F124+ธ.ค.56!F124+ม.ค.57!F124+ก.พ.57!F124+มี.ค.57!F124</f>
        <v>0</v>
      </c>
      <c r="F124" s="189">
        <v>0</v>
      </c>
      <c r="G124" s="290"/>
    </row>
    <row r="125" spans="1:7" ht="19.5" customHeight="1">
      <c r="A125" s="203"/>
      <c r="B125" s="230" t="s">
        <v>39</v>
      </c>
      <c r="C125" s="198" t="s">
        <v>3</v>
      </c>
      <c r="D125" s="199"/>
      <c r="E125" s="185">
        <f>ต.ค.56!F125+พ.ย.56!F125+ธ.ค.56!F125+ม.ค.57!F125+ก.พ.57!F125+มี.ค.57!F125</f>
        <v>0</v>
      </c>
      <c r="F125" s="189">
        <v>0</v>
      </c>
      <c r="G125" s="290"/>
    </row>
    <row r="126" spans="1:7" ht="19.5" customHeight="1">
      <c r="A126" s="203"/>
      <c r="B126" s="230" t="s">
        <v>40</v>
      </c>
      <c r="C126" s="198" t="s">
        <v>3</v>
      </c>
      <c r="D126" s="199"/>
      <c r="E126" s="185">
        <f>ต.ค.56!F126+พ.ย.56!F126+ธ.ค.56!F126+ม.ค.57!F126+ก.พ.57!F126+มี.ค.57!F126</f>
        <v>0</v>
      </c>
      <c r="F126" s="189">
        <v>0</v>
      </c>
      <c r="G126" s="290"/>
    </row>
    <row r="127" spans="1:7" ht="19.5" customHeight="1">
      <c r="A127" s="203"/>
      <c r="B127" s="230" t="s">
        <v>41</v>
      </c>
      <c r="C127" s="198" t="s">
        <v>3</v>
      </c>
      <c r="D127" s="199"/>
      <c r="E127" s="185">
        <f>ต.ค.56!F127+พ.ย.56!F127+ธ.ค.56!F127+ม.ค.57!F127+ก.พ.57!F127+มี.ค.57!F127</f>
        <v>0</v>
      </c>
      <c r="F127" s="189">
        <v>0</v>
      </c>
      <c r="G127" s="290"/>
    </row>
    <row r="128" spans="1:7" ht="19.5" customHeight="1">
      <c r="A128" s="203"/>
      <c r="B128" s="197" t="s">
        <v>42</v>
      </c>
      <c r="C128" s="198" t="s">
        <v>3</v>
      </c>
      <c r="D128" s="199">
        <f>SUM('สรุปผลงานสำคัญ (รายเดือน)'!D123)</f>
        <v>0</v>
      </c>
      <c r="E128" s="185">
        <f>ต.ค.56!F128+พ.ย.56!F128+ธ.ค.56!F128+ม.ค.57!F128+ก.พ.57!F128+มี.ค.57!F128</f>
        <v>0</v>
      </c>
      <c r="F128" s="189">
        <v>0</v>
      </c>
      <c r="G128" s="290"/>
    </row>
    <row r="129" spans="1:7" ht="19.5" customHeight="1">
      <c r="A129" s="203"/>
      <c r="B129" s="197" t="s">
        <v>43</v>
      </c>
      <c r="C129" s="198" t="s">
        <v>3</v>
      </c>
      <c r="D129" s="199">
        <f>SUM('สรุปผลงานสำคัญ (รายเดือน)'!D124)</f>
        <v>0</v>
      </c>
      <c r="E129" s="185">
        <f>ต.ค.56!F129+พ.ย.56!F129+ธ.ค.56!F129+ม.ค.57!F129+ก.พ.57!F129+มี.ค.57!F129</f>
        <v>0</v>
      </c>
      <c r="F129" s="225">
        <v>0</v>
      </c>
      <c r="G129" s="298"/>
    </row>
    <row r="130" spans="1:7" ht="19.5" customHeight="1">
      <c r="A130" s="203"/>
      <c r="B130" s="202" t="s">
        <v>44</v>
      </c>
      <c r="C130" s="198" t="s">
        <v>3</v>
      </c>
      <c r="D130" s="199"/>
      <c r="E130" s="185">
        <f>ต.ค.56!F130+พ.ย.56!F130+ธ.ค.56!F130+ม.ค.57!F130+ก.พ.57!F130+มี.ค.57!F130</f>
        <v>2</v>
      </c>
      <c r="F130" s="189">
        <v>1</v>
      </c>
      <c r="G130" s="290"/>
    </row>
    <row r="131" spans="1:7" ht="19.5" customHeight="1">
      <c r="A131" s="203"/>
      <c r="B131" s="202" t="s">
        <v>45</v>
      </c>
      <c r="C131" s="198" t="s">
        <v>3</v>
      </c>
      <c r="D131" s="199"/>
      <c r="E131" s="185">
        <f>ต.ค.56!F131+พ.ย.56!F131+ธ.ค.56!F131+ม.ค.57!F131+ก.พ.57!F131+มี.ค.57!F131</f>
        <v>26</v>
      </c>
      <c r="F131" s="189">
        <v>5</v>
      </c>
      <c r="G131" s="290"/>
    </row>
    <row r="132" spans="1:7" ht="19.5" customHeight="1">
      <c r="A132" s="231"/>
      <c r="B132" s="232" t="s">
        <v>24</v>
      </c>
      <c r="C132" s="233"/>
      <c r="D132" s="234"/>
      <c r="E132" s="189"/>
      <c r="F132" s="189"/>
      <c r="G132" s="290"/>
    </row>
    <row r="133" spans="1:7" ht="19.5" customHeight="1">
      <c r="A133" s="231"/>
      <c r="B133" s="235" t="s">
        <v>46</v>
      </c>
      <c r="C133" s="233" t="s">
        <v>3</v>
      </c>
      <c r="D133" s="234">
        <v>0</v>
      </c>
      <c r="E133" s="185">
        <f>ต.ค.56!F133+พ.ย.56!F133+ธ.ค.56!F133+ม.ค.57!F133+ก.พ.57!F133+มี.ค.57!F133</f>
        <v>0</v>
      </c>
      <c r="F133" s="189">
        <v>0</v>
      </c>
      <c r="G133" s="290"/>
    </row>
    <row r="134" spans="1:7" ht="19.5" customHeight="1">
      <c r="A134" s="231"/>
      <c r="B134" s="232" t="s">
        <v>25</v>
      </c>
      <c r="C134" s="233"/>
      <c r="D134" s="234"/>
      <c r="E134" s="189"/>
      <c r="F134" s="189"/>
      <c r="G134" s="290"/>
    </row>
    <row r="135" spans="1:7" ht="19.5" customHeight="1">
      <c r="A135" s="231"/>
      <c r="B135" s="235" t="s">
        <v>129</v>
      </c>
      <c r="C135" s="233" t="s">
        <v>3</v>
      </c>
      <c r="D135" s="234">
        <v>0</v>
      </c>
      <c r="E135" s="185">
        <f>ต.ค.56!F135+พ.ย.56!F135+ธ.ค.56!F135+ม.ค.57!F135+ก.พ.57!F135+มี.ค.57!F135</f>
        <v>0</v>
      </c>
      <c r="F135" s="189">
        <v>0</v>
      </c>
      <c r="G135" s="290"/>
    </row>
    <row r="136" spans="1:7" ht="19.5" customHeight="1">
      <c r="A136" s="231"/>
      <c r="B136" s="235" t="s">
        <v>18</v>
      </c>
      <c r="C136" s="233" t="s">
        <v>8</v>
      </c>
      <c r="D136" s="234"/>
      <c r="E136" s="189"/>
      <c r="F136" s="189"/>
      <c r="G136" s="290"/>
    </row>
    <row r="137" spans="1:7" ht="19.5" customHeight="1">
      <c r="A137" s="231"/>
      <c r="B137" s="235" t="s">
        <v>130</v>
      </c>
      <c r="C137" s="233" t="s">
        <v>3</v>
      </c>
      <c r="D137" s="234">
        <v>0</v>
      </c>
      <c r="E137" s="185">
        <f>ต.ค.56!F137+พ.ย.56!F137+ธ.ค.56!F137+ม.ค.57!F137+ก.พ.57!F137+มี.ค.57!F137</f>
        <v>0</v>
      </c>
      <c r="F137" s="189">
        <v>0</v>
      </c>
      <c r="G137" s="290"/>
    </row>
    <row r="138" spans="1:7" ht="19.5" customHeight="1">
      <c r="A138" s="231"/>
      <c r="B138" s="235" t="s">
        <v>21</v>
      </c>
      <c r="C138" s="233" t="s">
        <v>22</v>
      </c>
      <c r="D138" s="234">
        <v>0</v>
      </c>
      <c r="E138" s="185">
        <f>ต.ค.56!F138+พ.ย.56!F138+ธ.ค.56!F138+ม.ค.57!F138+ก.พ.57!F138+มี.ค.57!F138</f>
        <v>0</v>
      </c>
      <c r="F138" s="189">
        <v>0</v>
      </c>
      <c r="G138" s="290"/>
    </row>
    <row r="139" spans="1:7" ht="19.5" customHeight="1">
      <c r="A139" s="231"/>
      <c r="B139" s="237" t="s">
        <v>68</v>
      </c>
      <c r="C139" s="233" t="s">
        <v>3</v>
      </c>
      <c r="D139" s="234">
        <v>0</v>
      </c>
      <c r="E139" s="185">
        <f>ต.ค.56!F139+พ.ย.56!F139+ธ.ค.56!F139+ม.ค.57!F139+ก.พ.57!F139+มี.ค.57!F139</f>
        <v>0</v>
      </c>
      <c r="F139" s="189">
        <v>0</v>
      </c>
      <c r="G139" s="290"/>
    </row>
    <row r="140" spans="1:7" ht="19.5" customHeight="1">
      <c r="A140" s="231"/>
      <c r="B140" s="238" t="s">
        <v>58</v>
      </c>
      <c r="C140" s="233" t="s">
        <v>22</v>
      </c>
      <c r="D140" s="234">
        <v>0</v>
      </c>
      <c r="E140" s="185">
        <f>ต.ค.56!F140+พ.ย.56!F140+ธ.ค.56!F140+ม.ค.57!F140+ก.พ.57!F140+มี.ค.57!F140</f>
        <v>0</v>
      </c>
      <c r="F140" s="189">
        <v>0</v>
      </c>
      <c r="G140" s="290"/>
    </row>
    <row r="141" spans="1:7" ht="19.5" customHeight="1">
      <c r="A141" s="231"/>
      <c r="B141" s="237" t="s">
        <v>69</v>
      </c>
      <c r="C141" s="233" t="s">
        <v>3</v>
      </c>
      <c r="D141" s="234">
        <v>0</v>
      </c>
      <c r="E141" s="185">
        <f>ต.ค.56!F141+พ.ย.56!F141+ธ.ค.56!F141+ม.ค.57!F141+ก.พ.57!F141+มี.ค.57!F141</f>
        <v>0</v>
      </c>
      <c r="F141" s="189">
        <v>0</v>
      </c>
      <c r="G141" s="290"/>
    </row>
    <row r="142" spans="1:7" ht="19.5" customHeight="1">
      <c r="A142" s="231"/>
      <c r="B142" s="238" t="s">
        <v>59</v>
      </c>
      <c r="C142" s="233" t="s">
        <v>22</v>
      </c>
      <c r="D142" s="234">
        <v>0</v>
      </c>
      <c r="E142" s="185">
        <f>ต.ค.56!F142+พ.ย.56!F142+ธ.ค.56!F142+ม.ค.57!F142+ก.พ.57!F142+มี.ค.57!F142</f>
        <v>0</v>
      </c>
      <c r="F142" s="189">
        <v>0</v>
      </c>
      <c r="G142" s="290"/>
    </row>
    <row r="143" spans="1:7" ht="19.5" customHeight="1">
      <c r="A143" s="231"/>
      <c r="B143" s="235" t="s">
        <v>131</v>
      </c>
      <c r="C143" s="233" t="s">
        <v>3</v>
      </c>
      <c r="D143" s="234">
        <v>0</v>
      </c>
      <c r="E143" s="185">
        <f>ต.ค.56!F143+พ.ย.56!F143+ธ.ค.56!F143+ม.ค.57!F143+ก.พ.57!F143+มี.ค.57!F143</f>
        <v>0</v>
      </c>
      <c r="F143" s="189">
        <v>0</v>
      </c>
      <c r="G143" s="290"/>
    </row>
    <row r="144" spans="1:7" ht="19.5" customHeight="1">
      <c r="A144" s="231"/>
      <c r="B144" s="235" t="s">
        <v>28</v>
      </c>
      <c r="C144" s="233" t="s">
        <v>22</v>
      </c>
      <c r="D144" s="234">
        <v>0</v>
      </c>
      <c r="E144" s="185">
        <f>ต.ค.56!F144+พ.ย.56!F144+ธ.ค.56!F144+ม.ค.57!F144+ก.พ.57!F144+มี.ค.57!F144</f>
        <v>0</v>
      </c>
      <c r="F144" s="189">
        <v>0</v>
      </c>
      <c r="G144" s="290"/>
    </row>
    <row r="145" spans="1:7" ht="19.5" customHeight="1">
      <c r="A145" s="231"/>
      <c r="B145" s="232" t="s">
        <v>208</v>
      </c>
      <c r="C145" s="233"/>
      <c r="D145" s="234"/>
      <c r="E145" s="189"/>
      <c r="F145" s="189"/>
      <c r="G145" s="290"/>
    </row>
    <row r="146" spans="1:7" ht="19.5" customHeight="1">
      <c r="A146" s="231"/>
      <c r="B146" s="239" t="s">
        <v>132</v>
      </c>
      <c r="C146" s="233" t="s">
        <v>3</v>
      </c>
      <c r="D146" s="234">
        <v>0</v>
      </c>
      <c r="E146" s="185">
        <f>ต.ค.56!F146+พ.ย.56!F146+ธ.ค.56!F146+ม.ค.57!F146+ก.พ.57!F146+มี.ค.57!F146</f>
        <v>0</v>
      </c>
      <c r="F146" s="189">
        <v>0</v>
      </c>
      <c r="G146" s="290"/>
    </row>
    <row r="147" spans="1:7" ht="19.5" customHeight="1">
      <c r="A147" s="231"/>
      <c r="B147" s="239" t="s">
        <v>167</v>
      </c>
      <c r="C147" s="233" t="s">
        <v>3</v>
      </c>
      <c r="D147" s="234">
        <v>0</v>
      </c>
      <c r="E147" s="185">
        <f>ต.ค.56!F147+พ.ย.56!F147+ธ.ค.56!F147+ม.ค.57!F147+ก.พ.57!F147+มี.ค.57!F147</f>
        <v>0</v>
      </c>
      <c r="F147" s="189">
        <v>0</v>
      </c>
      <c r="G147" s="290"/>
    </row>
    <row r="148" spans="1:7" ht="19.5" customHeight="1">
      <c r="A148" s="231"/>
      <c r="B148" s="240" t="s">
        <v>188</v>
      </c>
      <c r="C148" s="233" t="s">
        <v>3</v>
      </c>
      <c r="D148" s="234">
        <v>0</v>
      </c>
      <c r="E148" s="185">
        <f>ต.ค.56!F148+พ.ย.56!F148+ธ.ค.56!F148+ม.ค.57!F148+ก.พ.57!F148+มี.ค.57!F148</f>
        <v>0</v>
      </c>
      <c r="F148" s="189">
        <v>0</v>
      </c>
      <c r="G148" s="290"/>
    </row>
    <row r="149" spans="1:7" ht="19.5" customHeight="1">
      <c r="A149" s="231"/>
      <c r="B149" s="241" t="s">
        <v>209</v>
      </c>
      <c r="C149" s="233" t="s">
        <v>3</v>
      </c>
      <c r="D149" s="234">
        <v>0</v>
      </c>
      <c r="E149" s="185">
        <f>ต.ค.56!F149+พ.ย.56!F149+ธ.ค.56!F149+ม.ค.57!F149+ก.พ.57!F149+มี.ค.57!F149</f>
        <v>0</v>
      </c>
      <c r="F149" s="189">
        <v>0</v>
      </c>
      <c r="G149" s="290"/>
    </row>
    <row r="150" spans="1:7" ht="19.5" customHeight="1">
      <c r="A150" s="231"/>
      <c r="B150" s="235" t="s">
        <v>189</v>
      </c>
      <c r="C150" s="233"/>
      <c r="D150" s="234"/>
      <c r="E150" s="189"/>
      <c r="F150" s="189"/>
      <c r="G150" s="290"/>
    </row>
    <row r="151" spans="1:7" ht="19.5" customHeight="1">
      <c r="A151" s="231"/>
      <c r="B151" s="235" t="s">
        <v>133</v>
      </c>
      <c r="C151" s="233" t="s">
        <v>3</v>
      </c>
      <c r="D151" s="234">
        <v>0</v>
      </c>
      <c r="E151" s="185">
        <f>ต.ค.56!F151+พ.ย.56!F151+ธ.ค.56!F151+ม.ค.57!F151+ก.พ.57!F151+มี.ค.57!F151</f>
        <v>0</v>
      </c>
      <c r="F151" s="189">
        <v>0</v>
      </c>
      <c r="G151" s="290"/>
    </row>
    <row r="152" spans="1:7" ht="19.5" customHeight="1">
      <c r="A152" s="231"/>
      <c r="B152" s="242" t="s">
        <v>33</v>
      </c>
      <c r="C152" s="233"/>
      <c r="D152" s="234"/>
      <c r="E152" s="189"/>
      <c r="F152" s="189"/>
      <c r="G152" s="290"/>
    </row>
    <row r="153" spans="1:7" ht="19.5" customHeight="1">
      <c r="A153" s="231"/>
      <c r="B153" s="235" t="s">
        <v>134</v>
      </c>
      <c r="C153" s="233" t="s">
        <v>3</v>
      </c>
      <c r="D153" s="234">
        <v>0</v>
      </c>
      <c r="E153" s="185">
        <f>ต.ค.56!F153+พ.ย.56!F153+ธ.ค.56!F153+ม.ค.57!F153+ก.พ.57!F153+มี.ค.57!F153</f>
        <v>0</v>
      </c>
      <c r="F153" s="189">
        <v>0</v>
      </c>
      <c r="G153" s="290"/>
    </row>
    <row r="154" spans="1:7" ht="19.5" customHeight="1">
      <c r="A154" s="231"/>
      <c r="B154" s="243" t="s">
        <v>30</v>
      </c>
      <c r="C154" s="233"/>
      <c r="D154" s="234"/>
      <c r="E154" s="189"/>
      <c r="F154" s="189"/>
      <c r="G154" s="290"/>
    </row>
    <row r="155" spans="1:7" ht="19.5" customHeight="1">
      <c r="A155" s="231"/>
      <c r="B155" s="232" t="s">
        <v>29</v>
      </c>
      <c r="C155" s="233"/>
      <c r="D155" s="234"/>
      <c r="E155" s="189"/>
      <c r="F155" s="189"/>
      <c r="G155" s="290"/>
    </row>
    <row r="156" spans="1:7" ht="19.5" customHeight="1">
      <c r="A156" s="231"/>
      <c r="B156" s="232" t="s">
        <v>190</v>
      </c>
      <c r="C156" s="233"/>
      <c r="D156" s="234"/>
      <c r="E156" s="189"/>
      <c r="F156" s="189"/>
      <c r="G156" s="290"/>
    </row>
    <row r="157" spans="1:7" ht="19.5" customHeight="1">
      <c r="A157" s="231"/>
      <c r="B157" s="235" t="s">
        <v>135</v>
      </c>
      <c r="C157" s="233" t="s">
        <v>126</v>
      </c>
      <c r="D157" s="234">
        <v>0</v>
      </c>
      <c r="E157" s="185">
        <f>ต.ค.56!F157+พ.ย.56!F157+ธ.ค.56!F157+ม.ค.57!F157+ก.พ.57!F157+มี.ค.57!F157</f>
        <v>0</v>
      </c>
      <c r="F157" s="189">
        <v>0</v>
      </c>
      <c r="G157" s="290"/>
    </row>
    <row r="158" spans="1:7" ht="19.5" customHeight="1">
      <c r="A158" s="231"/>
      <c r="B158" s="244" t="s">
        <v>31</v>
      </c>
      <c r="C158" s="233"/>
      <c r="D158" s="234"/>
      <c r="E158" s="189"/>
      <c r="F158" s="189"/>
      <c r="G158" s="290"/>
    </row>
    <row r="159" spans="1:7" ht="19.5" customHeight="1">
      <c r="A159" s="231"/>
      <c r="B159" s="239" t="s">
        <v>47</v>
      </c>
      <c r="C159" s="233"/>
      <c r="D159" s="234"/>
      <c r="E159" s="189"/>
      <c r="F159" s="189"/>
      <c r="G159" s="290"/>
    </row>
    <row r="160" spans="1:7" ht="19.5" customHeight="1">
      <c r="A160" s="231"/>
      <c r="B160" s="239" t="s">
        <v>136</v>
      </c>
      <c r="C160" s="233" t="s">
        <v>12</v>
      </c>
      <c r="D160" s="234">
        <v>0</v>
      </c>
      <c r="E160" s="185">
        <f>ต.ค.56!F160+พ.ย.56!F160+ธ.ค.56!F160+ม.ค.57!F160+ก.พ.57!F160+มี.ค.57!F160</f>
        <v>0</v>
      </c>
      <c r="F160" s="189">
        <v>0</v>
      </c>
      <c r="G160" s="290"/>
    </row>
    <row r="161" spans="1:7" ht="19.5" customHeight="1">
      <c r="A161" s="231"/>
      <c r="B161" s="245" t="s">
        <v>32</v>
      </c>
      <c r="C161" s="233"/>
      <c r="D161" s="234"/>
      <c r="E161" s="189"/>
      <c r="F161" s="189"/>
      <c r="G161" s="290"/>
    </row>
    <row r="162" spans="1:7" ht="19.5" customHeight="1">
      <c r="A162" s="231"/>
      <c r="B162" s="232" t="s">
        <v>26</v>
      </c>
      <c r="C162" s="233"/>
      <c r="D162" s="234"/>
      <c r="E162" s="189"/>
      <c r="F162" s="189"/>
      <c r="G162" s="290"/>
    </row>
    <row r="163" spans="1:7" ht="19.5" customHeight="1">
      <c r="A163" s="231"/>
      <c r="B163" s="235" t="s">
        <v>137</v>
      </c>
      <c r="C163" s="233" t="s">
        <v>3</v>
      </c>
      <c r="D163" s="234">
        <v>0</v>
      </c>
      <c r="E163" s="185">
        <f>ต.ค.56!F163+พ.ย.56!F163+ธ.ค.56!F163+ม.ค.57!F163+ก.พ.57!F163+มี.ค.57!F163</f>
        <v>0</v>
      </c>
      <c r="F163" s="189">
        <v>0</v>
      </c>
      <c r="G163" s="290"/>
    </row>
    <row r="164" spans="1:7" ht="19.5" customHeight="1">
      <c r="A164" s="276"/>
      <c r="B164" s="277" t="s">
        <v>27</v>
      </c>
      <c r="C164" s="278"/>
      <c r="D164" s="279"/>
      <c r="E164" s="253"/>
      <c r="F164" s="253"/>
      <c r="G164" s="293"/>
    </row>
    <row r="165" spans="1:7" ht="21.75" customHeight="1">
      <c r="A165" s="271" t="s">
        <v>48</v>
      </c>
      <c r="B165" s="280" t="s">
        <v>243</v>
      </c>
      <c r="C165" s="273" t="s">
        <v>3</v>
      </c>
      <c r="D165" s="261">
        <f>SUM('สรุปผลงานสำคัญ (รายเดือน)'!D160)</f>
        <v>8800</v>
      </c>
      <c r="E165" s="267">
        <f>ต.ค.56!F165+พ.ย.56!F165+ธ.ค.56!F165+ม.ค.57!F165+ก.พ.57!F165+มี.ค.57!F165</f>
        <v>5367</v>
      </c>
      <c r="F165" s="262">
        <f>F166</f>
        <v>620</v>
      </c>
      <c r="G165" s="302">
        <f>E165*100/D165</f>
        <v>60.988636363636367</v>
      </c>
    </row>
    <row r="166" spans="1:7" ht="21.75" customHeight="1">
      <c r="A166" s="193"/>
      <c r="B166" s="194" t="s">
        <v>244</v>
      </c>
      <c r="C166" s="183" t="s">
        <v>3</v>
      </c>
      <c r="D166" s="184">
        <f>SUM('สรุปผลงานสำคัญ (รายเดือน)'!D161)</f>
        <v>8800</v>
      </c>
      <c r="E166" s="185">
        <f>ต.ค.56!F166+พ.ย.56!F166+ธ.ค.56!F166+ม.ค.57!F166+ก.พ.57!F166+มี.ค.57!F166</f>
        <v>5367</v>
      </c>
      <c r="F166" s="189">
        <f>F167+F170</f>
        <v>620</v>
      </c>
      <c r="G166" s="303">
        <f t="shared" ref="G166:G174" si="3">E166*100/D166</f>
        <v>60.988636363636367</v>
      </c>
    </row>
    <row r="167" spans="1:7" ht="21.75" customHeight="1">
      <c r="A167" s="196"/>
      <c r="B167" s="197" t="s">
        <v>245</v>
      </c>
      <c r="C167" s="198" t="s">
        <v>3</v>
      </c>
      <c r="D167" s="199">
        <f>SUM('สรุปผลงานสำคัญ (รายเดือน)'!D162)</f>
        <v>2000</v>
      </c>
      <c r="E167" s="185">
        <f>ต.ค.56!F167+พ.ย.56!F167+ธ.ค.56!F167+ม.ค.57!F167+ก.พ.57!F167+มี.ค.57!F167</f>
        <v>2169</v>
      </c>
      <c r="F167" s="189">
        <f>F168+F169</f>
        <v>212</v>
      </c>
      <c r="G167" s="303">
        <f t="shared" si="3"/>
        <v>108.45</v>
      </c>
    </row>
    <row r="168" spans="1:7" ht="21.75" customHeight="1">
      <c r="A168" s="196"/>
      <c r="B168" s="197" t="s">
        <v>246</v>
      </c>
      <c r="C168" s="198" t="s">
        <v>3</v>
      </c>
      <c r="D168" s="199">
        <f>SUM('สรุปผลงานสำคัญ (รายเดือน)'!D163)</f>
        <v>1200</v>
      </c>
      <c r="E168" s="185">
        <f>ต.ค.56!F168+พ.ย.56!F168+ธ.ค.56!F168+ม.ค.57!F168+ก.พ.57!F168+มี.ค.57!F168</f>
        <v>1220</v>
      </c>
      <c r="F168" s="189">
        <v>212</v>
      </c>
      <c r="G168" s="303">
        <f t="shared" si="3"/>
        <v>101.66666666666667</v>
      </c>
    </row>
    <row r="169" spans="1:7" ht="21.75" customHeight="1">
      <c r="A169" s="196"/>
      <c r="B169" s="197" t="s">
        <v>247</v>
      </c>
      <c r="C169" s="198" t="s">
        <v>3</v>
      </c>
      <c r="D169" s="199">
        <f>SUM('สรุปผลงานสำคัญ (รายเดือน)'!D164)</f>
        <v>800</v>
      </c>
      <c r="E169" s="185">
        <f>ต.ค.56!F169+พ.ย.56!F169+ธ.ค.56!F169+ม.ค.57!F169+ก.พ.57!F169+มี.ค.57!F169</f>
        <v>949</v>
      </c>
      <c r="F169" s="189">
        <v>0</v>
      </c>
      <c r="G169" s="303">
        <f t="shared" si="3"/>
        <v>118.625</v>
      </c>
    </row>
    <row r="170" spans="1:7" ht="21.75" customHeight="1">
      <c r="A170" s="196"/>
      <c r="B170" s="197" t="s">
        <v>248</v>
      </c>
      <c r="C170" s="198" t="s">
        <v>3</v>
      </c>
      <c r="D170" s="199">
        <f>SUM('สรุปผลงานสำคัญ (รายเดือน)'!D165)</f>
        <v>6800</v>
      </c>
      <c r="E170" s="185">
        <f>ต.ค.56!F170+พ.ย.56!F170+ธ.ค.56!F170+ม.ค.57!F170+ก.พ.57!F170+มี.ค.57!F170</f>
        <v>3198</v>
      </c>
      <c r="F170" s="189">
        <f>F171+F172</f>
        <v>408</v>
      </c>
      <c r="G170" s="303">
        <f t="shared" si="3"/>
        <v>47.029411764705884</v>
      </c>
    </row>
    <row r="171" spans="1:7" ht="21.75" customHeight="1">
      <c r="A171" s="196"/>
      <c r="B171" s="197" t="s">
        <v>255</v>
      </c>
      <c r="C171" s="198" t="s">
        <v>3</v>
      </c>
      <c r="D171" s="199">
        <f>SUM('สรุปผลงานสำคัญ (รายเดือน)'!D166)</f>
        <v>3000</v>
      </c>
      <c r="E171" s="185">
        <f>ต.ค.56!F171+พ.ย.56!F171+ธ.ค.56!F171+ม.ค.57!F171+ก.พ.57!F171+มี.ค.57!F171</f>
        <v>1138</v>
      </c>
      <c r="F171" s="189">
        <v>158</v>
      </c>
      <c r="G171" s="303">
        <f t="shared" si="3"/>
        <v>37.93333333333333</v>
      </c>
    </row>
    <row r="172" spans="1:7" ht="21.75" customHeight="1">
      <c r="A172" s="196"/>
      <c r="B172" s="197" t="s">
        <v>249</v>
      </c>
      <c r="C172" s="198" t="s">
        <v>3</v>
      </c>
      <c r="D172" s="199">
        <f>SUM('สรุปผลงานสำคัญ (รายเดือน)'!D167)</f>
        <v>3800</v>
      </c>
      <c r="E172" s="185">
        <f>ต.ค.56!F172+พ.ย.56!F172+ธ.ค.56!F172+ม.ค.57!F172+ก.พ.57!F172+มี.ค.57!F172</f>
        <v>2060</v>
      </c>
      <c r="F172" s="189">
        <v>250</v>
      </c>
      <c r="G172" s="303">
        <f t="shared" si="3"/>
        <v>54.210526315789473</v>
      </c>
    </row>
    <row r="173" spans="1:7" ht="21.75" customHeight="1">
      <c r="A173" s="193" t="s">
        <v>84</v>
      </c>
      <c r="B173" s="194" t="s">
        <v>194</v>
      </c>
      <c r="C173" s="183" t="s">
        <v>3</v>
      </c>
      <c r="D173" s="184">
        <f>SUM('สรุปผลงานสำคัญ (รายเดือน)'!D168)</f>
        <v>42700</v>
      </c>
      <c r="E173" s="185">
        <f>ต.ค.56!F173+พ.ย.56!F173+ธ.ค.56!F173+ม.ค.57!F173+ก.พ.57!F173+มี.ค.57!F173</f>
        <v>35292</v>
      </c>
      <c r="F173" s="189">
        <f>F174</f>
        <v>6473</v>
      </c>
      <c r="G173" s="303">
        <f t="shared" si="3"/>
        <v>82.651053864168617</v>
      </c>
    </row>
    <row r="174" spans="1:7" ht="21.75" customHeight="1">
      <c r="A174" s="193"/>
      <c r="B174" s="197" t="s">
        <v>195</v>
      </c>
      <c r="C174" s="183" t="s">
        <v>3</v>
      </c>
      <c r="D174" s="184">
        <f>SUM('สรุปผลงานสำคัญ (รายเดือน)'!D169)</f>
        <v>40000</v>
      </c>
      <c r="E174" s="185">
        <f>ต.ค.56!F174+พ.ย.56!F174+ธ.ค.56!F174+ม.ค.57!F174+ก.พ.57!F174+มี.ค.57!F174</f>
        <v>35292</v>
      </c>
      <c r="F174" s="189">
        <v>6473</v>
      </c>
      <c r="G174" s="303">
        <f t="shared" si="3"/>
        <v>88.23</v>
      </c>
    </row>
    <row r="175" spans="1:7" ht="21.75" customHeight="1">
      <c r="A175" s="187"/>
      <c r="B175" s="182" t="s">
        <v>250</v>
      </c>
      <c r="C175" s="198" t="s">
        <v>3</v>
      </c>
      <c r="D175" s="199">
        <v>0</v>
      </c>
      <c r="E175" s="185">
        <f>ต.ค.56!F175+พ.ย.56!F175+ธ.ค.56!F175+ม.ค.57!F175+ก.พ.57!F175+มี.ค.57!F175</f>
        <v>0</v>
      </c>
      <c r="F175" s="189">
        <v>0</v>
      </c>
      <c r="G175" s="290"/>
    </row>
    <row r="176" spans="1:7" ht="21.75" customHeight="1">
      <c r="A176" s="248"/>
      <c r="B176" s="197" t="s">
        <v>196</v>
      </c>
      <c r="C176" s="198" t="s">
        <v>3</v>
      </c>
      <c r="D176" s="199">
        <f>SUM('สรุปผลงานสำคัญ (รายเดือน)'!D171)</f>
        <v>2700</v>
      </c>
      <c r="E176" s="185">
        <f>E177+E178</f>
        <v>294</v>
      </c>
      <c r="F176" s="189">
        <v>0</v>
      </c>
      <c r="G176" s="290">
        <f>E176*100/D176</f>
        <v>10.888888888888889</v>
      </c>
    </row>
    <row r="177" spans="1:14" ht="21.75" customHeight="1">
      <c r="A177" s="248"/>
      <c r="B177" s="202" t="s">
        <v>88</v>
      </c>
      <c r="C177" s="198" t="s">
        <v>3</v>
      </c>
      <c r="D177" s="199">
        <f>SUM('สรุปผลงานสำคัญ (รายเดือน)'!D172)</f>
        <v>2500</v>
      </c>
      <c r="E177" s="185">
        <f>ต.ค.56!F177+พ.ย.56!F177+ธ.ค.56!F177+ม.ค.57!F177+ก.พ.57!F177+มี.ค.57!F177</f>
        <v>0</v>
      </c>
      <c r="F177" s="189">
        <v>0</v>
      </c>
      <c r="G177" s="303">
        <f t="shared" ref="G177" si="4">E177*100/D177</f>
        <v>0</v>
      </c>
    </row>
    <row r="178" spans="1:14" ht="21.75" customHeight="1">
      <c r="A178" s="248"/>
      <c r="B178" s="202" t="s">
        <v>89</v>
      </c>
      <c r="C178" s="198" t="s">
        <v>3</v>
      </c>
      <c r="D178" s="199">
        <f>SUM('สรุปผลงานสำคัญ (รายเดือน)'!D173)</f>
        <v>200</v>
      </c>
      <c r="E178" s="185">
        <f>ต.ค.56!F178+พ.ย.56!F178+ธ.ค.56!F178+ม.ค.57!F178+ก.พ.57!F178+มี.ค.57!F178</f>
        <v>294</v>
      </c>
      <c r="F178" s="189">
        <v>0</v>
      </c>
      <c r="G178" s="290">
        <f>E178*100/D178</f>
        <v>147</v>
      </c>
    </row>
    <row r="179" spans="1:14" ht="21.75" customHeight="1">
      <c r="A179" s="193"/>
      <c r="B179" s="197" t="s">
        <v>253</v>
      </c>
      <c r="C179" s="198"/>
      <c r="D179" s="199"/>
      <c r="E179" s="185">
        <f>ต.ค.56!F179+พ.ย.56!F179+ธ.ค.56!F179+ม.ค.57!F179+ก.พ.57!F179+มี.ค.57!F179</f>
        <v>0</v>
      </c>
      <c r="F179" s="195">
        <f>F180</f>
        <v>0</v>
      </c>
      <c r="G179" s="291"/>
    </row>
    <row r="180" spans="1:14" ht="21.75" customHeight="1">
      <c r="A180" s="248"/>
      <c r="B180" s="207" t="s">
        <v>251</v>
      </c>
      <c r="C180" s="198" t="s">
        <v>8</v>
      </c>
      <c r="D180" s="199">
        <v>0</v>
      </c>
      <c r="E180" s="185">
        <f>ต.ค.56!F180+พ.ย.56!F180+ธ.ค.56!F180+ม.ค.57!F180+ก.พ.57!F180+มี.ค.57!F180</f>
        <v>0</v>
      </c>
      <c r="F180" s="189">
        <v>0</v>
      </c>
      <c r="G180" s="290"/>
    </row>
    <row r="181" spans="1:14" ht="21.75" customHeight="1">
      <c r="A181" s="248"/>
      <c r="B181" s="202" t="s">
        <v>53</v>
      </c>
      <c r="C181" s="198"/>
      <c r="D181" s="199">
        <v>0</v>
      </c>
      <c r="E181" s="185">
        <f>ต.ค.56!F181+พ.ย.56!F181+ธ.ค.56!F181+ม.ค.57!F181+ก.พ.57!F181+มี.ค.57!F181</f>
        <v>0</v>
      </c>
      <c r="F181" s="189">
        <v>0</v>
      </c>
      <c r="G181" s="290"/>
    </row>
    <row r="182" spans="1:14" ht="21.75" customHeight="1">
      <c r="A182" s="248"/>
      <c r="B182" s="202" t="s">
        <v>54</v>
      </c>
      <c r="C182" s="198"/>
      <c r="D182" s="199">
        <v>0</v>
      </c>
      <c r="E182" s="185">
        <f>ต.ค.56!F182+พ.ย.56!F182+ธ.ค.56!F182+ม.ค.57!F182+ก.พ.57!F182+มี.ค.57!F182</f>
        <v>0</v>
      </c>
      <c r="F182" s="189">
        <v>0</v>
      </c>
      <c r="G182" s="290"/>
    </row>
    <row r="183" spans="1:14" ht="21.75" customHeight="1">
      <c r="A183" s="248"/>
      <c r="B183" s="202" t="s">
        <v>55</v>
      </c>
      <c r="C183" s="198"/>
      <c r="D183" s="199">
        <v>0</v>
      </c>
      <c r="E183" s="185">
        <f>ต.ค.56!F183+พ.ย.56!F183+ธ.ค.56!F183+ม.ค.57!F183+ก.พ.57!F183+มี.ค.57!F183</f>
        <v>0</v>
      </c>
      <c r="F183" s="189">
        <v>0</v>
      </c>
      <c r="G183" s="290"/>
    </row>
    <row r="184" spans="1:14" ht="21.75" customHeight="1">
      <c r="A184" s="248"/>
      <c r="B184" s="197" t="s">
        <v>252</v>
      </c>
      <c r="C184" s="198" t="s">
        <v>9</v>
      </c>
      <c r="D184" s="199">
        <v>0</v>
      </c>
      <c r="E184" s="185">
        <f>ต.ค.56!F184+พ.ย.56!F184+ธ.ค.56!F184+ม.ค.57!F184+ก.พ.57!F184+มี.ค.57!F184</f>
        <v>0</v>
      </c>
      <c r="F184" s="189">
        <v>0</v>
      </c>
      <c r="G184" s="290"/>
    </row>
    <row r="185" spans="1:14" ht="21.75" customHeight="1">
      <c r="A185" s="249"/>
      <c r="B185" s="250"/>
      <c r="C185" s="251"/>
      <c r="D185" s="252"/>
      <c r="E185" s="253"/>
      <c r="F185" s="253"/>
      <c r="G185" s="293"/>
      <c r="H185" s="4"/>
      <c r="I185" s="4"/>
      <c r="J185" s="4"/>
      <c r="K185" s="4"/>
      <c r="L185" s="4"/>
      <c r="M185" s="4"/>
      <c r="N185" s="4"/>
    </row>
    <row r="186" spans="1:14">
      <c r="A186" s="282"/>
      <c r="B186" s="282"/>
      <c r="C186" s="282"/>
      <c r="D186" s="283"/>
      <c r="E186" s="282"/>
      <c r="F186" s="282"/>
      <c r="G186" s="304"/>
    </row>
  </sheetData>
  <mergeCells count="10">
    <mergeCell ref="A17:B17"/>
    <mergeCell ref="A1:G1"/>
    <mergeCell ref="A2:G2"/>
    <mergeCell ref="A3:G3"/>
    <mergeCell ref="B5:B6"/>
    <mergeCell ref="C5:C6"/>
    <mergeCell ref="D5:D6"/>
    <mergeCell ref="E5:E6"/>
    <mergeCell ref="F5:F6"/>
    <mergeCell ref="G5:G6"/>
  </mergeCells>
  <printOptions horizontalCentered="1"/>
  <pageMargins left="0.55118110236220474" right="0.35433070866141736" top="0.69" bottom="0.46" header="0.51181102362204722" footer="0.26"/>
  <pageSetup paperSize="9"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16</vt:i4>
      </vt:variant>
      <vt:variant>
        <vt:lpstr>ช่วงที่มีชื่อ</vt:lpstr>
      </vt:variant>
      <vt:variant>
        <vt:i4>16</vt:i4>
      </vt:variant>
    </vt:vector>
  </HeadingPairs>
  <TitlesOfParts>
    <vt:vector size="32" baseType="lpstr">
      <vt:lpstr>สรุปผลงานสำคัญ-สะสมรายเดือน</vt:lpstr>
      <vt:lpstr>สรุปผลงานสำคัญ (รายเดือน)</vt:lpstr>
      <vt:lpstr>สรุปผลงานสำคัญ </vt:lpstr>
      <vt:lpstr>ต.ค.56</vt:lpstr>
      <vt:lpstr>พ.ย.56</vt:lpstr>
      <vt:lpstr>ธ.ค.56</vt:lpstr>
      <vt:lpstr>ม.ค.57</vt:lpstr>
      <vt:lpstr>ก.พ.57</vt:lpstr>
      <vt:lpstr>มี.ค.57</vt:lpstr>
      <vt:lpstr>เม.ย.57</vt:lpstr>
      <vt:lpstr>พ.ค.57</vt:lpstr>
      <vt:lpstr>มิ.ย.57</vt:lpstr>
      <vt:lpstr>ก.ค.57</vt:lpstr>
      <vt:lpstr>ส.ค.57</vt:lpstr>
      <vt:lpstr>ก.ย.57</vt:lpstr>
      <vt:lpstr>Sheet1</vt:lpstr>
      <vt:lpstr>'สรุปผลงานสำคัญ '!Print_Area</vt:lpstr>
      <vt:lpstr>ก.ค.57!Print_Titles</vt:lpstr>
      <vt:lpstr>ก.พ.57!Print_Titles</vt:lpstr>
      <vt:lpstr>ก.ย.57!Print_Titles</vt:lpstr>
      <vt:lpstr>ต.ค.56!Print_Titles</vt:lpstr>
      <vt:lpstr>ธ.ค.56!Print_Titles</vt:lpstr>
      <vt:lpstr>พ.ค.57!Print_Titles</vt:lpstr>
      <vt:lpstr>พ.ย.56!Print_Titles</vt:lpstr>
      <vt:lpstr>ม.ค.57!Print_Titles</vt:lpstr>
      <vt:lpstr>มิ.ย.57!Print_Titles</vt:lpstr>
      <vt:lpstr>มี.ค.57!Print_Titles</vt:lpstr>
      <vt:lpstr>เม.ย.57!Print_Titles</vt:lpstr>
      <vt:lpstr>ส.ค.57!Print_Titles</vt:lpstr>
      <vt:lpstr>'สรุปผลงานสำคัญ '!Print_Titles</vt:lpstr>
      <vt:lpstr>'สรุปผลงานสำคัญ (รายเดือน)'!Print_Titles</vt:lpstr>
      <vt:lpstr>'สรุปผลงานสำคัญ-สะสมรายเดือน'!Print_Titles</vt:lpstr>
    </vt:vector>
  </TitlesOfParts>
  <Company>DOE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comadmin</dc:creator>
  <cp:lastModifiedBy>DOE_MASTER</cp:lastModifiedBy>
  <cp:lastPrinted>2014-09-29T04:38:46Z</cp:lastPrinted>
  <dcterms:created xsi:type="dcterms:W3CDTF">2006-01-11T02:50:52Z</dcterms:created>
  <dcterms:modified xsi:type="dcterms:W3CDTF">2014-11-11T02:49:31Z</dcterms:modified>
</cp:coreProperties>
</file>