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785" yWindow="3720" windowWidth="11955" windowHeight="6240" tabRatio="796" firstSheet="1" activeTab="13"/>
  </bookViews>
  <sheets>
    <sheet name="สรุปผลงานสำคัญ-สะสมรายเดือน" sheetId="36" state="hidden" r:id="rId1"/>
    <sheet name="ชุมพร" sheetId="51" r:id="rId2"/>
    <sheet name="ต.ค.57" sheetId="50" r:id="rId3"/>
    <sheet name="พ.ย.57" sheetId="53" r:id="rId4"/>
    <sheet name="ธ.ค.57" sheetId="54" r:id="rId5"/>
    <sheet name="ม.ค.58" sheetId="56" r:id="rId6"/>
    <sheet name="ก.พ.58" sheetId="57" r:id="rId7"/>
    <sheet name="มี.ค.58" sheetId="58" r:id="rId8"/>
    <sheet name="เม.ย.58" sheetId="59" r:id="rId9"/>
    <sheet name="พ.ค.58" sheetId="60" r:id="rId10"/>
    <sheet name="มิ.ย.58" sheetId="61" r:id="rId11"/>
    <sheet name="ก.ค.58" sheetId="63" r:id="rId12"/>
    <sheet name="ส.ค.58" sheetId="64" r:id="rId13"/>
    <sheet name="ก.ย.58" sheetId="65" r:id="rId14"/>
    <sheet name="Sheet1" sheetId="45" r:id="rId15"/>
    <sheet name="Sheet3" sheetId="55" r:id="rId16"/>
  </sheets>
  <externalReferences>
    <externalReference r:id="rId17"/>
  </externalReferences>
  <definedNames>
    <definedName name="_xlnm.Print_Titles" localSheetId="11">ก.ค.58!$4:$5</definedName>
    <definedName name="_xlnm.Print_Titles" localSheetId="6">ก.พ.58!$4:$5</definedName>
    <definedName name="_xlnm.Print_Titles" localSheetId="13">ก.ย.58!$4:$5</definedName>
    <definedName name="_xlnm.Print_Titles" localSheetId="1">ชุมพร!$4:$4</definedName>
    <definedName name="_xlnm.Print_Titles" localSheetId="2">ต.ค.57!$4:$5</definedName>
    <definedName name="_xlnm.Print_Titles" localSheetId="4">ธ.ค.57!$4:$5</definedName>
    <definedName name="_xlnm.Print_Titles" localSheetId="9">พ.ค.58!$4:$5</definedName>
    <definedName name="_xlnm.Print_Titles" localSheetId="3">พ.ย.57!$4:$5</definedName>
    <definedName name="_xlnm.Print_Titles" localSheetId="5">ม.ค.58!$4:$5</definedName>
    <definedName name="_xlnm.Print_Titles" localSheetId="10">มิ.ย.58!$4:$5</definedName>
    <definedName name="_xlnm.Print_Titles" localSheetId="7">มี.ค.58!$4:$5</definedName>
    <definedName name="_xlnm.Print_Titles" localSheetId="8">เม.ย.58!$4:$5</definedName>
    <definedName name="_xlnm.Print_Titles" localSheetId="12">ส.ค.58!$4:$5</definedName>
    <definedName name="_xlnm.Print_Titles" localSheetId="0">'สรุปผลงานสำคัญ-สะสมรายเดือน'!$4:$6</definedName>
  </definedNames>
  <calcPr calcId="124519"/>
</workbook>
</file>

<file path=xl/calcChain.xml><?xml version="1.0" encoding="utf-8"?>
<calcChain xmlns="http://schemas.openxmlformats.org/spreadsheetml/2006/main">
  <c r="E118" i="65"/>
  <c r="E117"/>
  <c r="E116"/>
  <c r="E115"/>
  <c r="E114"/>
  <c r="E113"/>
  <c r="F112"/>
  <c r="E112" s="1"/>
  <c r="E110"/>
  <c r="E109"/>
  <c r="E108"/>
  <c r="E107"/>
  <c r="E106"/>
  <c r="E105"/>
  <c r="F104"/>
  <c r="F103" s="1"/>
  <c r="E100"/>
  <c r="E99"/>
  <c r="F98"/>
  <c r="F94" s="1"/>
  <c r="E94" s="1"/>
  <c r="G94" s="1"/>
  <c r="E97"/>
  <c r="E96"/>
  <c r="F95"/>
  <c r="E95"/>
  <c r="F93"/>
  <c r="E93"/>
  <c r="G93" s="1"/>
  <c r="E91"/>
  <c r="G91" s="1"/>
  <c r="E90"/>
  <c r="E89"/>
  <c r="E88"/>
  <c r="E87"/>
  <c r="F86"/>
  <c r="E86" s="1"/>
  <c r="G85"/>
  <c r="E85"/>
  <c r="D84"/>
  <c r="G83"/>
  <c r="E83"/>
  <c r="G82"/>
  <c r="E82"/>
  <c r="F81"/>
  <c r="E81"/>
  <c r="G81" s="1"/>
  <c r="D81"/>
  <c r="E78"/>
  <c r="G78" s="1"/>
  <c r="G77"/>
  <c r="E77"/>
  <c r="E76"/>
  <c r="G76" s="1"/>
  <c r="F75"/>
  <c r="D75"/>
  <c r="G73"/>
  <c r="E73"/>
  <c r="E72"/>
  <c r="G72" s="1"/>
  <c r="G71"/>
  <c r="E71"/>
  <c r="E70"/>
  <c r="G70" s="1"/>
  <c r="E69"/>
  <c r="G69" s="1"/>
  <c r="E68"/>
  <c r="G68" s="1"/>
  <c r="F67"/>
  <c r="D67"/>
  <c r="F66"/>
  <c r="D66"/>
  <c r="E65"/>
  <c r="G65" s="1"/>
  <c r="F64"/>
  <c r="D64"/>
  <c r="E63"/>
  <c r="G63" s="1"/>
  <c r="E62"/>
  <c r="G62" s="1"/>
  <c r="E61"/>
  <c r="G61" s="1"/>
  <c r="F60"/>
  <c r="D60"/>
  <c r="F59"/>
  <c r="D59"/>
  <c r="E57"/>
  <c r="E56"/>
  <c r="E55"/>
  <c r="F54"/>
  <c r="F53"/>
  <c r="G52"/>
  <c r="E52"/>
  <c r="G51"/>
  <c r="E51"/>
  <c r="E50"/>
  <c r="E49"/>
  <c r="F48"/>
  <c r="E48"/>
  <c r="G48" s="1"/>
  <c r="E47"/>
  <c r="E46"/>
  <c r="F45"/>
  <c r="E45" s="1"/>
  <c r="E44"/>
  <c r="E43"/>
  <c r="G42"/>
  <c r="F42"/>
  <c r="E42"/>
  <c r="D41"/>
  <c r="G40"/>
  <c r="E40"/>
  <c r="G39"/>
  <c r="E39"/>
  <c r="E38"/>
  <c r="E37"/>
  <c r="G36" s="1"/>
  <c r="F36"/>
  <c r="E36" s="1"/>
  <c r="G38" s="1"/>
  <c r="E35"/>
  <c r="G35" s="1"/>
  <c r="E34"/>
  <c r="E33"/>
  <c r="E32"/>
  <c r="E31"/>
  <c r="E30"/>
  <c r="E29"/>
  <c r="E28"/>
  <c r="E27"/>
  <c r="F26"/>
  <c r="E26" s="1"/>
  <c r="E25"/>
  <c r="E24"/>
  <c r="F23"/>
  <c r="F22" s="1"/>
  <c r="E23"/>
  <c r="E22" s="1"/>
  <c r="E21"/>
  <c r="E20"/>
  <c r="F19"/>
  <c r="E19" s="1"/>
  <c r="D18"/>
  <c r="E16"/>
  <c r="E15"/>
  <c r="E14"/>
  <c r="E13"/>
  <c r="E12"/>
  <c r="E11"/>
  <c r="E113" i="64"/>
  <c r="E114"/>
  <c r="E115"/>
  <c r="E116"/>
  <c r="E117"/>
  <c r="E118"/>
  <c r="E105"/>
  <c r="E106"/>
  <c r="E107"/>
  <c r="E108"/>
  <c r="E109"/>
  <c r="E110"/>
  <c r="E94"/>
  <c r="E93"/>
  <c r="G93" s="1"/>
  <c r="E96"/>
  <c r="E97"/>
  <c r="E98"/>
  <c r="E99"/>
  <c r="E100"/>
  <c r="F86"/>
  <c r="E86"/>
  <c r="E87"/>
  <c r="E88"/>
  <c r="E89"/>
  <c r="E90"/>
  <c r="E91"/>
  <c r="E85"/>
  <c r="G85" s="1"/>
  <c r="E83"/>
  <c r="E82"/>
  <c r="E77"/>
  <c r="E78"/>
  <c r="E76"/>
  <c r="E75" s="1"/>
  <c r="G75" s="1"/>
  <c r="E70"/>
  <c r="E71"/>
  <c r="E72"/>
  <c r="E73"/>
  <c r="E69"/>
  <c r="E68"/>
  <c r="E65"/>
  <c r="E64" s="1"/>
  <c r="E60"/>
  <c r="E63"/>
  <c r="E62"/>
  <c r="E61"/>
  <c r="E56"/>
  <c r="E57"/>
  <c r="E55"/>
  <c r="F54"/>
  <c r="E52"/>
  <c r="E51"/>
  <c r="E50"/>
  <c r="E49"/>
  <c r="E48"/>
  <c r="G48" s="1"/>
  <c r="F48"/>
  <c r="E47"/>
  <c r="E46"/>
  <c r="F45"/>
  <c r="E45"/>
  <c r="F42"/>
  <c r="E44"/>
  <c r="E43"/>
  <c r="E42"/>
  <c r="E40"/>
  <c r="E39"/>
  <c r="E38"/>
  <c r="E37"/>
  <c r="E36"/>
  <c r="E35"/>
  <c r="G35" s="1"/>
  <c r="F26"/>
  <c r="E24"/>
  <c r="E25"/>
  <c r="E26"/>
  <c r="E27"/>
  <c r="E28"/>
  <c r="E29"/>
  <c r="E30"/>
  <c r="E31"/>
  <c r="E32"/>
  <c r="E33"/>
  <c r="E34"/>
  <c r="E23"/>
  <c r="E22" s="1"/>
  <c r="F19"/>
  <c r="E20"/>
  <c r="E21"/>
  <c r="E19"/>
  <c r="E12"/>
  <c r="E13"/>
  <c r="E14"/>
  <c r="E15"/>
  <c r="E16"/>
  <c r="E11"/>
  <c r="F112"/>
  <c r="E112" s="1"/>
  <c r="F104"/>
  <c r="F103" s="1"/>
  <c r="F98"/>
  <c r="F95"/>
  <c r="E95" s="1"/>
  <c r="F94"/>
  <c r="G94" s="1"/>
  <c r="F93"/>
  <c r="G91"/>
  <c r="D84"/>
  <c r="G83"/>
  <c r="G82"/>
  <c r="F81"/>
  <c r="D81"/>
  <c r="G78"/>
  <c r="G77"/>
  <c r="F75"/>
  <c r="D75"/>
  <c r="G73"/>
  <c r="G72"/>
  <c r="G71"/>
  <c r="G70"/>
  <c r="G69"/>
  <c r="E66"/>
  <c r="G66" s="1"/>
  <c r="F67"/>
  <c r="D67"/>
  <c r="F66"/>
  <c r="D66"/>
  <c r="G65"/>
  <c r="F64"/>
  <c r="D64"/>
  <c r="G63"/>
  <c r="G62"/>
  <c r="G61"/>
  <c r="F60"/>
  <c r="F59" s="1"/>
  <c r="G60"/>
  <c r="D60"/>
  <c r="D59"/>
  <c r="F53"/>
  <c r="G52"/>
  <c r="G51"/>
  <c r="G45"/>
  <c r="G42"/>
  <c r="D41"/>
  <c r="G40"/>
  <c r="G39"/>
  <c r="G36"/>
  <c r="F36"/>
  <c r="F22"/>
  <c r="F18" s="1"/>
  <c r="D18"/>
  <c r="E95" i="63"/>
  <c r="F104"/>
  <c r="E104"/>
  <c r="F36"/>
  <c r="E37"/>
  <c r="G36" s="1"/>
  <c r="E118"/>
  <c r="E117"/>
  <c r="E116"/>
  <c r="E115"/>
  <c r="E114"/>
  <c r="E113"/>
  <c r="E110"/>
  <c r="E109"/>
  <c r="E108"/>
  <c r="E107"/>
  <c r="E106"/>
  <c r="E105"/>
  <c r="E100"/>
  <c r="E99"/>
  <c r="E98"/>
  <c r="E97"/>
  <c r="E96"/>
  <c r="E94"/>
  <c r="E91"/>
  <c r="G91" s="1"/>
  <c r="E90"/>
  <c r="E88"/>
  <c r="E86"/>
  <c r="G86" s="1"/>
  <c r="E85"/>
  <c r="G85" s="1"/>
  <c r="E83"/>
  <c r="G83" s="1"/>
  <c r="E82"/>
  <c r="E78"/>
  <c r="G78" s="1"/>
  <c r="E76"/>
  <c r="G76" s="1"/>
  <c r="E73"/>
  <c r="G73" s="1"/>
  <c r="E72"/>
  <c r="G72" s="1"/>
  <c r="E70"/>
  <c r="E68"/>
  <c r="G68" s="1"/>
  <c r="E65"/>
  <c r="G65" s="1"/>
  <c r="E63"/>
  <c r="G63" s="1"/>
  <c r="E62"/>
  <c r="G62" s="1"/>
  <c r="E61"/>
  <c r="G61" s="1"/>
  <c r="E57"/>
  <c r="E56"/>
  <c r="E55"/>
  <c r="E52"/>
  <c r="E51"/>
  <c r="G51" s="1"/>
  <c r="E50"/>
  <c r="E49"/>
  <c r="E48"/>
  <c r="G48" s="1"/>
  <c r="E47"/>
  <c r="E46"/>
  <c r="E45"/>
  <c r="E44"/>
  <c r="E42"/>
  <c r="E40"/>
  <c r="E39"/>
  <c r="E38"/>
  <c r="E36"/>
  <c r="E35"/>
  <c r="G35" s="1"/>
  <c r="E34"/>
  <c r="E33"/>
  <c r="E32"/>
  <c r="E28"/>
  <c r="E27"/>
  <c r="E26"/>
  <c r="E25"/>
  <c r="E24"/>
  <c r="E23"/>
  <c r="E21"/>
  <c r="E20"/>
  <c r="E19"/>
  <c r="E16"/>
  <c r="E15"/>
  <c r="E14"/>
  <c r="E11"/>
  <c r="E11" i="61"/>
  <c r="E13" i="63"/>
  <c r="E12"/>
  <c r="F112"/>
  <c r="E112" s="1"/>
  <c r="F98"/>
  <c r="F94" s="1"/>
  <c r="F95"/>
  <c r="E89"/>
  <c r="E87"/>
  <c r="F86"/>
  <c r="F84" s="1"/>
  <c r="D84"/>
  <c r="G82"/>
  <c r="F81"/>
  <c r="D81"/>
  <c r="E77"/>
  <c r="G77" s="1"/>
  <c r="F75"/>
  <c r="D75"/>
  <c r="E71"/>
  <c r="G71" s="1"/>
  <c r="G70"/>
  <c r="E69"/>
  <c r="F67"/>
  <c r="D67"/>
  <c r="F66"/>
  <c r="D66"/>
  <c r="F64"/>
  <c r="D64"/>
  <c r="D59" s="1"/>
  <c r="F60"/>
  <c r="D60"/>
  <c r="F53"/>
  <c r="G52"/>
  <c r="F45"/>
  <c r="E43"/>
  <c r="G42"/>
  <c r="D41"/>
  <c r="G40"/>
  <c r="G39"/>
  <c r="E31"/>
  <c r="E30"/>
  <c r="E29"/>
  <c r="D18"/>
  <c r="E17"/>
  <c r="F103" i="61"/>
  <c r="F103" i="60"/>
  <c r="F103" i="59"/>
  <c r="F103" i="58"/>
  <c r="F103" i="57"/>
  <c r="F103" i="56"/>
  <c r="F103" i="54"/>
  <c r="F103" i="53"/>
  <c r="F103" i="50"/>
  <c r="E19" i="61"/>
  <c r="E87"/>
  <c r="E88"/>
  <c r="E89"/>
  <c r="E90"/>
  <c r="E91"/>
  <c r="E85"/>
  <c r="E96"/>
  <c r="E97"/>
  <c r="E99"/>
  <c r="E100"/>
  <c r="E104"/>
  <c r="E105"/>
  <c r="E106"/>
  <c r="E107"/>
  <c r="E108"/>
  <c r="E109"/>
  <c r="E110"/>
  <c r="E112"/>
  <c r="E114"/>
  <c r="E115"/>
  <c r="E116"/>
  <c r="E117"/>
  <c r="E118"/>
  <c r="E113"/>
  <c r="F67"/>
  <c r="F111" i="65" l="1"/>
  <c r="E103"/>
  <c r="F101"/>
  <c r="E101" s="1"/>
  <c r="G101" s="1"/>
  <c r="E104"/>
  <c r="E98"/>
  <c r="F18"/>
  <c r="E54"/>
  <c r="E18"/>
  <c r="G18" s="1"/>
  <c r="G86"/>
  <c r="E84"/>
  <c r="G84" s="1"/>
  <c r="E41"/>
  <c r="G41" s="1"/>
  <c r="G45"/>
  <c r="E53"/>
  <c r="E60"/>
  <c r="E66"/>
  <c r="G66" s="1"/>
  <c r="E67"/>
  <c r="G67" s="1"/>
  <c r="E75"/>
  <c r="G75" s="1"/>
  <c r="G22"/>
  <c r="F84"/>
  <c r="G19"/>
  <c r="E64"/>
  <c r="G64" s="1"/>
  <c r="F111" i="64"/>
  <c r="E111" s="1"/>
  <c r="G111" s="1"/>
  <c r="F101"/>
  <c r="E101" s="1"/>
  <c r="G101" s="1"/>
  <c r="E103"/>
  <c r="E104"/>
  <c r="G38"/>
  <c r="E18"/>
  <c r="G18" s="1"/>
  <c r="G19"/>
  <c r="G68"/>
  <c r="G76"/>
  <c r="G22"/>
  <c r="E53"/>
  <c r="E67"/>
  <c r="G67" s="1"/>
  <c r="E81"/>
  <c r="G81" s="1"/>
  <c r="G86"/>
  <c r="E84"/>
  <c r="G84" s="1"/>
  <c r="E54"/>
  <c r="F84"/>
  <c r="E41"/>
  <c r="G41" s="1"/>
  <c r="F59" i="63"/>
  <c r="F103"/>
  <c r="E103" s="1"/>
  <c r="F111"/>
  <c r="F93"/>
  <c r="E93" s="1"/>
  <c r="G93" s="1"/>
  <c r="G94"/>
  <c r="E67"/>
  <c r="G67" s="1"/>
  <c r="G38"/>
  <c r="E18"/>
  <c r="G18" s="1"/>
  <c r="E53"/>
  <c r="E22"/>
  <c r="G22"/>
  <c r="G19"/>
  <c r="F18"/>
  <c r="F22"/>
  <c r="E54"/>
  <c r="E64"/>
  <c r="G64" s="1"/>
  <c r="G69"/>
  <c r="E81"/>
  <c r="G81" s="1"/>
  <c r="E84"/>
  <c r="G84" s="1"/>
  <c r="E60"/>
  <c r="E66"/>
  <c r="G66" s="1"/>
  <c r="E75"/>
  <c r="G75" s="1"/>
  <c r="E103" i="61"/>
  <c r="E83"/>
  <c r="G83" s="1"/>
  <c r="E82"/>
  <c r="E77"/>
  <c r="E78"/>
  <c r="G78" s="1"/>
  <c r="E76"/>
  <c r="G76" s="1"/>
  <c r="E68"/>
  <c r="E69"/>
  <c r="E71"/>
  <c r="E72"/>
  <c r="G72" s="1"/>
  <c r="E73"/>
  <c r="E70"/>
  <c r="E65"/>
  <c r="G65" s="1"/>
  <c r="E62"/>
  <c r="G62" s="1"/>
  <c r="E63"/>
  <c r="E61"/>
  <c r="E56"/>
  <c r="E57"/>
  <c r="E55"/>
  <c r="E42"/>
  <c r="G42" s="1"/>
  <c r="E45"/>
  <c r="E48"/>
  <c r="E52"/>
  <c r="E51"/>
  <c r="E50"/>
  <c r="E49"/>
  <c r="E35"/>
  <c r="G35" s="1"/>
  <c r="E40"/>
  <c r="E39"/>
  <c r="E47"/>
  <c r="E46"/>
  <c r="E44"/>
  <c r="E43"/>
  <c r="E38"/>
  <c r="E37"/>
  <c r="E24"/>
  <c r="E25"/>
  <c r="E27"/>
  <c r="E28"/>
  <c r="E29"/>
  <c r="E30"/>
  <c r="E31"/>
  <c r="E32"/>
  <c r="E33"/>
  <c r="E34"/>
  <c r="E21"/>
  <c r="E20"/>
  <c r="E12"/>
  <c r="E13"/>
  <c r="E14"/>
  <c r="E15"/>
  <c r="E16"/>
  <c r="F112"/>
  <c r="F101"/>
  <c r="F98"/>
  <c r="E98" s="1"/>
  <c r="F95"/>
  <c r="E95" s="1"/>
  <c r="G91"/>
  <c r="F86"/>
  <c r="G85"/>
  <c r="D84"/>
  <c r="G82"/>
  <c r="F81"/>
  <c r="D81"/>
  <c r="G77"/>
  <c r="F75"/>
  <c r="D75"/>
  <c r="G73"/>
  <c r="G71"/>
  <c r="G70"/>
  <c r="G69"/>
  <c r="G68"/>
  <c r="D67"/>
  <c r="F66"/>
  <c r="D66"/>
  <c r="F64"/>
  <c r="D64"/>
  <c r="D59" s="1"/>
  <c r="G63"/>
  <c r="G61"/>
  <c r="F60"/>
  <c r="D60"/>
  <c r="F54"/>
  <c r="F53"/>
  <c r="G52"/>
  <c r="G51"/>
  <c r="F48"/>
  <c r="F45"/>
  <c r="G45"/>
  <c r="D41"/>
  <c r="G40"/>
  <c r="G39"/>
  <c r="G36"/>
  <c r="F36"/>
  <c r="E36" s="1"/>
  <c r="F26"/>
  <c r="E26" s="1"/>
  <c r="F23"/>
  <c r="E23" s="1"/>
  <c r="F19"/>
  <c r="D18"/>
  <c r="E17"/>
  <c r="G42" i="60"/>
  <c r="G38"/>
  <c r="F86"/>
  <c r="D67"/>
  <c r="F67"/>
  <c r="E67"/>
  <c r="F66"/>
  <c r="E66"/>
  <c r="G66" s="1"/>
  <c r="E111" i="65" l="1"/>
  <c r="G111" s="1"/>
  <c r="F102"/>
  <c r="E102" s="1"/>
  <c r="G102" s="1"/>
  <c r="G60"/>
  <c r="E59"/>
  <c r="G59" s="1"/>
  <c r="F102" i="64"/>
  <c r="E102" s="1"/>
  <c r="G102" s="1"/>
  <c r="G64"/>
  <c r="E59"/>
  <c r="G59" s="1"/>
  <c r="F101" i="63"/>
  <c r="F102"/>
  <c r="E59"/>
  <c r="G59" s="1"/>
  <c r="G60"/>
  <c r="G45"/>
  <c r="E41"/>
  <c r="G41" s="1"/>
  <c r="E86" i="61"/>
  <c r="G86" s="1"/>
  <c r="F94"/>
  <c r="F93"/>
  <c r="F111"/>
  <c r="G48"/>
  <c r="F22"/>
  <c r="F18" s="1"/>
  <c r="F84"/>
  <c r="F59"/>
  <c r="F41"/>
  <c r="G38"/>
  <c r="E54"/>
  <c r="E18"/>
  <c r="G18" s="1"/>
  <c r="G19"/>
  <c r="F102"/>
  <c r="G22"/>
  <c r="E22"/>
  <c r="E53"/>
  <c r="E60"/>
  <c r="E66"/>
  <c r="G66" s="1"/>
  <c r="E67"/>
  <c r="G67" s="1"/>
  <c r="E75"/>
  <c r="G75" s="1"/>
  <c r="E41"/>
  <c r="G41" s="1"/>
  <c r="E64"/>
  <c r="G64" s="1"/>
  <c r="E81"/>
  <c r="G81" s="1"/>
  <c r="E78" i="60"/>
  <c r="E77"/>
  <c r="E76"/>
  <c r="E75" s="1"/>
  <c r="E83"/>
  <c r="E82"/>
  <c r="G82" s="1"/>
  <c r="E85"/>
  <c r="E86"/>
  <c r="G86" s="1"/>
  <c r="E88"/>
  <c r="E89"/>
  <c r="E90"/>
  <c r="E87"/>
  <c r="E91"/>
  <c r="E100"/>
  <c r="E97"/>
  <c r="E96"/>
  <c r="E98"/>
  <c r="E99"/>
  <c r="E105"/>
  <c r="E106"/>
  <c r="E107"/>
  <c r="E108"/>
  <c r="E109"/>
  <c r="E110"/>
  <c r="E113"/>
  <c r="E114"/>
  <c r="E115"/>
  <c r="E116"/>
  <c r="E117"/>
  <c r="E118"/>
  <c r="E56"/>
  <c r="E57"/>
  <c r="E55"/>
  <c r="E51"/>
  <c r="E52"/>
  <c r="E50"/>
  <c r="E49"/>
  <c r="E48"/>
  <c r="G48" s="1"/>
  <c r="E47"/>
  <c r="E46"/>
  <c r="E45"/>
  <c r="E42"/>
  <c r="E42" i="57"/>
  <c r="E44" i="60"/>
  <c r="E43"/>
  <c r="E38"/>
  <c r="E37"/>
  <c r="E36"/>
  <c r="E35"/>
  <c r="F23"/>
  <c r="E24"/>
  <c r="E25"/>
  <c r="E27"/>
  <c r="E28"/>
  <c r="E29"/>
  <c r="E30"/>
  <c r="E31"/>
  <c r="E32"/>
  <c r="E33"/>
  <c r="E34"/>
  <c r="E23"/>
  <c r="G22" s="1"/>
  <c r="E21"/>
  <c r="E20"/>
  <c r="E19"/>
  <c r="E12"/>
  <c r="E13"/>
  <c r="E14"/>
  <c r="E15"/>
  <c r="E16"/>
  <c r="E11"/>
  <c r="F112"/>
  <c r="F111" s="1"/>
  <c r="F104"/>
  <c r="E103" s="1"/>
  <c r="F98"/>
  <c r="F95"/>
  <c r="F93" s="1"/>
  <c r="E93" s="1"/>
  <c r="F94"/>
  <c r="E94" s="1"/>
  <c r="G91"/>
  <c r="G85"/>
  <c r="F84"/>
  <c r="D84"/>
  <c r="F81"/>
  <c r="D81"/>
  <c r="G78"/>
  <c r="G77"/>
  <c r="G76"/>
  <c r="F75"/>
  <c r="D75"/>
  <c r="E73"/>
  <c r="G73" s="1"/>
  <c r="E72"/>
  <c r="G72" s="1"/>
  <c r="E71"/>
  <c r="G71" s="1"/>
  <c r="E70"/>
  <c r="G70" s="1"/>
  <c r="E69"/>
  <c r="G69" s="1"/>
  <c r="E68"/>
  <c r="G68" s="1"/>
  <c r="G67"/>
  <c r="D66"/>
  <c r="E65"/>
  <c r="G65" s="1"/>
  <c r="F64"/>
  <c r="F59" s="1"/>
  <c r="D64"/>
  <c r="E63"/>
  <c r="G63" s="1"/>
  <c r="E62"/>
  <c r="G62" s="1"/>
  <c r="E61"/>
  <c r="G61" s="1"/>
  <c r="F60"/>
  <c r="D60"/>
  <c r="D59"/>
  <c r="F54"/>
  <c r="F53"/>
  <c r="G52"/>
  <c r="G51"/>
  <c r="F48"/>
  <c r="F45"/>
  <c r="D41"/>
  <c r="E40"/>
  <c r="G40" s="1"/>
  <c r="E39"/>
  <c r="G39" s="1"/>
  <c r="G36"/>
  <c r="F36"/>
  <c r="G35"/>
  <c r="F26"/>
  <c r="E26" s="1"/>
  <c r="F22"/>
  <c r="F18" s="1"/>
  <c r="E22"/>
  <c r="F19"/>
  <c r="D18"/>
  <c r="E17"/>
  <c r="E48" i="59"/>
  <c r="E48" i="58"/>
  <c r="E22" i="59"/>
  <c r="E22" i="58"/>
  <c r="F102" i="59"/>
  <c r="E117"/>
  <c r="E118"/>
  <c r="E116"/>
  <c r="E115"/>
  <c r="E114"/>
  <c r="E113"/>
  <c r="E105"/>
  <c r="E106"/>
  <c r="E107"/>
  <c r="E108"/>
  <c r="E109"/>
  <c r="E110"/>
  <c r="E93"/>
  <c r="E94"/>
  <c r="E100"/>
  <c r="E99"/>
  <c r="E97"/>
  <c r="E96"/>
  <c r="E87"/>
  <c r="E88"/>
  <c r="E89"/>
  <c r="E90"/>
  <c r="E91"/>
  <c r="E85"/>
  <c r="E83"/>
  <c r="G83" s="1"/>
  <c r="E82"/>
  <c r="G82" s="1"/>
  <c r="E77"/>
  <c r="E78"/>
  <c r="E76"/>
  <c r="E69"/>
  <c r="E70"/>
  <c r="E71"/>
  <c r="E72"/>
  <c r="E73"/>
  <c r="E68"/>
  <c r="E67"/>
  <c r="E66"/>
  <c r="E65"/>
  <c r="E62"/>
  <c r="E63"/>
  <c r="E61"/>
  <c r="E56"/>
  <c r="E57"/>
  <c r="E55"/>
  <c r="E51"/>
  <c r="G51" s="1"/>
  <c r="E50"/>
  <c r="E49"/>
  <c r="E47"/>
  <c r="E46"/>
  <c r="E45"/>
  <c r="E44"/>
  <c r="E43"/>
  <c r="E42"/>
  <c r="F36"/>
  <c r="E40"/>
  <c r="G40" s="1"/>
  <c r="E39"/>
  <c r="E38"/>
  <c r="E37"/>
  <c r="E36"/>
  <c r="E35"/>
  <c r="E52"/>
  <c r="E51" i="58"/>
  <c r="E52"/>
  <c r="G52" s="1"/>
  <c r="E24" i="59"/>
  <c r="E25"/>
  <c r="E27"/>
  <c r="E28"/>
  <c r="E29"/>
  <c r="E30"/>
  <c r="E31"/>
  <c r="E32"/>
  <c r="E33"/>
  <c r="E34"/>
  <c r="E23"/>
  <c r="E20"/>
  <c r="E21"/>
  <c r="E12"/>
  <c r="E13"/>
  <c r="E14"/>
  <c r="E15"/>
  <c r="E16"/>
  <c r="E11"/>
  <c r="F112"/>
  <c r="E112" s="1"/>
  <c r="F104"/>
  <c r="E104" s="1"/>
  <c r="F98"/>
  <c r="E98" s="1"/>
  <c r="F95"/>
  <c r="E95" s="1"/>
  <c r="G91"/>
  <c r="F86"/>
  <c r="E86" s="1"/>
  <c r="G85"/>
  <c r="D84"/>
  <c r="F81"/>
  <c r="D81"/>
  <c r="G78"/>
  <c r="G77"/>
  <c r="G76"/>
  <c r="F75"/>
  <c r="D75"/>
  <c r="G73"/>
  <c r="G72"/>
  <c r="G71"/>
  <c r="G70"/>
  <c r="G69"/>
  <c r="G68"/>
  <c r="F67"/>
  <c r="G67"/>
  <c r="D67"/>
  <c r="F66"/>
  <c r="G66"/>
  <c r="D66"/>
  <c r="G65"/>
  <c r="F64"/>
  <c r="D64"/>
  <c r="D59" s="1"/>
  <c r="G63"/>
  <c r="G62"/>
  <c r="G61"/>
  <c r="F60"/>
  <c r="D60"/>
  <c r="F54"/>
  <c r="F53"/>
  <c r="G52"/>
  <c r="F48"/>
  <c r="F41" s="1"/>
  <c r="F45"/>
  <c r="G42"/>
  <c r="D41"/>
  <c r="G39"/>
  <c r="G36"/>
  <c r="G35"/>
  <c r="F26"/>
  <c r="E26" s="1"/>
  <c r="G22"/>
  <c r="F22"/>
  <c r="F19"/>
  <c r="D18"/>
  <c r="E17"/>
  <c r="E93" i="58"/>
  <c r="E94"/>
  <c r="E113"/>
  <c r="E114"/>
  <c r="E115"/>
  <c r="E116"/>
  <c r="E117"/>
  <c r="E118"/>
  <c r="E105"/>
  <c r="E106"/>
  <c r="E107"/>
  <c r="E108"/>
  <c r="E109"/>
  <c r="E110"/>
  <c r="E96"/>
  <c r="E97"/>
  <c r="E98"/>
  <c r="E99"/>
  <c r="E100"/>
  <c r="E86"/>
  <c r="E87"/>
  <c r="E88"/>
  <c r="E89"/>
  <c r="E90"/>
  <c r="E91"/>
  <c r="G91" s="1"/>
  <c r="E85"/>
  <c r="E83"/>
  <c r="E82"/>
  <c r="E77"/>
  <c r="E78"/>
  <c r="E76"/>
  <c r="E70"/>
  <c r="E71"/>
  <c r="E72"/>
  <c r="G72" s="1"/>
  <c r="E73"/>
  <c r="E69"/>
  <c r="E68"/>
  <c r="G68" s="1"/>
  <c r="E65"/>
  <c r="E62"/>
  <c r="E63"/>
  <c r="G63" s="1"/>
  <c r="E61"/>
  <c r="E64"/>
  <c r="E54"/>
  <c r="E55"/>
  <c r="E56"/>
  <c r="E57"/>
  <c r="E66"/>
  <c r="E67"/>
  <c r="G70"/>
  <c r="G71"/>
  <c r="F60"/>
  <c r="E43"/>
  <c r="E44"/>
  <c r="E45"/>
  <c r="E46"/>
  <c r="E47"/>
  <c r="G48"/>
  <c r="E49"/>
  <c r="E50"/>
  <c r="E42"/>
  <c r="F26"/>
  <c r="E23"/>
  <c r="E24"/>
  <c r="E25"/>
  <c r="E26"/>
  <c r="E27"/>
  <c r="E28"/>
  <c r="E29"/>
  <c r="E30"/>
  <c r="E31"/>
  <c r="E32"/>
  <c r="E33"/>
  <c r="E34"/>
  <c r="E35"/>
  <c r="E37"/>
  <c r="G36" s="1"/>
  <c r="E38"/>
  <c r="E39"/>
  <c r="E40"/>
  <c r="E20"/>
  <c r="E21"/>
  <c r="E12"/>
  <c r="E13"/>
  <c r="E14"/>
  <c r="E15"/>
  <c r="E16"/>
  <c r="E11"/>
  <c r="F112"/>
  <c r="E112" s="1"/>
  <c r="F104"/>
  <c r="E104" s="1"/>
  <c r="F98"/>
  <c r="F94" s="1"/>
  <c r="G94" s="1"/>
  <c r="F95"/>
  <c r="F93" s="1"/>
  <c r="G93" s="1"/>
  <c r="F86"/>
  <c r="G86"/>
  <c r="G85"/>
  <c r="F84"/>
  <c r="D84"/>
  <c r="G83"/>
  <c r="G82"/>
  <c r="F81"/>
  <c r="D81"/>
  <c r="G78"/>
  <c r="G77"/>
  <c r="G76"/>
  <c r="F75"/>
  <c r="D75"/>
  <c r="G73"/>
  <c r="G69"/>
  <c r="F67"/>
  <c r="D67"/>
  <c r="F66"/>
  <c r="D66"/>
  <c r="G65"/>
  <c r="F64"/>
  <c r="D64"/>
  <c r="D59" s="1"/>
  <c r="G62"/>
  <c r="G61"/>
  <c r="D60"/>
  <c r="F54"/>
  <c r="F53"/>
  <c r="G51"/>
  <c r="F48"/>
  <c r="F45"/>
  <c r="F41" s="1"/>
  <c r="G45"/>
  <c r="G42"/>
  <c r="D41"/>
  <c r="G40"/>
  <c r="G39"/>
  <c r="F36"/>
  <c r="E36" s="1"/>
  <c r="G35"/>
  <c r="F22"/>
  <c r="F19"/>
  <c r="E19" s="1"/>
  <c r="D18"/>
  <c r="E17"/>
  <c r="F84" i="57"/>
  <c r="E84"/>
  <c r="D84"/>
  <c r="D81"/>
  <c r="F81"/>
  <c r="F75"/>
  <c r="F59"/>
  <c r="E54"/>
  <c r="F54"/>
  <c r="F67"/>
  <c r="F66"/>
  <c r="F64"/>
  <c r="F60"/>
  <c r="E53"/>
  <c r="F53"/>
  <c r="F41"/>
  <c r="F18"/>
  <c r="E36"/>
  <c r="F36"/>
  <c r="F22"/>
  <c r="E22"/>
  <c r="E91"/>
  <c r="G91" s="1"/>
  <c r="E91" i="56"/>
  <c r="G91" s="1"/>
  <c r="G91" i="54"/>
  <c r="E91"/>
  <c r="E91" i="53"/>
  <c r="E91" i="50"/>
  <c r="E52" i="54"/>
  <c r="G52" s="1"/>
  <c r="E52" i="56"/>
  <c r="G52" s="1"/>
  <c r="E52" i="57"/>
  <c r="G52" s="1"/>
  <c r="E41" i="53"/>
  <c r="G41" s="1"/>
  <c r="E52" i="50"/>
  <c r="E40"/>
  <c r="G40" s="1"/>
  <c r="E101" i="63" l="1"/>
  <c r="G101" s="1"/>
  <c r="E93" i="61"/>
  <c r="G93" s="1"/>
  <c r="E94"/>
  <c r="G94" s="1"/>
  <c r="E84"/>
  <c r="G84" s="1"/>
  <c r="G60"/>
  <c r="E59"/>
  <c r="G59" s="1"/>
  <c r="E112" i="60"/>
  <c r="E104"/>
  <c r="E95"/>
  <c r="G93"/>
  <c r="G94"/>
  <c r="E54"/>
  <c r="E53"/>
  <c r="E81"/>
  <c r="G81" s="1"/>
  <c r="E18"/>
  <c r="G18" s="1"/>
  <c r="G19"/>
  <c r="E41"/>
  <c r="G41" s="1"/>
  <c r="G45"/>
  <c r="F101"/>
  <c r="F41"/>
  <c r="E60"/>
  <c r="G75"/>
  <c r="G83"/>
  <c r="E64"/>
  <c r="G64" s="1"/>
  <c r="E84"/>
  <c r="G84" s="1"/>
  <c r="F102"/>
  <c r="F111" i="59"/>
  <c r="F94"/>
  <c r="G94" s="1"/>
  <c r="F93"/>
  <c r="G93" s="1"/>
  <c r="G86"/>
  <c r="F59"/>
  <c r="E60"/>
  <c r="G60" s="1"/>
  <c r="E41"/>
  <c r="G41" s="1"/>
  <c r="G45"/>
  <c r="F18"/>
  <c r="E19"/>
  <c r="G19" s="1"/>
  <c r="E54"/>
  <c r="E75"/>
  <c r="G75" s="1"/>
  <c r="E53"/>
  <c r="F84"/>
  <c r="E64"/>
  <c r="E81"/>
  <c r="G81" s="1"/>
  <c r="E84"/>
  <c r="G84" s="1"/>
  <c r="E41" i="58"/>
  <c r="G41" s="1"/>
  <c r="F101"/>
  <c r="E95"/>
  <c r="E60"/>
  <c r="F59"/>
  <c r="F18"/>
  <c r="E53"/>
  <c r="G66"/>
  <c r="G67"/>
  <c r="E75"/>
  <c r="G75" s="1"/>
  <c r="F111"/>
  <c r="E111" i="60" s="1"/>
  <c r="G111" s="1"/>
  <c r="G64" i="58"/>
  <c r="E81"/>
  <c r="G81" s="1"/>
  <c r="E84"/>
  <c r="G84" s="1"/>
  <c r="G84" i="57"/>
  <c r="E71"/>
  <c r="E72"/>
  <c r="E73"/>
  <c r="E70"/>
  <c r="E69"/>
  <c r="E68"/>
  <c r="E69" i="56"/>
  <c r="E68"/>
  <c r="E118" i="57"/>
  <c r="E83"/>
  <c r="E82"/>
  <c r="E77"/>
  <c r="E78"/>
  <c r="G78" s="1"/>
  <c r="E76"/>
  <c r="E65"/>
  <c r="G65" s="1"/>
  <c r="E62"/>
  <c r="E63"/>
  <c r="G63" s="1"/>
  <c r="E61"/>
  <c r="E56"/>
  <c r="E57"/>
  <c r="E55"/>
  <c r="E88"/>
  <c r="E89"/>
  <c r="E90"/>
  <c r="E87"/>
  <c r="E113"/>
  <c r="E114"/>
  <c r="E115"/>
  <c r="E116"/>
  <c r="E117"/>
  <c r="F112"/>
  <c r="F111" s="1"/>
  <c r="E105"/>
  <c r="E106"/>
  <c r="E107"/>
  <c r="E108"/>
  <c r="E109"/>
  <c r="E110"/>
  <c r="E96"/>
  <c r="E97"/>
  <c r="E99"/>
  <c r="E100"/>
  <c r="E43"/>
  <c r="G42" s="1"/>
  <c r="E44"/>
  <c r="E46"/>
  <c r="E47"/>
  <c r="E49"/>
  <c r="E50"/>
  <c r="E51"/>
  <c r="G51" s="1"/>
  <c r="F19"/>
  <c r="E20"/>
  <c r="E21"/>
  <c r="E24"/>
  <c r="E25"/>
  <c r="E27"/>
  <c r="E28"/>
  <c r="E29"/>
  <c r="E30"/>
  <c r="E31"/>
  <c r="E32"/>
  <c r="E33"/>
  <c r="E34"/>
  <c r="E35"/>
  <c r="G35" s="1"/>
  <c r="E37"/>
  <c r="G36" s="1"/>
  <c r="E38"/>
  <c r="E39"/>
  <c r="E40"/>
  <c r="G40" s="1"/>
  <c r="E12"/>
  <c r="E13"/>
  <c r="E14"/>
  <c r="E15"/>
  <c r="E16"/>
  <c r="E17"/>
  <c r="E11"/>
  <c r="F104"/>
  <c r="F98"/>
  <c r="F95"/>
  <c r="F93"/>
  <c r="F86"/>
  <c r="E85"/>
  <c r="G85" s="1"/>
  <c r="G83"/>
  <c r="G77"/>
  <c r="G76"/>
  <c r="D75"/>
  <c r="G73"/>
  <c r="G72"/>
  <c r="G71"/>
  <c r="G70"/>
  <c r="G69"/>
  <c r="G68"/>
  <c r="E67"/>
  <c r="G67" s="1"/>
  <c r="D67"/>
  <c r="E66"/>
  <c r="G66" s="1"/>
  <c r="D66"/>
  <c r="D64"/>
  <c r="G62"/>
  <c r="D60"/>
  <c r="D59"/>
  <c r="F48"/>
  <c r="F45"/>
  <c r="E45" s="1"/>
  <c r="G45" s="1"/>
  <c r="D41"/>
  <c r="G39"/>
  <c r="F26"/>
  <c r="F23"/>
  <c r="D18"/>
  <c r="E96" i="56"/>
  <c r="E87"/>
  <c r="E88"/>
  <c r="E89"/>
  <c r="E90"/>
  <c r="E85"/>
  <c r="E83"/>
  <c r="G83" s="1"/>
  <c r="E82"/>
  <c r="G82" s="1"/>
  <c r="E76"/>
  <c r="E78"/>
  <c r="G78" s="1"/>
  <c r="E77"/>
  <c r="G77" s="1"/>
  <c r="F45"/>
  <c r="F23"/>
  <c r="E17"/>
  <c r="E106"/>
  <c r="E107"/>
  <c r="E108"/>
  <c r="E105"/>
  <c r="E110"/>
  <c r="E109"/>
  <c r="E114"/>
  <c r="E115"/>
  <c r="E116"/>
  <c r="E117"/>
  <c r="E113"/>
  <c r="E118"/>
  <c r="F48"/>
  <c r="E65"/>
  <c r="G65" s="1"/>
  <c r="E62"/>
  <c r="G62" s="1"/>
  <c r="E63"/>
  <c r="G63" s="1"/>
  <c r="E61"/>
  <c r="E56"/>
  <c r="E57"/>
  <c r="E55"/>
  <c r="E43"/>
  <c r="E44"/>
  <c r="E45"/>
  <c r="G45" s="1"/>
  <c r="E46"/>
  <c r="E47"/>
  <c r="E49"/>
  <c r="E50"/>
  <c r="E51"/>
  <c r="G51" s="1"/>
  <c r="E42"/>
  <c r="E20"/>
  <c r="E21"/>
  <c r="E24"/>
  <c r="E25"/>
  <c r="E27"/>
  <c r="E28"/>
  <c r="E29"/>
  <c r="E30"/>
  <c r="E31"/>
  <c r="E32"/>
  <c r="E33"/>
  <c r="E34"/>
  <c r="E35"/>
  <c r="G35" s="1"/>
  <c r="E37"/>
  <c r="E38"/>
  <c r="E39"/>
  <c r="G39" s="1"/>
  <c r="E40"/>
  <c r="G40" s="1"/>
  <c r="E12"/>
  <c r="E13"/>
  <c r="E14"/>
  <c r="E15"/>
  <c r="E16"/>
  <c r="E11"/>
  <c r="F112"/>
  <c r="F111" s="1"/>
  <c r="F104"/>
  <c r="E100"/>
  <c r="E99"/>
  <c r="F98"/>
  <c r="E97"/>
  <c r="F95"/>
  <c r="F93" s="1"/>
  <c r="F86"/>
  <c r="D84"/>
  <c r="D81"/>
  <c r="D75"/>
  <c r="E73"/>
  <c r="G73" s="1"/>
  <c r="E72"/>
  <c r="G72" s="1"/>
  <c r="E71"/>
  <c r="G71" s="1"/>
  <c r="E70"/>
  <c r="G70" s="1"/>
  <c r="G69"/>
  <c r="G68"/>
  <c r="D67"/>
  <c r="D66"/>
  <c r="D64"/>
  <c r="D60"/>
  <c r="D41"/>
  <c r="F26"/>
  <c r="F19"/>
  <c r="D18"/>
  <c r="F86" i="54"/>
  <c r="E87"/>
  <c r="E88"/>
  <c r="E89"/>
  <c r="E90"/>
  <c r="F86" i="53"/>
  <c r="E86" i="57" s="1"/>
  <c r="E87" i="53"/>
  <c r="E88"/>
  <c r="E89"/>
  <c r="E90"/>
  <c r="F86" i="50"/>
  <c r="E87"/>
  <c r="E86" s="1"/>
  <c r="E88"/>
  <c r="E89"/>
  <c r="E90"/>
  <c r="F102" i="58" l="1"/>
  <c r="E111" i="63"/>
  <c r="G111" s="1"/>
  <c r="E111" i="61"/>
  <c r="G111" s="1"/>
  <c r="G60" i="60"/>
  <c r="E59"/>
  <c r="G59" s="1"/>
  <c r="E103" i="59"/>
  <c r="F101"/>
  <c r="G48"/>
  <c r="E18"/>
  <c r="G18" s="1"/>
  <c r="G64"/>
  <c r="E59"/>
  <c r="G59" s="1"/>
  <c r="E103" i="58"/>
  <c r="E18"/>
  <c r="G18" s="1"/>
  <c r="G22"/>
  <c r="G19"/>
  <c r="G60"/>
  <c r="E59"/>
  <c r="G59" s="1"/>
  <c r="E64" i="56"/>
  <c r="G64" s="1"/>
  <c r="E86"/>
  <c r="G86" i="57"/>
  <c r="E81"/>
  <c r="G81" s="1"/>
  <c r="E75"/>
  <c r="G75" s="1"/>
  <c r="G82"/>
  <c r="E64"/>
  <c r="G64" s="1"/>
  <c r="E60"/>
  <c r="G60" s="1"/>
  <c r="G61"/>
  <c r="F102"/>
  <c r="F101"/>
  <c r="F94"/>
  <c r="F102" i="56"/>
  <c r="E75"/>
  <c r="G75" s="1"/>
  <c r="D59"/>
  <c r="G86"/>
  <c r="E66"/>
  <c r="G66" s="1"/>
  <c r="E60"/>
  <c r="G60" s="1"/>
  <c r="E67"/>
  <c r="G67" s="1"/>
  <c r="E81"/>
  <c r="G81" s="1"/>
  <c r="F101"/>
  <c r="G42"/>
  <c r="G61"/>
  <c r="G76"/>
  <c r="G85"/>
  <c r="F94"/>
  <c r="F48" i="54"/>
  <c r="F36"/>
  <c r="F19"/>
  <c r="F104"/>
  <c r="E113"/>
  <c r="E114"/>
  <c r="E115"/>
  <c r="E116"/>
  <c r="E117"/>
  <c r="E118"/>
  <c r="E105"/>
  <c r="E106"/>
  <c r="E107"/>
  <c r="E108"/>
  <c r="E109"/>
  <c r="E110"/>
  <c r="E96"/>
  <c r="E97"/>
  <c r="E99"/>
  <c r="E100"/>
  <c r="E86"/>
  <c r="G86" s="1"/>
  <c r="E85"/>
  <c r="E83"/>
  <c r="E82"/>
  <c r="G82" s="1"/>
  <c r="E78"/>
  <c r="G78" s="1"/>
  <c r="E77"/>
  <c r="G77" s="1"/>
  <c r="E76"/>
  <c r="E68"/>
  <c r="E69"/>
  <c r="G69" s="1"/>
  <c r="E70"/>
  <c r="E71"/>
  <c r="E72"/>
  <c r="G72" s="1"/>
  <c r="E73"/>
  <c r="G73" s="1"/>
  <c r="E65"/>
  <c r="E64" s="1"/>
  <c r="E62"/>
  <c r="E63"/>
  <c r="E61"/>
  <c r="G61" s="1"/>
  <c r="E56"/>
  <c r="E57"/>
  <c r="E55"/>
  <c r="E43"/>
  <c r="E44"/>
  <c r="E45"/>
  <c r="E46"/>
  <c r="E47"/>
  <c r="E49"/>
  <c r="E50"/>
  <c r="E51"/>
  <c r="G51" s="1"/>
  <c r="E42"/>
  <c r="G42" s="1"/>
  <c r="E20"/>
  <c r="E21"/>
  <c r="E24"/>
  <c r="E25"/>
  <c r="E27"/>
  <c r="E28"/>
  <c r="E29"/>
  <c r="E30"/>
  <c r="E31"/>
  <c r="E32"/>
  <c r="E33"/>
  <c r="E34"/>
  <c r="E35"/>
  <c r="E37"/>
  <c r="E38"/>
  <c r="E39"/>
  <c r="G39" s="1"/>
  <c r="E40"/>
  <c r="G40" s="1"/>
  <c r="E12"/>
  <c r="E13"/>
  <c r="E14"/>
  <c r="E15"/>
  <c r="E16"/>
  <c r="E17"/>
  <c r="E11"/>
  <c r="F112"/>
  <c r="F98"/>
  <c r="F94" s="1"/>
  <c r="F95"/>
  <c r="F93" s="1"/>
  <c r="G85"/>
  <c r="D84"/>
  <c r="G83"/>
  <c r="D81"/>
  <c r="G76"/>
  <c r="D75"/>
  <c r="G71"/>
  <c r="G70"/>
  <c r="D67"/>
  <c r="D66"/>
  <c r="D64"/>
  <c r="G63"/>
  <c r="G62"/>
  <c r="D60"/>
  <c r="G45"/>
  <c r="D41"/>
  <c r="G35"/>
  <c r="F26"/>
  <c r="F23"/>
  <c r="D18"/>
  <c r="D84" i="53"/>
  <c r="D81"/>
  <c r="D75"/>
  <c r="E102" i="61" l="1"/>
  <c r="G102" s="1"/>
  <c r="E102" i="63"/>
  <c r="G102" s="1"/>
  <c r="E102" i="60"/>
  <c r="G102" s="1"/>
  <c r="D59" i="54"/>
  <c r="E104"/>
  <c r="E59" i="57"/>
  <c r="G59" s="1"/>
  <c r="E84" i="56"/>
  <c r="G84" s="1"/>
  <c r="E59"/>
  <c r="G59" s="1"/>
  <c r="E84" i="54"/>
  <c r="G84" s="1"/>
  <c r="G64"/>
  <c r="E66"/>
  <c r="G66" s="1"/>
  <c r="E67"/>
  <c r="G67" s="1"/>
  <c r="E60"/>
  <c r="G60" s="1"/>
  <c r="F111"/>
  <c r="F101"/>
  <c r="E81"/>
  <c r="G81" s="1"/>
  <c r="E75"/>
  <c r="G75" s="1"/>
  <c r="G65"/>
  <c r="G68"/>
  <c r="D67" i="53"/>
  <c r="D66"/>
  <c r="D64"/>
  <c r="D60"/>
  <c r="D59" s="1"/>
  <c r="D42"/>
  <c r="D18"/>
  <c r="F104"/>
  <c r="E96"/>
  <c r="E97"/>
  <c r="E99"/>
  <c r="E100"/>
  <c r="E104"/>
  <c r="E105"/>
  <c r="E106"/>
  <c r="E107"/>
  <c r="E108"/>
  <c r="E109"/>
  <c r="E110"/>
  <c r="E113"/>
  <c r="E114"/>
  <c r="E115"/>
  <c r="E116"/>
  <c r="E117"/>
  <c r="E118"/>
  <c r="E86"/>
  <c r="E85"/>
  <c r="E83"/>
  <c r="G83" s="1"/>
  <c r="E82"/>
  <c r="E77"/>
  <c r="G77" s="1"/>
  <c r="E78"/>
  <c r="G78" s="1"/>
  <c r="E76"/>
  <c r="E69"/>
  <c r="G69" s="1"/>
  <c r="E70"/>
  <c r="E71"/>
  <c r="E72"/>
  <c r="E73"/>
  <c r="G73" s="1"/>
  <c r="E68"/>
  <c r="E65"/>
  <c r="E64" s="1"/>
  <c r="G64" s="1"/>
  <c r="E62"/>
  <c r="G62" s="1"/>
  <c r="E63"/>
  <c r="G63" s="1"/>
  <c r="E61"/>
  <c r="G61" s="1"/>
  <c r="E56"/>
  <c r="E57"/>
  <c r="E55"/>
  <c r="E44"/>
  <c r="E45"/>
  <c r="E46"/>
  <c r="G46" s="1"/>
  <c r="E47"/>
  <c r="E48"/>
  <c r="E50"/>
  <c r="E51"/>
  <c r="E52"/>
  <c r="G52" s="1"/>
  <c r="E43"/>
  <c r="G43" s="1"/>
  <c r="F36"/>
  <c r="F23"/>
  <c r="E23" i="54" s="1"/>
  <c r="E22" s="1"/>
  <c r="G22" s="1"/>
  <c r="F19" i="53"/>
  <c r="E20"/>
  <c r="E21"/>
  <c r="E23"/>
  <c r="E22" s="1"/>
  <c r="G22" s="1"/>
  <c r="E24"/>
  <c r="E25"/>
  <c r="E27"/>
  <c r="E28"/>
  <c r="E29"/>
  <c r="E30"/>
  <c r="E31"/>
  <c r="E32"/>
  <c r="E33"/>
  <c r="E34"/>
  <c r="E35"/>
  <c r="G35" s="1"/>
  <c r="E36"/>
  <c r="G36" s="1"/>
  <c r="E37"/>
  <c r="E38"/>
  <c r="E39"/>
  <c r="G39" s="1"/>
  <c r="E40"/>
  <c r="G40" s="1"/>
  <c r="E19"/>
  <c r="G19" s="1"/>
  <c r="E12"/>
  <c r="E13"/>
  <c r="E14"/>
  <c r="E15"/>
  <c r="E16"/>
  <c r="E17"/>
  <c r="E11"/>
  <c r="F112"/>
  <c r="F101"/>
  <c r="F98"/>
  <c r="F94" s="1"/>
  <c r="F95"/>
  <c r="F93" s="1"/>
  <c r="G86"/>
  <c r="G85"/>
  <c r="G72"/>
  <c r="G71"/>
  <c r="G70"/>
  <c r="G68"/>
  <c r="G65"/>
  <c r="F26"/>
  <c r="E25" i="50"/>
  <c r="E24"/>
  <c r="E103" i="53" l="1"/>
  <c r="E103" i="56"/>
  <c r="E103" i="57"/>
  <c r="E36" i="56"/>
  <c r="G36" s="1"/>
  <c r="E36" i="54"/>
  <c r="G36" s="1"/>
  <c r="E23" i="56"/>
  <c r="E22" s="1"/>
  <c r="G22" s="1"/>
  <c r="E23" i="57"/>
  <c r="G22" s="1"/>
  <c r="E19" i="56"/>
  <c r="E19" i="57"/>
  <c r="E19" i="54"/>
  <c r="G19" s="1"/>
  <c r="E104" i="56"/>
  <c r="E104" i="57"/>
  <c r="E66" i="53"/>
  <c r="G66" s="1"/>
  <c r="F102" i="54"/>
  <c r="E103"/>
  <c r="E60" i="53"/>
  <c r="E67"/>
  <c r="G67" s="1"/>
  <c r="E84"/>
  <c r="G84" s="1"/>
  <c r="G76"/>
  <c r="E75"/>
  <c r="G75" s="1"/>
  <c r="E59" i="54"/>
  <c r="G59" s="1"/>
  <c r="E81" i="53"/>
  <c r="G81" s="1"/>
  <c r="G82"/>
  <c r="E18"/>
  <c r="G18" s="1"/>
  <c r="F111"/>
  <c r="E20" i="50"/>
  <c r="E21"/>
  <c r="F48"/>
  <c r="E50"/>
  <c r="G86"/>
  <c r="G72"/>
  <c r="G62"/>
  <c r="G45"/>
  <c r="G52"/>
  <c r="G36"/>
  <c r="F101"/>
  <c r="F112"/>
  <c r="E112" s="1"/>
  <c r="F95"/>
  <c r="E95" s="1"/>
  <c r="E93" s="1"/>
  <c r="G93" s="1"/>
  <c r="F98"/>
  <c r="E98" s="1"/>
  <c r="E94" s="1"/>
  <c r="G94" s="1"/>
  <c r="E113"/>
  <c r="E114"/>
  <c r="E115"/>
  <c r="E116"/>
  <c r="E117"/>
  <c r="E118"/>
  <c r="E104"/>
  <c r="E105"/>
  <c r="E106"/>
  <c r="E107"/>
  <c r="E108"/>
  <c r="E109"/>
  <c r="E110"/>
  <c r="E103"/>
  <c r="E101" s="1"/>
  <c r="G101" s="1"/>
  <c r="E96"/>
  <c r="E97"/>
  <c r="E99"/>
  <c r="E100"/>
  <c r="E85"/>
  <c r="G85" s="1"/>
  <c r="E83"/>
  <c r="G83" s="1"/>
  <c r="E82"/>
  <c r="G82" s="1"/>
  <c r="E69"/>
  <c r="G69" s="1"/>
  <c r="E70"/>
  <c r="G70" s="1"/>
  <c r="E71"/>
  <c r="G71" s="1"/>
  <c r="E72"/>
  <c r="E73"/>
  <c r="G73" s="1"/>
  <c r="E68"/>
  <c r="G68" s="1"/>
  <c r="E65"/>
  <c r="G65" s="1"/>
  <c r="E62"/>
  <c r="E63"/>
  <c r="G63" s="1"/>
  <c r="E61"/>
  <c r="G61" s="1"/>
  <c r="E77"/>
  <c r="G77" s="1"/>
  <c r="E78"/>
  <c r="G78" s="1"/>
  <c r="E76"/>
  <c r="G76" s="1"/>
  <c r="E56"/>
  <c r="E57"/>
  <c r="E55"/>
  <c r="E51"/>
  <c r="G51" s="1"/>
  <c r="E43"/>
  <c r="E44"/>
  <c r="E45"/>
  <c r="E46"/>
  <c r="E47"/>
  <c r="E49"/>
  <c r="E48" s="1"/>
  <c r="G48" s="1"/>
  <c r="E42"/>
  <c r="G42" s="1"/>
  <c r="E39"/>
  <c r="G39" s="1"/>
  <c r="E38"/>
  <c r="E37"/>
  <c r="E35"/>
  <c r="G35" s="1"/>
  <c r="E27"/>
  <c r="E28"/>
  <c r="E29"/>
  <c r="E30"/>
  <c r="E31"/>
  <c r="E32"/>
  <c r="E33"/>
  <c r="E34"/>
  <c r="F26"/>
  <c r="E26" i="53" s="1"/>
  <c r="E23" i="50"/>
  <c r="E22" s="1"/>
  <c r="G22" s="1"/>
  <c r="E19"/>
  <c r="G19" s="1"/>
  <c r="E12"/>
  <c r="E13"/>
  <c r="E14"/>
  <c r="E15"/>
  <c r="E16"/>
  <c r="E17"/>
  <c r="E11"/>
  <c r="E101" i="57" l="1"/>
  <c r="G101" s="1"/>
  <c r="E101" i="58"/>
  <c r="G101" s="1"/>
  <c r="E101" i="59"/>
  <c r="G101" s="1"/>
  <c r="E101" i="60"/>
  <c r="G101" s="1"/>
  <c r="E101" i="61"/>
  <c r="G101" s="1"/>
  <c r="E59" i="53"/>
  <c r="G59" s="1"/>
  <c r="E48" i="54"/>
  <c r="E48" i="56"/>
  <c r="E48" i="57"/>
  <c r="E49" i="53"/>
  <c r="E26" i="50"/>
  <c r="E101" i="54"/>
  <c r="G101" s="1"/>
  <c r="E98"/>
  <c r="E112" i="57"/>
  <c r="E95"/>
  <c r="E98" i="56"/>
  <c r="E112" i="54"/>
  <c r="E101" i="56"/>
  <c r="G101" s="1"/>
  <c r="E112"/>
  <c r="E26" i="57"/>
  <c r="E101" i="53"/>
  <c r="G101" s="1"/>
  <c r="E26" i="56"/>
  <c r="E98" i="53"/>
  <c r="E95"/>
  <c r="E26" i="54"/>
  <c r="F111" i="50"/>
  <c r="E112" i="53"/>
  <c r="E95" i="56"/>
  <c r="E98" i="57"/>
  <c r="E95" i="54"/>
  <c r="E18"/>
  <c r="G18" s="1"/>
  <c r="E18" i="57"/>
  <c r="G18" s="1"/>
  <c r="G19"/>
  <c r="E18" i="56"/>
  <c r="G18" s="1"/>
  <c r="G19"/>
  <c r="G60" i="53"/>
  <c r="F102"/>
  <c r="E111" i="50"/>
  <c r="F93"/>
  <c r="F94"/>
  <c r="A13" i="45"/>
  <c r="E111" i="56" l="1"/>
  <c r="G111" s="1"/>
  <c r="E111" i="59"/>
  <c r="G111" s="1"/>
  <c r="E111" i="54"/>
  <c r="G111" s="1"/>
  <c r="E111" i="57"/>
  <c r="G111" s="1"/>
  <c r="F102" i="50"/>
  <c r="E102" i="59" s="1"/>
  <c r="E111" i="58"/>
  <c r="G111" s="1"/>
  <c r="E111" i="53"/>
  <c r="G111" s="1"/>
  <c r="E93" i="57"/>
  <c r="G93" s="1"/>
  <c r="E93" i="54"/>
  <c r="G93" s="1"/>
  <c r="E93" i="53"/>
  <c r="G93" s="1"/>
  <c r="E93" i="56"/>
  <c r="G93" s="1"/>
  <c r="G48" i="54"/>
  <c r="E41"/>
  <c r="G41" s="1"/>
  <c r="E94" i="57"/>
  <c r="G94" s="1"/>
  <c r="E94" i="56"/>
  <c r="G94" s="1"/>
  <c r="E94" i="54"/>
  <c r="G94" s="1"/>
  <c r="E94" i="53"/>
  <c r="G94" s="1"/>
  <c r="E41" i="56"/>
  <c r="G41" s="1"/>
  <c r="G48"/>
  <c r="G48" i="57"/>
  <c r="E41"/>
  <c r="G41" s="1"/>
  <c r="G111" i="50"/>
  <c r="E102"/>
  <c r="G102" s="1"/>
  <c r="G49" i="53"/>
  <c r="E42"/>
  <c r="G42" s="1"/>
  <c r="E102" i="56"/>
  <c r="G102" s="1"/>
  <c r="E102" i="54"/>
  <c r="G102" s="1"/>
  <c r="N160" i="36"/>
  <c r="K153"/>
  <c r="I133"/>
  <c r="O124"/>
  <c r="M112"/>
  <c r="M80"/>
  <c r="P86"/>
  <c r="O98"/>
  <c r="M55"/>
  <c r="H20"/>
  <c r="N10"/>
  <c r="K128"/>
  <c r="M123"/>
  <c r="G105"/>
  <c r="Q109"/>
  <c r="M76"/>
  <c r="L101"/>
  <c r="N62"/>
  <c r="N63"/>
  <c r="P64"/>
  <c r="H66"/>
  <c r="J47"/>
  <c r="J54"/>
  <c r="J33"/>
  <c r="I35"/>
  <c r="H21"/>
  <c r="Q23"/>
  <c r="O11"/>
  <c r="O156"/>
  <c r="O118"/>
  <c r="N107"/>
  <c r="N111"/>
  <c r="N79"/>
  <c r="N84"/>
  <c r="K95"/>
  <c r="N60"/>
  <c r="O44"/>
  <c r="P18"/>
  <c r="K22"/>
  <c r="J24"/>
  <c r="N137"/>
  <c r="F130"/>
  <c r="E49"/>
  <c r="I131"/>
  <c r="J131"/>
  <c r="K131"/>
  <c r="L131"/>
  <c r="M131"/>
  <c r="N131"/>
  <c r="O131"/>
  <c r="P131"/>
  <c r="Q131"/>
  <c r="F131"/>
  <c r="G131"/>
  <c r="H131"/>
  <c r="I130"/>
  <c r="J130"/>
  <c r="K130"/>
  <c r="L130"/>
  <c r="M130"/>
  <c r="N130"/>
  <c r="O130"/>
  <c r="P130"/>
  <c r="Q130"/>
  <c r="G130"/>
  <c r="H130"/>
  <c r="J129"/>
  <c r="K129"/>
  <c r="N129"/>
  <c r="O129"/>
  <c r="F129"/>
  <c r="G129"/>
  <c r="D128"/>
  <c r="F28"/>
  <c r="F26"/>
  <c r="Q25"/>
  <c r="P25"/>
  <c r="O25"/>
  <c r="N25"/>
  <c r="M25"/>
  <c r="L25"/>
  <c r="K25"/>
  <c r="J25"/>
  <c r="I25"/>
  <c r="H25"/>
  <c r="G25"/>
  <c r="F25"/>
  <c r="F24"/>
  <c r="M23"/>
  <c r="F23"/>
  <c r="Q22"/>
  <c r="I22"/>
  <c r="F22"/>
  <c r="P21"/>
  <c r="F21"/>
  <c r="P20"/>
  <c r="F20"/>
  <c r="O19"/>
  <c r="F19"/>
  <c r="O18"/>
  <c r="K18"/>
  <c r="G18"/>
  <c r="D19"/>
  <c r="D18"/>
  <c r="D45"/>
  <c r="D35" s="1"/>
  <c r="D33" s="1"/>
  <c r="D58"/>
  <c r="D100"/>
  <c r="D114"/>
  <c r="D125"/>
  <c r="K164"/>
  <c r="O164"/>
  <c r="F164"/>
  <c r="G164"/>
  <c r="H161"/>
  <c r="I161"/>
  <c r="J161"/>
  <c r="K161"/>
  <c r="L161"/>
  <c r="M161"/>
  <c r="N161"/>
  <c r="O161"/>
  <c r="P161"/>
  <c r="Q161"/>
  <c r="G161"/>
  <c r="Q166"/>
  <c r="P166"/>
  <c r="O166"/>
  <c r="N166"/>
  <c r="M166"/>
  <c r="L166"/>
  <c r="K166"/>
  <c r="J166"/>
  <c r="I166"/>
  <c r="H166"/>
  <c r="G166"/>
  <c r="F165"/>
  <c r="P163"/>
  <c r="L163"/>
  <c r="H163"/>
  <c r="F162"/>
  <c r="P160"/>
  <c r="L160"/>
  <c r="H160"/>
  <c r="F159"/>
  <c r="F158"/>
  <c r="P157"/>
  <c r="N157"/>
  <c r="L157"/>
  <c r="J157"/>
  <c r="H157"/>
  <c r="F157"/>
  <c r="N156"/>
  <c r="J156"/>
  <c r="F156"/>
  <c r="Q155"/>
  <c r="P155"/>
  <c r="O155"/>
  <c r="N155"/>
  <c r="M155"/>
  <c r="L155"/>
  <c r="K155"/>
  <c r="J155"/>
  <c r="I155"/>
  <c r="H155"/>
  <c r="G155"/>
  <c r="F155"/>
  <c r="O153"/>
  <c r="F152"/>
  <c r="Q151"/>
  <c r="P151"/>
  <c r="O151"/>
  <c r="N151"/>
  <c r="M151"/>
  <c r="L151"/>
  <c r="K151"/>
  <c r="J151"/>
  <c r="I151"/>
  <c r="H151"/>
  <c r="G151"/>
  <c r="F151"/>
  <c r="Q150"/>
  <c r="P150"/>
  <c r="O150"/>
  <c r="N150"/>
  <c r="M150"/>
  <c r="L150"/>
  <c r="K150"/>
  <c r="J150"/>
  <c r="I150"/>
  <c r="H150"/>
  <c r="G150"/>
  <c r="F150"/>
  <c r="Q149"/>
  <c r="P149"/>
  <c r="O149"/>
  <c r="N149"/>
  <c r="M149"/>
  <c r="L149"/>
  <c r="K149"/>
  <c r="J149"/>
  <c r="I149"/>
  <c r="H149"/>
  <c r="G149"/>
  <c r="F149"/>
  <c r="Q148"/>
  <c r="P148"/>
  <c r="O148"/>
  <c r="N148"/>
  <c r="M148"/>
  <c r="L148"/>
  <c r="K148"/>
  <c r="J148"/>
  <c r="I148"/>
  <c r="H148"/>
  <c r="G148"/>
  <c r="F148"/>
  <c r="Q147"/>
  <c r="P147"/>
  <c r="O147"/>
  <c r="N147"/>
  <c r="M147"/>
  <c r="L147"/>
  <c r="K147"/>
  <c r="J147"/>
  <c r="I147"/>
  <c r="H147"/>
  <c r="G147"/>
  <c r="Q146"/>
  <c r="P146"/>
  <c r="O146"/>
  <c r="N146"/>
  <c r="M146"/>
  <c r="L146"/>
  <c r="K146"/>
  <c r="J146"/>
  <c r="I146"/>
  <c r="H146"/>
  <c r="G146"/>
  <c r="F141"/>
  <c r="F140"/>
  <c r="E140" s="1"/>
  <c r="Q138"/>
  <c r="P138"/>
  <c r="O138"/>
  <c r="N138"/>
  <c r="M138"/>
  <c r="L138"/>
  <c r="K138"/>
  <c r="J138"/>
  <c r="I138"/>
  <c r="H138"/>
  <c r="G138"/>
  <c r="F138"/>
  <c r="Q137"/>
  <c r="M137"/>
  <c r="I137"/>
  <c r="F137"/>
  <c r="L136"/>
  <c r="F136"/>
  <c r="Q135"/>
  <c r="P135"/>
  <c r="O135"/>
  <c r="N135"/>
  <c r="M135"/>
  <c r="L135"/>
  <c r="K135"/>
  <c r="J135"/>
  <c r="I135"/>
  <c r="H135"/>
  <c r="G135"/>
  <c r="F135"/>
  <c r="E135" s="1"/>
  <c r="Q134"/>
  <c r="P134"/>
  <c r="O134"/>
  <c r="N134"/>
  <c r="M134"/>
  <c r="L134"/>
  <c r="K134"/>
  <c r="J134"/>
  <c r="I134"/>
  <c r="H134"/>
  <c r="G134"/>
  <c r="F134"/>
  <c r="F133"/>
  <c r="Q126"/>
  <c r="P126"/>
  <c r="O126"/>
  <c r="N126"/>
  <c r="M126"/>
  <c r="L126"/>
  <c r="K126"/>
  <c r="J126"/>
  <c r="I126"/>
  <c r="H126"/>
  <c r="G126"/>
  <c r="F126"/>
  <c r="Q125"/>
  <c r="O125"/>
  <c r="M125"/>
  <c r="K125"/>
  <c r="I125"/>
  <c r="G125"/>
  <c r="F125"/>
  <c r="F124"/>
  <c r="Q123"/>
  <c r="F123"/>
  <c r="Q122"/>
  <c r="P122"/>
  <c r="O122"/>
  <c r="N122"/>
  <c r="M122"/>
  <c r="L122"/>
  <c r="K122"/>
  <c r="J122"/>
  <c r="I122"/>
  <c r="H122"/>
  <c r="G122"/>
  <c r="F122"/>
  <c r="Q121"/>
  <c r="O121"/>
  <c r="M121"/>
  <c r="K121"/>
  <c r="I121"/>
  <c r="G121"/>
  <c r="F121"/>
  <c r="J120"/>
  <c r="F120"/>
  <c r="O119"/>
  <c r="K119"/>
  <c r="G119"/>
  <c r="N118"/>
  <c r="J118"/>
  <c r="F118"/>
  <c r="P117"/>
  <c r="N117"/>
  <c r="L117"/>
  <c r="J117"/>
  <c r="H117"/>
  <c r="F116"/>
  <c r="E116" s="1"/>
  <c r="Q114"/>
  <c r="P114"/>
  <c r="O114"/>
  <c r="N114"/>
  <c r="M114"/>
  <c r="L114"/>
  <c r="K114"/>
  <c r="J114"/>
  <c r="I114"/>
  <c r="H114"/>
  <c r="G114"/>
  <c r="F114"/>
  <c r="E114" s="1"/>
  <c r="Q113"/>
  <c r="P113"/>
  <c r="O113"/>
  <c r="N113"/>
  <c r="M113"/>
  <c r="L113"/>
  <c r="K113"/>
  <c r="J113"/>
  <c r="I113"/>
  <c r="H113"/>
  <c r="G113"/>
  <c r="F113"/>
  <c r="E113" s="1"/>
  <c r="K112"/>
  <c r="F112"/>
  <c r="E112" s="1"/>
  <c r="Q111"/>
  <c r="M111"/>
  <c r="I111"/>
  <c r="F111"/>
  <c r="E111" s="1"/>
  <c r="P110"/>
  <c r="F110"/>
  <c r="E110" s="1"/>
  <c r="O109"/>
  <c r="N109"/>
  <c r="K109"/>
  <c r="J109"/>
  <c r="G109"/>
  <c r="F109"/>
  <c r="E109" s="1"/>
  <c r="Q108"/>
  <c r="M108"/>
  <c r="I108"/>
  <c r="F108"/>
  <c r="E108" s="1"/>
  <c r="Q107"/>
  <c r="M107"/>
  <c r="I107"/>
  <c r="F107"/>
  <c r="P106"/>
  <c r="N106"/>
  <c r="L106"/>
  <c r="J106"/>
  <c r="H106"/>
  <c r="F106"/>
  <c r="O105"/>
  <c r="K105"/>
  <c r="F105"/>
  <c r="L104"/>
  <c r="F104"/>
  <c r="N103"/>
  <c r="J103"/>
  <c r="F103"/>
  <c r="Q102"/>
  <c r="P102"/>
  <c r="O102"/>
  <c r="N102"/>
  <c r="M102"/>
  <c r="L102"/>
  <c r="K102"/>
  <c r="J102"/>
  <c r="I102"/>
  <c r="H102"/>
  <c r="G102"/>
  <c r="F102"/>
  <c r="P101"/>
  <c r="F101"/>
  <c r="Q100"/>
  <c r="P100"/>
  <c r="O100"/>
  <c r="N100"/>
  <c r="M100"/>
  <c r="L100"/>
  <c r="K100"/>
  <c r="J100"/>
  <c r="I100"/>
  <c r="H100"/>
  <c r="G100"/>
  <c r="F100"/>
  <c r="F95"/>
  <c r="M92"/>
  <c r="K92"/>
  <c r="F92"/>
  <c r="F88"/>
  <c r="Q86"/>
  <c r="N86"/>
  <c r="M86"/>
  <c r="J86"/>
  <c r="I86"/>
  <c r="F86"/>
  <c r="F85"/>
  <c r="Q84"/>
  <c r="M84"/>
  <c r="I84"/>
  <c r="F84"/>
  <c r="O83"/>
  <c r="N83"/>
  <c r="K83"/>
  <c r="J83"/>
  <c r="G83"/>
  <c r="F83"/>
  <c r="Q82"/>
  <c r="P82"/>
  <c r="O82"/>
  <c r="N82"/>
  <c r="M82"/>
  <c r="L82"/>
  <c r="K82"/>
  <c r="J82"/>
  <c r="I82"/>
  <c r="H82"/>
  <c r="G82"/>
  <c r="F82"/>
  <c r="Q80"/>
  <c r="I80"/>
  <c r="F80"/>
  <c r="Q79"/>
  <c r="M79"/>
  <c r="I79"/>
  <c r="F79"/>
  <c r="Q78"/>
  <c r="O78"/>
  <c r="N78"/>
  <c r="M78"/>
  <c r="K78"/>
  <c r="J78"/>
  <c r="I78"/>
  <c r="G78"/>
  <c r="F78"/>
  <c r="Q77"/>
  <c r="P77"/>
  <c r="O77"/>
  <c r="N77"/>
  <c r="M77"/>
  <c r="L77"/>
  <c r="K77"/>
  <c r="J77"/>
  <c r="I77"/>
  <c r="H77"/>
  <c r="G77"/>
  <c r="F77"/>
  <c r="I76"/>
  <c r="F76"/>
  <c r="F75"/>
  <c r="F74"/>
  <c r="F73"/>
  <c r="F72"/>
  <c r="F71"/>
  <c r="F69"/>
  <c r="F67"/>
  <c r="F66"/>
  <c r="E66" s="1"/>
  <c r="Q65"/>
  <c r="I65"/>
  <c r="F65"/>
  <c r="O64"/>
  <c r="N64"/>
  <c r="K64"/>
  <c r="J64"/>
  <c r="G64"/>
  <c r="F64"/>
  <c r="Q63"/>
  <c r="M63"/>
  <c r="I63"/>
  <c r="F63"/>
  <c r="Q62"/>
  <c r="M62"/>
  <c r="I62"/>
  <c r="F62"/>
  <c r="Q61"/>
  <c r="P61"/>
  <c r="O61"/>
  <c r="N61"/>
  <c r="M61"/>
  <c r="L61"/>
  <c r="K61"/>
  <c r="J61"/>
  <c r="I61"/>
  <c r="H61"/>
  <c r="G61"/>
  <c r="F61"/>
  <c r="Q60"/>
  <c r="M60"/>
  <c r="I60"/>
  <c r="F60"/>
  <c r="Q58"/>
  <c r="P58"/>
  <c r="O58"/>
  <c r="N58"/>
  <c r="M58"/>
  <c r="L58"/>
  <c r="K58"/>
  <c r="J58"/>
  <c r="I58"/>
  <c r="H58"/>
  <c r="G58"/>
  <c r="F58"/>
  <c r="F57"/>
  <c r="F56"/>
  <c r="F55"/>
  <c r="Q53"/>
  <c r="P53"/>
  <c r="O53"/>
  <c r="N53"/>
  <c r="M53"/>
  <c r="L53"/>
  <c r="K53"/>
  <c r="J53"/>
  <c r="I53"/>
  <c r="H53"/>
  <c r="G53"/>
  <c r="F53"/>
  <c r="Q52"/>
  <c r="M52"/>
  <c r="I52"/>
  <c r="F52"/>
  <c r="Q51"/>
  <c r="P51"/>
  <c r="N51"/>
  <c r="M51"/>
  <c r="L51"/>
  <c r="J51"/>
  <c r="I51"/>
  <c r="H51"/>
  <c r="F51"/>
  <c r="F50"/>
  <c r="F48"/>
  <c r="F47"/>
  <c r="F46"/>
  <c r="Q45"/>
  <c r="O45"/>
  <c r="K45"/>
  <c r="I45"/>
  <c r="G45"/>
  <c r="F45"/>
  <c r="K44"/>
  <c r="F44"/>
  <c r="Q43"/>
  <c r="M43"/>
  <c r="K43"/>
  <c r="I43"/>
  <c r="F43"/>
  <c r="F42"/>
  <c r="F41"/>
  <c r="F40"/>
  <c r="Q38"/>
  <c r="P38"/>
  <c r="O38"/>
  <c r="N38"/>
  <c r="M38"/>
  <c r="L38"/>
  <c r="K38"/>
  <c r="J38"/>
  <c r="I38"/>
  <c r="H38"/>
  <c r="G38"/>
  <c r="F38"/>
  <c r="Q37"/>
  <c r="P37"/>
  <c r="O37"/>
  <c r="N37"/>
  <c r="M37"/>
  <c r="L37"/>
  <c r="K37"/>
  <c r="J37"/>
  <c r="I37"/>
  <c r="H37"/>
  <c r="G37"/>
  <c r="F37"/>
  <c r="F36"/>
  <c r="Q35"/>
  <c r="F35"/>
  <c r="N33"/>
  <c r="F33"/>
  <c r="D153"/>
  <c r="D152" s="1"/>
  <c r="D146"/>
  <c r="D145"/>
  <c r="D140" s="1"/>
  <c r="D133"/>
  <c r="D159"/>
  <c r="D160"/>
  <c r="Q13"/>
  <c r="P13"/>
  <c r="O13"/>
  <c r="N13"/>
  <c r="M13"/>
  <c r="L13"/>
  <c r="K13"/>
  <c r="J13"/>
  <c r="I13"/>
  <c r="H13"/>
  <c r="G13"/>
  <c r="O12"/>
  <c r="G12"/>
  <c r="N11"/>
  <c r="J11"/>
  <c r="Q10"/>
  <c r="P10"/>
  <c r="O10"/>
  <c r="M10"/>
  <c r="L10"/>
  <c r="K10"/>
  <c r="I10"/>
  <c r="H10"/>
  <c r="G10"/>
  <c r="K8"/>
  <c r="F8"/>
  <c r="F9"/>
  <c r="F10"/>
  <c r="F11"/>
  <c r="F12"/>
  <c r="F13"/>
  <c r="E13" s="1"/>
  <c r="F14"/>
  <c r="N54"/>
  <c r="P46"/>
  <c r="G46"/>
  <c r="I46"/>
  <c r="K46"/>
  <c r="M46"/>
  <c r="O46"/>
  <c r="Q46"/>
  <c r="H46"/>
  <c r="J46"/>
  <c r="L46"/>
  <c r="N46"/>
  <c r="P152"/>
  <c r="L152"/>
  <c r="H152"/>
  <c r="O152"/>
  <c r="K152"/>
  <c r="G152"/>
  <c r="E152" s="1"/>
  <c r="N152"/>
  <c r="J152"/>
  <c r="Q152"/>
  <c r="M152"/>
  <c r="I152"/>
  <c r="O145"/>
  <c r="G145"/>
  <c r="P145"/>
  <c r="L145"/>
  <c r="H145"/>
  <c r="M145"/>
  <c r="K145"/>
  <c r="N145"/>
  <c r="J145"/>
  <c r="Q145"/>
  <c r="I145"/>
  <c r="E151"/>
  <c r="E45"/>
  <c r="E158"/>
  <c r="F54"/>
  <c r="K54"/>
  <c r="H71"/>
  <c r="I71"/>
  <c r="G71"/>
  <c r="Q98"/>
  <c r="M98"/>
  <c r="K98"/>
  <c r="I98"/>
  <c r="P98"/>
  <c r="N98"/>
  <c r="L98"/>
  <c r="H98"/>
  <c r="P95"/>
  <c r="I67"/>
  <c r="P69"/>
  <c r="L69"/>
  <c r="H69"/>
  <c r="O69"/>
  <c r="K69"/>
  <c r="G69"/>
  <c r="I66"/>
  <c r="G66"/>
  <c r="O66"/>
  <c r="N27"/>
  <c r="G27"/>
  <c r="K71"/>
  <c r="O71"/>
  <c r="L71"/>
  <c r="P71"/>
  <c r="M71"/>
  <c r="Q71"/>
  <c r="J71"/>
  <c r="N71"/>
  <c r="K67"/>
  <c r="M67"/>
  <c r="N66"/>
  <c r="Q66"/>
  <c r="K66"/>
  <c r="P66"/>
  <c r="J66"/>
  <c r="F98"/>
  <c r="M56"/>
  <c r="I56"/>
  <c r="P56"/>
  <c r="L56"/>
  <c r="H56"/>
  <c r="G56"/>
  <c r="O56"/>
  <c r="K56"/>
  <c r="N56"/>
  <c r="J56"/>
  <c r="P47"/>
  <c r="L47"/>
  <c r="H47"/>
  <c r="O47"/>
  <c r="M47"/>
  <c r="G47"/>
  <c r="F142"/>
  <c r="E142" s="1"/>
  <c r="F143"/>
  <c r="E143" s="1"/>
  <c r="F27"/>
  <c r="G72"/>
  <c r="F18"/>
  <c r="G57"/>
  <c r="H137"/>
  <c r="L137"/>
  <c r="P137"/>
  <c r="O137"/>
  <c r="G137"/>
  <c r="K137"/>
  <c r="J137"/>
  <c r="N55"/>
  <c r="I55"/>
  <c r="Q55"/>
  <c r="L55"/>
  <c r="G55"/>
  <c r="J73"/>
  <c r="K73"/>
  <c r="H73"/>
  <c r="P73"/>
  <c r="Q73"/>
  <c r="L73"/>
  <c r="N73"/>
  <c r="M73"/>
  <c r="O73"/>
  <c r="G73"/>
  <c r="H72"/>
  <c r="I72"/>
  <c r="I73"/>
  <c r="E102" i="53" l="1"/>
  <c r="G102" s="1"/>
  <c r="E102" i="57"/>
  <c r="G102" s="1"/>
  <c r="G102" i="59"/>
  <c r="E102" i="58"/>
  <c r="G102" s="1"/>
  <c r="I164" i="36"/>
  <c r="O43"/>
  <c r="N9"/>
  <c r="G19"/>
  <c r="O51"/>
  <c r="M45"/>
  <c r="M65"/>
  <c r="Q92"/>
  <c r="Q83"/>
  <c r="P78"/>
  <c r="E134"/>
  <c r="M35"/>
  <c r="I64"/>
  <c r="M64"/>
  <c r="Q64"/>
  <c r="Q76"/>
  <c r="K47"/>
  <c r="M66"/>
  <c r="L66"/>
  <c r="J98"/>
  <c r="G98"/>
  <c r="J159"/>
  <c r="J10"/>
  <c r="G43"/>
  <c r="G51"/>
  <c r="K51"/>
  <c r="H64"/>
  <c r="L64"/>
  <c r="H78"/>
  <c r="L78"/>
  <c r="H83"/>
  <c r="L83"/>
  <c r="P83"/>
  <c r="G86"/>
  <c r="K86"/>
  <c r="O86"/>
  <c r="G92"/>
  <c r="O92"/>
  <c r="H101"/>
  <c r="H109"/>
  <c r="L109"/>
  <c r="P109"/>
  <c r="I123"/>
  <c r="G128"/>
  <c r="G153"/>
  <c r="I160"/>
  <c r="M160"/>
  <c r="Q160"/>
  <c r="I163"/>
  <c r="M163"/>
  <c r="Q163"/>
  <c r="N164"/>
  <c r="J164"/>
  <c r="G23"/>
  <c r="O23"/>
  <c r="Q12"/>
  <c r="N35"/>
  <c r="I54"/>
  <c r="P128"/>
  <c r="Q20"/>
  <c r="H67"/>
  <c r="N65"/>
  <c r="N80"/>
  <c r="Q101"/>
  <c r="P105"/>
  <c r="H110"/>
  <c r="N120"/>
  <c r="J116"/>
  <c r="G124"/>
  <c r="M133"/>
  <c r="O159"/>
  <c r="H154"/>
  <c r="H14"/>
  <c r="O9"/>
  <c r="P27"/>
  <c r="Q19"/>
  <c r="N52"/>
  <c r="J36"/>
  <c r="N108"/>
  <c r="N104"/>
  <c r="P119"/>
  <c r="N123"/>
  <c r="N69"/>
  <c r="N76"/>
  <c r="O128"/>
  <c r="G160"/>
  <c r="K160"/>
  <c r="O160"/>
  <c r="G163"/>
  <c r="K163"/>
  <c r="O163"/>
  <c r="P164"/>
  <c r="L164"/>
  <c r="H164"/>
  <c r="L20"/>
  <c r="L21"/>
  <c r="K23"/>
  <c r="I83"/>
  <c r="E83" s="1"/>
  <c r="M83"/>
  <c r="H86"/>
  <c r="L86"/>
  <c r="I92"/>
  <c r="I109"/>
  <c r="M109"/>
  <c r="J160"/>
  <c r="J163"/>
  <c r="N163"/>
  <c r="Q164"/>
  <c r="M164"/>
  <c r="I23"/>
  <c r="K55"/>
  <c r="H55"/>
  <c r="O55"/>
  <c r="Q67"/>
  <c r="O67"/>
  <c r="Q27"/>
  <c r="L27"/>
  <c r="O27"/>
  <c r="M69"/>
  <c r="J69"/>
  <c r="G67"/>
  <c r="N95"/>
  <c r="L54"/>
  <c r="Q54"/>
  <c r="K159"/>
  <c r="N159"/>
  <c r="K9"/>
  <c r="I11"/>
  <c r="M11"/>
  <c r="Q11"/>
  <c r="M12"/>
  <c r="P14"/>
  <c r="H35"/>
  <c r="L35"/>
  <c r="P35"/>
  <c r="N36"/>
  <c r="G44"/>
  <c r="H52"/>
  <c r="L52"/>
  <c r="P52"/>
  <c r="H60"/>
  <c r="L60"/>
  <c r="P60"/>
  <c r="H62"/>
  <c r="L62"/>
  <c r="P62"/>
  <c r="H63"/>
  <c r="L63"/>
  <c r="P63"/>
  <c r="H65"/>
  <c r="L65"/>
  <c r="P65"/>
  <c r="H76"/>
  <c r="L76"/>
  <c r="P76"/>
  <c r="H79"/>
  <c r="L79"/>
  <c r="P79"/>
  <c r="H80"/>
  <c r="L80"/>
  <c r="P80"/>
  <c r="H84"/>
  <c r="L84"/>
  <c r="P84"/>
  <c r="G101"/>
  <c r="K101"/>
  <c r="O101"/>
  <c r="J104"/>
  <c r="J105"/>
  <c r="N105"/>
  <c r="H107"/>
  <c r="L107"/>
  <c r="P107"/>
  <c r="H108"/>
  <c r="L108"/>
  <c r="P108"/>
  <c r="L110"/>
  <c r="H111"/>
  <c r="L111"/>
  <c r="P111"/>
  <c r="I112"/>
  <c r="Q112"/>
  <c r="I118"/>
  <c r="M118"/>
  <c r="Q118"/>
  <c r="J119"/>
  <c r="N119"/>
  <c r="H123"/>
  <c r="L123"/>
  <c r="P123"/>
  <c r="K124"/>
  <c r="J128"/>
  <c r="N128"/>
  <c r="P154"/>
  <c r="I156"/>
  <c r="M156"/>
  <c r="Q156"/>
  <c r="J18"/>
  <c r="N18"/>
  <c r="M19"/>
  <c r="G20"/>
  <c r="K20"/>
  <c r="O20"/>
  <c r="G22"/>
  <c r="O22"/>
  <c r="P36"/>
  <c r="O60"/>
  <c r="K62"/>
  <c r="K65"/>
  <c r="G80"/>
  <c r="K84"/>
  <c r="M105"/>
  <c r="K107"/>
  <c r="G108"/>
  <c r="K108"/>
  <c r="O108"/>
  <c r="G111"/>
  <c r="K111"/>
  <c r="O111"/>
  <c r="G112"/>
  <c r="O112"/>
  <c r="N116"/>
  <c r="H118"/>
  <c r="L118"/>
  <c r="P118"/>
  <c r="I119"/>
  <c r="M119"/>
  <c r="Q119"/>
  <c r="G123"/>
  <c r="K123"/>
  <c r="O123"/>
  <c r="I128"/>
  <c r="M128"/>
  <c r="Q128"/>
  <c r="Q133"/>
  <c r="L154"/>
  <c r="H156"/>
  <c r="L156"/>
  <c r="P156"/>
  <c r="I18"/>
  <c r="M18"/>
  <c r="Q18"/>
  <c r="K19"/>
  <c r="J20"/>
  <c r="N20"/>
  <c r="M22"/>
  <c r="N24"/>
  <c r="J67"/>
  <c r="L67"/>
  <c r="I27"/>
  <c r="M27"/>
  <c r="J27"/>
  <c r="H95"/>
  <c r="M95"/>
  <c r="M54"/>
  <c r="O54"/>
  <c r="G54"/>
  <c r="H159"/>
  <c r="J9"/>
  <c r="H11"/>
  <c r="L11"/>
  <c r="P11"/>
  <c r="K12"/>
  <c r="L14"/>
  <c r="G35"/>
  <c r="K35"/>
  <c r="O35"/>
  <c r="G52"/>
  <c r="K52"/>
  <c r="O52"/>
  <c r="J55"/>
  <c r="G60"/>
  <c r="K60"/>
  <c r="G62"/>
  <c r="O62"/>
  <c r="G63"/>
  <c r="K63"/>
  <c r="O63"/>
  <c r="G65"/>
  <c r="O65"/>
  <c r="G76"/>
  <c r="K76"/>
  <c r="O76"/>
  <c r="G79"/>
  <c r="K79"/>
  <c r="O79"/>
  <c r="K80"/>
  <c r="O80"/>
  <c r="G84"/>
  <c r="O84"/>
  <c r="J101"/>
  <c r="N101"/>
  <c r="H104"/>
  <c r="P104"/>
  <c r="I105"/>
  <c r="Q105"/>
  <c r="G107"/>
  <c r="O107"/>
  <c r="P55"/>
  <c r="N67"/>
  <c r="P67"/>
  <c r="K27"/>
  <c r="H27"/>
  <c r="I69"/>
  <c r="Q69"/>
  <c r="P54"/>
  <c r="H54"/>
  <c r="I159"/>
  <c r="G9"/>
  <c r="G11"/>
  <c r="K11"/>
  <c r="I12"/>
  <c r="J35"/>
  <c r="J52"/>
  <c r="J60"/>
  <c r="J62"/>
  <c r="J63"/>
  <c r="J65"/>
  <c r="J76"/>
  <c r="J79"/>
  <c r="J80"/>
  <c r="J84"/>
  <c r="I101"/>
  <c r="M101"/>
  <c r="H105"/>
  <c r="L105"/>
  <c r="J107"/>
  <c r="J108"/>
  <c r="J111"/>
  <c r="G118"/>
  <c r="K118"/>
  <c r="H119"/>
  <c r="L119"/>
  <c r="J123"/>
  <c r="H128"/>
  <c r="L128"/>
  <c r="G156"/>
  <c r="K156"/>
  <c r="H18"/>
  <c r="L18"/>
  <c r="I19"/>
  <c r="I20"/>
  <c r="M20"/>
  <c r="P33"/>
  <c r="Q153"/>
  <c r="F119"/>
  <c r="P23"/>
  <c r="N21"/>
  <c r="N45"/>
  <c r="L129"/>
  <c r="F39"/>
  <c r="E46"/>
  <c r="E58"/>
  <c r="N14"/>
  <c r="P9"/>
  <c r="P19"/>
  <c r="N43"/>
  <c r="P121"/>
  <c r="O117"/>
  <c r="P125"/>
  <c r="Q157"/>
  <c r="P92"/>
  <c r="O104"/>
  <c r="Q44"/>
  <c r="P112"/>
  <c r="P136"/>
  <c r="G159"/>
  <c r="O106"/>
  <c r="N47"/>
  <c r="N12"/>
  <c r="P24"/>
  <c r="P22"/>
  <c r="N110"/>
  <c r="P120"/>
  <c r="P116"/>
  <c r="Q124"/>
  <c r="O133"/>
  <c r="O95"/>
  <c r="P103"/>
  <c r="N8"/>
  <c r="E37"/>
  <c r="E38"/>
  <c r="E148"/>
  <c r="E149"/>
  <c r="E150"/>
  <c r="E155"/>
  <c r="E130"/>
  <c r="E131"/>
  <c r="Q154"/>
  <c r="I8"/>
  <c r="G8"/>
  <c r="O8"/>
  <c r="Q8"/>
  <c r="M8"/>
  <c r="E10"/>
  <c r="I14"/>
  <c r="M14"/>
  <c r="Q14"/>
  <c r="G33"/>
  <c r="K33"/>
  <c r="O33"/>
  <c r="G36"/>
  <c r="K36"/>
  <c r="O36"/>
  <c r="H44"/>
  <c r="L44"/>
  <c r="P44"/>
  <c r="G103"/>
  <c r="K103"/>
  <c r="O103"/>
  <c r="I110"/>
  <c r="M110"/>
  <c r="Q110"/>
  <c r="G116"/>
  <c r="K116"/>
  <c r="O116"/>
  <c r="G120"/>
  <c r="K120"/>
  <c r="O120"/>
  <c r="H124"/>
  <c r="L124"/>
  <c r="P124"/>
  <c r="J133"/>
  <c r="N133"/>
  <c r="H153"/>
  <c r="L153"/>
  <c r="P153"/>
  <c r="I21"/>
  <c r="M21"/>
  <c r="Q21"/>
  <c r="G24"/>
  <c r="K24"/>
  <c r="O24"/>
  <c r="L95"/>
  <c r="I95"/>
  <c r="Q95"/>
  <c r="I9"/>
  <c r="M9"/>
  <c r="Q9"/>
  <c r="G14"/>
  <c r="K14"/>
  <c r="O14"/>
  <c r="I33"/>
  <c r="M33"/>
  <c r="Q33"/>
  <c r="I36"/>
  <c r="M36"/>
  <c r="Q36"/>
  <c r="J44"/>
  <c r="N44"/>
  <c r="I103"/>
  <c r="M103"/>
  <c r="Q103"/>
  <c r="G110"/>
  <c r="K110"/>
  <c r="O110"/>
  <c r="I116"/>
  <c r="M116"/>
  <c r="Q116"/>
  <c r="I120"/>
  <c r="M120"/>
  <c r="Q120"/>
  <c r="J124"/>
  <c r="N124"/>
  <c r="H133"/>
  <c r="L133"/>
  <c r="P133"/>
  <c r="J153"/>
  <c r="N153"/>
  <c r="G21"/>
  <c r="K21"/>
  <c r="O21"/>
  <c r="I24"/>
  <c r="M24"/>
  <c r="Q24"/>
  <c r="J95"/>
  <c r="G95"/>
  <c r="H9"/>
  <c r="L9"/>
  <c r="J14"/>
  <c r="H33"/>
  <c r="L33"/>
  <c r="H36"/>
  <c r="L36"/>
  <c r="I44"/>
  <c r="M44"/>
  <c r="H103"/>
  <c r="L103"/>
  <c r="J110"/>
  <c r="H116"/>
  <c r="L116"/>
  <c r="H120"/>
  <c r="L120"/>
  <c r="I124"/>
  <c r="M124"/>
  <c r="G133"/>
  <c r="K133"/>
  <c r="I153"/>
  <c r="M153"/>
  <c r="J21"/>
  <c r="H24"/>
  <c r="L24"/>
  <c r="H162"/>
  <c r="M159"/>
  <c r="H8"/>
  <c r="L8"/>
  <c r="P8"/>
  <c r="H12"/>
  <c r="L12"/>
  <c r="P12"/>
  <c r="H43"/>
  <c r="L43"/>
  <c r="P43"/>
  <c r="H45"/>
  <c r="L45"/>
  <c r="P45"/>
  <c r="J92"/>
  <c r="N92"/>
  <c r="I104"/>
  <c r="M104"/>
  <c r="Q104"/>
  <c r="I106"/>
  <c r="M106"/>
  <c r="Q106"/>
  <c r="J112"/>
  <c r="N112"/>
  <c r="I117"/>
  <c r="M117"/>
  <c r="Q117"/>
  <c r="J121"/>
  <c r="N121"/>
  <c r="J125"/>
  <c r="N125"/>
  <c r="H136"/>
  <c r="G157"/>
  <c r="K157"/>
  <c r="O157"/>
  <c r="J19"/>
  <c r="N19"/>
  <c r="J22"/>
  <c r="N22"/>
  <c r="J23"/>
  <c r="N23"/>
  <c r="I47"/>
  <c r="Q47"/>
  <c r="Q159"/>
  <c r="L159"/>
  <c r="P159"/>
  <c r="J8"/>
  <c r="J12"/>
  <c r="J43"/>
  <c r="J45"/>
  <c r="H92"/>
  <c r="L92"/>
  <c r="G104"/>
  <c r="K104"/>
  <c r="G106"/>
  <c r="K106"/>
  <c r="H112"/>
  <c r="L112"/>
  <c r="G117"/>
  <c r="K117"/>
  <c r="H121"/>
  <c r="L121"/>
  <c r="H125"/>
  <c r="L125"/>
  <c r="I157"/>
  <c r="M157"/>
  <c r="H19"/>
  <c r="L19"/>
  <c r="H22"/>
  <c r="L22"/>
  <c r="H23"/>
  <c r="L23"/>
  <c r="Q136"/>
  <c r="K162"/>
  <c r="I162"/>
  <c r="F128"/>
  <c r="E137"/>
  <c r="O85"/>
  <c r="K85"/>
  <c r="G85"/>
  <c r="P85"/>
  <c r="L85"/>
  <c r="H85"/>
  <c r="Q85"/>
  <c r="M85"/>
  <c r="I85"/>
  <c r="N85"/>
  <c r="J85"/>
  <c r="P50"/>
  <c r="O42"/>
  <c r="G136"/>
  <c r="K136"/>
  <c r="O136"/>
  <c r="N136"/>
  <c r="J136"/>
  <c r="I136"/>
  <c r="M136"/>
  <c r="E102"/>
  <c r="J143"/>
  <c r="Q143"/>
  <c r="M143"/>
  <c r="H143"/>
  <c r="O143"/>
  <c r="G143"/>
  <c r="L143"/>
  <c r="I143"/>
  <c r="P143"/>
  <c r="N143"/>
  <c r="K143"/>
  <c r="E61"/>
  <c r="E122"/>
  <c r="E126"/>
  <c r="E100"/>
  <c r="E53"/>
  <c r="E77"/>
  <c r="G154"/>
  <c r="K154"/>
  <c r="O154"/>
  <c r="J154"/>
  <c r="N154"/>
  <c r="I154"/>
  <c r="M154"/>
  <c r="D141"/>
  <c r="D143"/>
  <c r="G26"/>
  <c r="Q26"/>
  <c r="M26"/>
  <c r="I26"/>
  <c r="J26"/>
  <c r="L26"/>
  <c r="H26"/>
  <c r="P72"/>
  <c r="L72"/>
  <c r="K72"/>
  <c r="J72"/>
  <c r="M72"/>
  <c r="N72"/>
  <c r="Q72"/>
  <c r="O72"/>
  <c r="J42"/>
  <c r="M42"/>
  <c r="F147"/>
  <c r="E147" s="1"/>
  <c r="F117"/>
  <c r="E73"/>
  <c r="D142"/>
  <c r="Q129"/>
  <c r="M129"/>
  <c r="I129"/>
  <c r="E138"/>
  <c r="E71"/>
  <c r="O26"/>
  <c r="H129"/>
  <c r="P129"/>
  <c r="K26"/>
  <c r="P26"/>
  <c r="N26"/>
  <c r="E82"/>
  <c r="E78" l="1"/>
  <c r="E98"/>
  <c r="E79"/>
  <c r="E52"/>
  <c r="E118"/>
  <c r="E62"/>
  <c r="E86"/>
  <c r="E51"/>
  <c r="E64"/>
  <c r="E76"/>
  <c r="E60"/>
  <c r="E11"/>
  <c r="E54"/>
  <c r="E101"/>
  <c r="E105"/>
  <c r="E65"/>
  <c r="P162"/>
  <c r="O165"/>
  <c r="K165"/>
  <c r="G165"/>
  <c r="P165"/>
  <c r="L165"/>
  <c r="H165"/>
  <c r="Q165"/>
  <c r="M165"/>
  <c r="I165"/>
  <c r="N165"/>
  <c r="J165"/>
  <c r="E55"/>
  <c r="E123"/>
  <c r="E119"/>
  <c r="E84"/>
  <c r="E156"/>
  <c r="E80"/>
  <c r="E63"/>
  <c r="E69"/>
  <c r="E67"/>
  <c r="E164"/>
  <c r="E160" s="1"/>
  <c r="E35"/>
  <c r="M88"/>
  <c r="N88"/>
  <c r="Q88"/>
  <c r="I88"/>
  <c r="J88"/>
  <c r="E104"/>
  <c r="H88"/>
  <c r="G88"/>
  <c r="E107"/>
  <c r="L88"/>
  <c r="K88"/>
  <c r="O88"/>
  <c r="P88"/>
  <c r="M162"/>
  <c r="O162"/>
  <c r="Q162"/>
  <c r="L162"/>
  <c r="L42"/>
  <c r="G42"/>
  <c r="J162"/>
  <c r="K42"/>
  <c r="Q42"/>
  <c r="N162"/>
  <c r="G162"/>
  <c r="P42"/>
  <c r="H42"/>
  <c r="N42"/>
  <c r="O50"/>
  <c r="P158"/>
  <c r="L158"/>
  <c r="H158"/>
  <c r="Q158"/>
  <c r="M158"/>
  <c r="I158"/>
  <c r="N158"/>
  <c r="J158"/>
  <c r="O158"/>
  <c r="K158"/>
  <c r="G158"/>
  <c r="F166"/>
  <c r="E166" s="1"/>
  <c r="F163"/>
  <c r="E163" s="1"/>
  <c r="F160"/>
  <c r="E44"/>
  <c r="F161"/>
  <c r="E161" s="1"/>
  <c r="E159" s="1"/>
  <c r="F154"/>
  <c r="E92"/>
  <c r="E124"/>
  <c r="K75"/>
  <c r="Q74"/>
  <c r="G28"/>
  <c r="E136"/>
  <c r="E120"/>
  <c r="E47"/>
  <c r="E43"/>
  <c r="E157"/>
  <c r="E36"/>
  <c r="E9"/>
  <c r="E33"/>
  <c r="E95"/>
  <c r="E133"/>
  <c r="E103"/>
  <c r="E14"/>
  <c r="N28"/>
  <c r="O28"/>
  <c r="M28"/>
  <c r="E125"/>
  <c r="E12"/>
  <c r="E106"/>
  <c r="E8"/>
  <c r="Q28"/>
  <c r="L28"/>
  <c r="I28"/>
  <c r="H28"/>
  <c r="E121"/>
  <c r="E117"/>
  <c r="E85"/>
  <c r="I50"/>
  <c r="N50"/>
  <c r="K50"/>
  <c r="Q50"/>
  <c r="E154"/>
  <c r="L50"/>
  <c r="J50"/>
  <c r="H50"/>
  <c r="G50"/>
  <c r="M50"/>
  <c r="I42"/>
  <c r="E72"/>
  <c r="E129"/>
  <c r="E128" s="1"/>
  <c r="M57"/>
  <c r="Q57"/>
  <c r="J57"/>
  <c r="L57"/>
  <c r="I57"/>
  <c r="P57"/>
  <c r="H57"/>
  <c r="O57"/>
  <c r="N48"/>
  <c r="G48"/>
  <c r="P48"/>
  <c r="O48"/>
  <c r="L48"/>
  <c r="H48"/>
  <c r="J48"/>
  <c r="M48"/>
  <c r="K48"/>
  <c r="Q48"/>
  <c r="I48"/>
  <c r="J28"/>
  <c r="K28"/>
  <c r="K57"/>
  <c r="O41"/>
  <c r="F146"/>
  <c r="E146" s="1"/>
  <c r="J41"/>
  <c r="N41"/>
  <c r="K39"/>
  <c r="Q39"/>
  <c r="L39"/>
  <c r="O39"/>
  <c r="Q56"/>
  <c r="E56" s="1"/>
  <c r="N57"/>
  <c r="P28"/>
  <c r="M75"/>
  <c r="J75"/>
  <c r="G75"/>
  <c r="P75"/>
  <c r="Q75"/>
  <c r="N75"/>
  <c r="I75"/>
  <c r="L75"/>
  <c r="O75"/>
  <c r="H75"/>
  <c r="G39" l="1"/>
  <c r="K140"/>
  <c r="K142"/>
  <c r="E162"/>
  <c r="E42"/>
  <c r="O142"/>
  <c r="I142"/>
  <c r="E88"/>
  <c r="E165"/>
  <c r="J142"/>
  <c r="N142"/>
  <c r="Q142"/>
  <c r="H142"/>
  <c r="L142"/>
  <c r="P142"/>
  <c r="G142"/>
  <c r="M142"/>
  <c r="M141"/>
  <c r="Q141"/>
  <c r="I141"/>
  <c r="O141"/>
  <c r="N141"/>
  <c r="P141"/>
  <c r="L141"/>
  <c r="H141"/>
  <c r="L74"/>
  <c r="N74"/>
  <c r="P74"/>
  <c r="I74"/>
  <c r="O74"/>
  <c r="H74"/>
  <c r="J74"/>
  <c r="G74"/>
  <c r="M74"/>
  <c r="F153"/>
  <c r="E153" s="1"/>
  <c r="K74"/>
  <c r="Q140"/>
  <c r="L140"/>
  <c r="I140"/>
  <c r="G140"/>
  <c r="N140"/>
  <c r="O140"/>
  <c r="M140"/>
  <c r="P140"/>
  <c r="H140"/>
  <c r="J140"/>
  <c r="I39"/>
  <c r="M39"/>
  <c r="I41"/>
  <c r="P39"/>
  <c r="Q41"/>
  <c r="L41"/>
  <c r="P41"/>
  <c r="J39"/>
  <c r="N39"/>
  <c r="M41"/>
  <c r="H41"/>
  <c r="K41"/>
  <c r="H39"/>
  <c r="G41"/>
  <c r="E50"/>
  <c r="J40"/>
  <c r="M40"/>
  <c r="P40"/>
  <c r="H40"/>
  <c r="N40"/>
  <c r="G40"/>
  <c r="K40"/>
  <c r="I40"/>
  <c r="Q40"/>
  <c r="L40"/>
  <c r="O40"/>
  <c r="E48"/>
  <c r="E57"/>
  <c r="E75"/>
  <c r="G141" l="1"/>
  <c r="K141"/>
  <c r="J141"/>
  <c r="E74"/>
  <c r="F145"/>
  <c r="E145" s="1"/>
  <c r="E39"/>
  <c r="E41"/>
  <c r="E40"/>
  <c r="E141" l="1"/>
</calcChain>
</file>

<file path=xl/sharedStrings.xml><?xml version="1.0" encoding="utf-8"?>
<sst xmlns="http://schemas.openxmlformats.org/spreadsheetml/2006/main" count="2594" uniqueCount="353">
  <si>
    <t>สรุปผลการปฏิบัติงานสำคัญ   กรมการจัดหางาน</t>
  </si>
  <si>
    <t>หน่วยนับ</t>
  </si>
  <si>
    <t>ผู้ลงทะเบียนสมัครงาน</t>
  </si>
  <si>
    <t>คน</t>
  </si>
  <si>
    <t>ผู้สมัครงานมาใช้บริการ</t>
  </si>
  <si>
    <t>ตำแหน่งงานว่าง</t>
  </si>
  <si>
    <t>อัตรา</t>
  </si>
  <si>
    <t>ผู้สมัครงานไปพบนายจ้าง</t>
  </si>
  <si>
    <t>ฉบับ</t>
  </si>
  <si>
    <t>แห่ง</t>
  </si>
  <si>
    <t>ส่งตัวผู้สมัครงานไปพบนายจ้าง</t>
  </si>
  <si>
    <t>แผนงบประมาณ /ผลผลิต /กิจกรรม</t>
  </si>
  <si>
    <t>ราย</t>
  </si>
  <si>
    <t xml:space="preserve">         - นัดพบแรงงานใหญ่</t>
  </si>
  <si>
    <t xml:space="preserve">         - นัดพบแรงงานย่อย</t>
  </si>
  <si>
    <t xml:space="preserve">บรรจุงาน </t>
  </si>
  <si>
    <t xml:space="preserve">เป้าหมาย </t>
  </si>
  <si>
    <t>ระบบสารสนเทศการจัดหางานในประเทศ</t>
  </si>
  <si>
    <t xml:space="preserve">        ไปทำงานต่างประเทศ</t>
  </si>
  <si>
    <t>ครั้ง</t>
  </si>
  <si>
    <t>ตรวจสอบการทำงานของคนต่างด้าวและสถานประกอบการ</t>
  </si>
  <si>
    <t xml:space="preserve">        ไปทำงานต่างประเทศให้แก่คนหางาน</t>
  </si>
  <si>
    <t>ล้านบาท</t>
  </si>
  <si>
    <t>การจัดส่งคนหางานไปทำงานต่างประเทศ</t>
  </si>
  <si>
    <t>ทะเบียนคนหางานและสารสนเทศ</t>
  </si>
  <si>
    <t>กองทุนเพื่อช่วยเหลือคนหางานไปทำงานต่างประเทศ</t>
  </si>
  <si>
    <t>ศูนย์บริการการไปทำงานต่างประเทศ</t>
  </si>
  <si>
    <t xml:space="preserve">        และบูรณาการ ณ ศูนย์บริการการไปทำงานต่างประเทศ</t>
  </si>
  <si>
    <t xml:space="preserve">         ไปทำงานในต่างประเทศ</t>
  </si>
  <si>
    <t>พิจารณาอนุญาตจดทะเบียนเป็นผู้รับอนุญาตจัดหางานต่างประเทศ</t>
  </si>
  <si>
    <t xml:space="preserve">    ไปทำงานในต่างประเทศ</t>
  </si>
  <si>
    <t xml:space="preserve">       /ต่ออายุ/เปลี่ยนผู้จัดการ/ย้ายสำนักงาน/สิ้นสภาพ/เพิกถอน</t>
  </si>
  <si>
    <t xml:space="preserve">       /ยกเลิกการจดทะเบียนลูกจ้าง /ตัวแทนจัดหางาน</t>
  </si>
  <si>
    <t>ตรวจสอบ / รับรองค่าบริการและค่าใช้จ่ายคนหางาน ไปทำงานในต่างประเทศ</t>
  </si>
  <si>
    <t>กิจกรรมที่ 1.</t>
  </si>
  <si>
    <t xml:space="preserve">1.1  บริการจัดหางาน  ณ  สำนักงาน </t>
  </si>
  <si>
    <t>กิจกรรมที่ 2.</t>
  </si>
  <si>
    <t xml:space="preserve">การให้บริการจัดหางานต่างประเทศ (2.1 ถึง 2.3) </t>
  </si>
  <si>
    <t>2.1   พิจารณาคำขอการจัดส่งคนหางานและพาลูกจ้างไปทำงาน / ฝึกงานต่างประเทศ</t>
  </si>
  <si>
    <t>- บริษัทจัดส่งคนหางาน</t>
  </si>
  <si>
    <t>- บริษัทพาลูกจ้างไปทำงาน</t>
  </si>
  <si>
    <t>- บริษัทพาลูกจ้างไปฝึกงาน</t>
  </si>
  <si>
    <t>2.2   จัดส่งคนหางานไปทำงานต่างประเทศโดยรัฐ</t>
  </si>
  <si>
    <t>2.3   รับแจ้งการเดินทางด้วยตนเองและเดินทางกลับไปทำงานต่างประเทศ (Re-entry)</t>
  </si>
  <si>
    <t>- เดินทางด้วยตนเอง</t>
  </si>
  <si>
    <t>- Re Entry</t>
  </si>
  <si>
    <t>2.4  จัดทำทะเบียนคนหางานที่ประสงค์ไปทำงานต่างประเทศ</t>
  </si>
  <si>
    <t xml:space="preserve">       /ออกหนังสือรับรองใบอนุญาต/ขอหนังสือรับรองเป็นองค์กรผู้ส่ง</t>
  </si>
  <si>
    <t>กิจกรรมที่ 3.</t>
  </si>
  <si>
    <t>รุ่น</t>
  </si>
  <si>
    <t>การให้ความคุ้มครองคนหางานตามกฎหมายจัดหางาน</t>
  </si>
  <si>
    <t>- ช่วยเหลือคนหางาน</t>
  </si>
  <si>
    <t>บาท</t>
  </si>
  <si>
    <t>- รายเดือน</t>
  </si>
  <si>
    <t>- รายไตรมาส / รายครึ่งปี</t>
  </si>
  <si>
    <t>- รายปี</t>
  </si>
  <si>
    <t>กิจกรรมที่ 2</t>
  </si>
  <si>
    <t>1.2 จัดทำทะเบียนคนต่างด้าว</t>
  </si>
  <si>
    <t>(ธนาคารกรุงไทย, ธ.ก.ส,ธนาคารออมสิน)</t>
  </si>
  <si>
    <t>ธนาคารเพื่อการเกษตรและสหกรณ์การเกษตร(ธ.ก.ส.)</t>
  </si>
  <si>
    <t>2.1  ตรวจสอบการทำงานของคนต่างด้าว</t>
  </si>
  <si>
    <t>2.1.1   คนต่างด้าวถูกต้องตามกฎหมาย</t>
  </si>
  <si>
    <t>2.1.2  คนต่างด้าวผิดกฏหมาย</t>
  </si>
  <si>
    <t>2.2  ตรวจสอบสถานประกอบการ ที่จ้างคนต่างด้าวทำงาน</t>
  </si>
  <si>
    <t>2.2.1   คนต่างด้าวถูกต้องตามกฎหมาย</t>
  </si>
  <si>
    <t>2.2.2  คนต่างด้าวผิดกฏหมาย</t>
  </si>
  <si>
    <t>ยอดสะสม</t>
  </si>
  <si>
    <t>.</t>
  </si>
  <si>
    <t>แผนงาน : พัฒนาและยกระดับมาตรฐานแรงงาน</t>
  </si>
  <si>
    <t xml:space="preserve">ผลผลิตที่  1 : ประชาชนทุกกลุ่มได้รับบริการส่งเสริมการมีงานทำ </t>
  </si>
  <si>
    <t>1.6   โครงการจัดหางานพิเศษนักเรียน นักศึกษา</t>
  </si>
  <si>
    <t>3.1  แนะแนวอาชีพให้กับนักเรียน นักศึกษา ผู้ประกันตนกรณีว่างงานและประชาชนทั่วไป</t>
  </si>
  <si>
    <t>3.2  โครงการแนะแนวอาชีพระดับหมู่บ้าน</t>
  </si>
  <si>
    <t>3.3  โครงการวันแนะแนวอาชีพในสถานศึกษา</t>
  </si>
  <si>
    <t>3.4  โครงการวันมหกรรมอาชีพ</t>
  </si>
  <si>
    <t>3.5  โครงการสร้างเครือข่ายการแนะแนวอาชีพ</t>
  </si>
  <si>
    <t>3.6  โครงการแนะแนวอาชีพให้เยาวชนในสถานพินิจฯ</t>
  </si>
  <si>
    <t>3.7  โครงการส่งเสริมการมีงานทำให้ทหารกองประจำการ</t>
  </si>
  <si>
    <t>3.8  โครงการส่งเสริมการรับงานไปทำที่บ้าน</t>
  </si>
  <si>
    <t>3.9 โครงการสร้างอาชีพใหม่ให้คนว่างงาน</t>
  </si>
  <si>
    <t>3.10 โครงการสร้างคุณค่าภูมิปัญญาผู้สูงอายุ</t>
  </si>
  <si>
    <t>การให้บริการแนะแนวอาชีพ (3.1 ถึง 3.10)</t>
  </si>
  <si>
    <t>กิจกรรมที่ 4.</t>
  </si>
  <si>
    <t>4.2  โครงการเคาะประตูบ้านเพื่อป้องกันปัญหาการหลอกลวงคนหางาน</t>
  </si>
  <si>
    <t>กิจกรรมที่ 5.</t>
  </si>
  <si>
    <t xml:space="preserve"> การให้บริการข้อมูลข่าวสารตลาดแรงงาน (5.1)</t>
  </si>
  <si>
    <t>- นักเรียน นักศึกษา</t>
  </si>
  <si>
    <t>- ทหารกองประจำการ</t>
  </si>
  <si>
    <t>แผนงาน : พัฒนาระบบแก้ไขปัญหาผู้หลบหนีเข้าเมืองและแรงงานต่างด้าว</t>
  </si>
  <si>
    <t>ผลผลิตที่ 1 : คนต่างด้าวได้รับใบอนุญาตทำงาน</t>
  </si>
  <si>
    <t>พิจารณาคำขออนุญาตทำงานและจัดทำทะเบียนคนต่างด้าวที่ยื่นขอใบอนุญาตทำงาน</t>
  </si>
  <si>
    <t>1. โครงการจัดทำทะเบียนคนต่างด้าวที่ขออนุญาตทำงานภายใต้กิจกรรมพิจารณาคำขออนุญาตทำงาน และจัดทำทะเบียนคนต่างด้าวที่ยื่นขอใบอนุญาตทำงาน</t>
  </si>
  <si>
    <t>1)  คนต่างด้าวตามมาตรา 9 และมาตรา 12</t>
  </si>
  <si>
    <t>2)  คนต่างด้าวนำเข้าตาม MOU</t>
  </si>
  <si>
    <t>3)  คนต่างด้าวที่ผ่านการพิสูจน์สัญชาติ</t>
  </si>
  <si>
    <t>1.1 พิจารณาคำขออนุญาตทำงาน</t>
  </si>
  <si>
    <t>1.1.1 คนต่างด้าวเข้าเมืองถูกต้องตามกฎหมาย</t>
  </si>
  <si>
    <t>1.1.2 คนต่างด้าวหลบหนีเข้าเมือง 3 สัญชาติ (พม่า ,ลาว ,กัมพูชา)</t>
  </si>
  <si>
    <t>1.2.1 คนต่างด้าวเข้าเมืองถูกต้องตามกฎหมาย</t>
  </si>
  <si>
    <t>1.2.2 คนต่างด้าวหลบหนีเข้าเมือง 3 สัญชาติ (พม่า ,ลาว ,กัมพูชา)</t>
  </si>
  <si>
    <t>ต.ค.53 - ม.ค.54</t>
  </si>
  <si>
    <t>ต.ค.53 - ก.พ.54</t>
  </si>
  <si>
    <t>ต.ค.53 - มี.ค.54</t>
  </si>
  <si>
    <t>ต.ค.53 - เม.ย.54</t>
  </si>
  <si>
    <t>ต.ค.53 - พ.ค.54</t>
  </si>
  <si>
    <t>ต.ค.53 - มิ.ย.54</t>
  </si>
  <si>
    <t>ต.ค.53 - ก.ค.54</t>
  </si>
  <si>
    <t>ต.ค.53 - ส.ค.54</t>
  </si>
  <si>
    <t>ต.ค.53 - ก.ย.53</t>
  </si>
  <si>
    <t>ยอดสะสมรายเดือน ประจำปีงบประมาณ  2554  (ใช้รายงานระบบติดตามและประเมินผล สป.)</t>
  </si>
  <si>
    <t>(กิจกรรมที่ 1 - 5)</t>
  </si>
  <si>
    <t>อบรม / ให้บริการข้อมูลข่าวสาร</t>
  </si>
  <si>
    <t>- ให้บริการข้อมูลข่าวสารแก่คนหางาน ผู้เข้ารับการอบรม / ผู้รับอนุญาตทำงาน / ผู้แทนและคนหางานทั่วไปที่สนใจไปทำงานต่างประเทศ ส่วนกลาง (สรต.)</t>
  </si>
  <si>
    <t>- ประชาสัมพันธ์เผยแพร่ข่าวสาร / ข้อมูลต่างๆที่เกี่ยวกับการเดินทางไปทำงานต่างประเทศ</t>
  </si>
  <si>
    <t>- จำนวนเงินที่คนหางานได้รับคืน</t>
  </si>
  <si>
    <t>1.13  ทหารกองประจำการ</t>
  </si>
  <si>
    <t>1.14  เยาวชนในสถานพินิจ</t>
  </si>
  <si>
    <t>1.15  ผู้ถูกเลิกจ้าง</t>
  </si>
  <si>
    <t>1.16  ผู้ผ่านการประสานส่งฝึกกรมพัฒนาฝีมือแรงงาน(กพร)</t>
  </si>
  <si>
    <t>1.17  จัดหางานด้วยระบบ Internet</t>
  </si>
  <si>
    <t>1.18  ผู้ประสบภัยธรรมชาติ</t>
  </si>
  <si>
    <t>1.19  บุคลากรปฏิบัติงาน ภาครัฐ</t>
  </si>
  <si>
    <t>1.20  จ้างงานเร่งด่วนภาคใต้</t>
  </si>
  <si>
    <t>และงานทะเบียนที่เกี่ยวข้องตามกฎหมาย</t>
  </si>
  <si>
    <t>บริษัท</t>
  </si>
  <si>
    <t>ร้อยละ</t>
  </si>
  <si>
    <t>ข้อมูล ณ วันที่ 8 เม.ย.54</t>
  </si>
  <si>
    <t>2.5  ออกบัตรสมาชิกกองทุนเพื่อช่วยเหลือคนหางาน</t>
  </si>
  <si>
    <t>2.6 ผลการปล่อยสินเชื่อของธนาคารที่เข้าร่วมโครงการสินเชื่อเพื่อ</t>
  </si>
  <si>
    <t>2.7 ให้การสงเคราะห์สมาชิกกองทุนเพื่อช่วยเหลือคนหางาน</t>
  </si>
  <si>
    <t>2.8 อบรมคนหางานก่อนเดินทางไปทำงานต่างประเทศ</t>
  </si>
  <si>
    <t>2.10 อบรมคนหางานก่อนตัดสินใจไปทำงานต่างประเทศ</t>
  </si>
  <si>
    <t>2.11  ตรวจสอบ / รับรองค่าบริการและค่าใช้จ่ายคนหางาน</t>
  </si>
  <si>
    <t>2.12 อนุญาตจดทะเบียนการจัดหางานเพื่อไปทำงานต่างประเทศ</t>
  </si>
  <si>
    <t xml:space="preserve">2.13  จดทะเบียนลูกจ้าง/ตัวแทนจัดหางาน/ ออกบัตร </t>
  </si>
  <si>
    <t>2.14  คนหางานได้รับบริการจัดหางานต่างประเทศแบบเบ็ดเสร็จ</t>
  </si>
  <si>
    <t>ระบบที่1 มีหลักทรัพย์ค้ำประกัน</t>
  </si>
  <si>
    <t>ระบบที่2 ไม่มีหลักทรัพย์ค้ำประกัน(บุคคลค้ำประกัน)</t>
  </si>
  <si>
    <t>ยุทธศาสตร์ที่ 4  การศึกษา คุณธรรม จริยธรรม คุณภาพชีวิต</t>
  </si>
  <si>
    <t xml:space="preserve">  และความเท่าเทียมกันในสังคม</t>
  </si>
  <si>
    <t>1.2   โครงการให้บริการจัดหางานและคุ้มครองคนหางาน 24 ชม.</t>
  </si>
  <si>
    <t>1.3   โครงการมีงานทำนำชุมชนเข้มแข็ง</t>
  </si>
  <si>
    <t>1.5   โครงการเคลื่อนย้ายแรงงานอย่างเป็นระบบ</t>
  </si>
  <si>
    <t>1.4  โครงการส่งเสริมคนพิการทำงานในหน่วยงานภาครัฐ</t>
  </si>
  <si>
    <t>1.7   โครงการจัดหางานพิเศษสำหรับผู้พ้นโทษ</t>
  </si>
  <si>
    <t>1.8 โครงการส่งเสริมให้คนพิการมีงานทำ</t>
  </si>
  <si>
    <t>1.9  โครงการบริการจัดหางานแก่ผู้ประกันตนกรณีว่างงาน</t>
  </si>
  <si>
    <t>1.10  โครงการนัดพบแรงงานใหญ่/ย่อย</t>
  </si>
  <si>
    <t xml:space="preserve">4.1  โครงการเผยแพร่ความรู้เพื่อป้องกันการหลอกลวงคนหางานไปทำงานต่างประเทศ </t>
  </si>
  <si>
    <t>4.3  โครงการเครือข่ายชุมชนร่วมรณรงค์ป้องกันการหลอกลวงและลักลอบไปทำงานต่างประเทศ</t>
  </si>
  <si>
    <t>4.4  ร้องทุกข์กล่าวโทษผู้กระทำผิดกฎหมายจัดหางาน</t>
  </si>
  <si>
    <t>4.5  รับเรื่องร้องทุกข์คนหางาน</t>
  </si>
  <si>
    <t>4.6  ตรวจสอบควบคุมบริษัทจัดหางานในประเทศ /  ต่างประเทศ</t>
  </si>
  <si>
    <t>4.7  พิจารณาคำขอเกี่ยวกับการอนุญาตจัดหางานให้คนหางานทำงานในประเทศ</t>
  </si>
  <si>
    <t>5.2 โครงการพัฒนาข้อมูลข่าวสารตลาดแรงงาน</t>
  </si>
  <si>
    <t>5.3 โครงการจัดทำทะเบียนกำลังแรงงาน</t>
  </si>
  <si>
    <t>5.1  เผยแพร่ข้อมูลข่าวสารตลาดแรงงาน</t>
  </si>
  <si>
    <t xml:space="preserve">  จัดทำข่าวสารตลาดแรงงานออกเผยแพร่</t>
  </si>
  <si>
    <t>5.4 โครงการจัดทำทะเบียนกำลังแรงงานที่มีทักษะพิเศษ</t>
  </si>
  <si>
    <t>5.5 โครงการขยายเครือข่ายข้อมูลข่าวสารตลาดแรงงานสู่ตำบล หมู่บ้าน</t>
  </si>
  <si>
    <t>5.6 โครงการสำรวจความต้องการแรงงานและการเข้า-ออกงาน</t>
  </si>
  <si>
    <t>1.1.3 ชนกลุ่มน้อย</t>
  </si>
  <si>
    <t>1.2.3 ชนกลุ่มน้อย</t>
  </si>
  <si>
    <t>ต.ค54-เม.ย55</t>
  </si>
  <si>
    <t>ต.ค.54 - พ.ย.54</t>
  </si>
  <si>
    <t>2.9 ประชาสัมพันธ์เผยแพร่ข้อมูลข่าวสารเกี่ยวกับการเดินทางไปทำงานต่างประเทศ</t>
  </si>
  <si>
    <r>
      <t>และคุ้มครองคนหางาน</t>
    </r>
    <r>
      <rPr>
        <b/>
        <sz val="14"/>
        <color indexed="10"/>
        <rFont val="AngsanaUPC"/>
        <family val="1"/>
        <charset val="222"/>
      </rPr>
      <t xml:space="preserve"> พ.ศ. 2528</t>
    </r>
    <r>
      <rPr>
        <b/>
        <sz val="14"/>
        <rFont val="AngsanaUPC"/>
        <family val="1"/>
        <charset val="222"/>
      </rPr>
      <t xml:space="preserve"> (4.1-4.5)</t>
    </r>
  </si>
  <si>
    <t>ต.ค.54-ธ.ค.54</t>
  </si>
  <si>
    <t>แผนงาน : แก้ไขความเดือดร้อนและยกระดับคุณภาพชีวิตของประชาชน</t>
  </si>
  <si>
    <t>ผลผลิตที่  1 : แรงงานได้รับการส่งเสริมการจ้างงานและยกระดับรายได้</t>
  </si>
  <si>
    <t>การสนับสนุนให้เกิดการจ้างงานและยกระดับรายได้</t>
  </si>
  <si>
    <t>1. โครงการศูนย์ตรีเทพเพื่อการจ้างงานและยกระดับรายได้ครบวงจร</t>
  </si>
  <si>
    <t>2. โครงการนัดพบตลาดงานเชิงคุณภาพ</t>
  </si>
  <si>
    <t>3. โครงการเพิ่มอาชีพ เพิ่มรายได้</t>
  </si>
  <si>
    <t>4. โครงการรับงานสู่บ้านเพิ่มรายได้ในครัวเรือน</t>
  </si>
  <si>
    <t>5. โครงการจุดประกายการจ้างงานผู้สูงอายุ</t>
  </si>
  <si>
    <t>6.โครงการจัดทำฐานข้อมูลแรงงานที่มีทักษะพิเศษ</t>
  </si>
  <si>
    <t>ยุทธศาสตร์ที่ 1  การสร้างรากฐานการพัฒนาที่สมดุลสู่สังคม</t>
  </si>
  <si>
    <t>- หนังสือ คู่มือแนะนำบริการข้อมูลข่าวสารตลาดแรงงาน</t>
  </si>
  <si>
    <t>1.12 โครงการยกระดับคุณภาพบริการจัดหางานสู่ความเป็นเลิศ</t>
  </si>
  <si>
    <t>1.11  โครงการสร้างโอกาสการมีงานทำให้ผู้สูงอายุเพื่อเพิ่มศักยภาพการบรรจุงาน</t>
  </si>
  <si>
    <t>การให้บริการจัดหางานในประเทศ (1.1 ถึง 1.11)</t>
  </si>
  <si>
    <t>1. พิจารณาคำขออนุญาตทำงาน</t>
  </si>
  <si>
    <t>1.1 คนต่างด้าวถูกต้องตามกฎหมาย</t>
  </si>
  <si>
    <t>2. โครงการจัดทำทะเบียนคนต่างด้าวที่ขออนุญาตทำงาน</t>
  </si>
  <si>
    <t>2.1 คนต่างด้าวถูกต้องตามกฎหมาย</t>
  </si>
  <si>
    <t>1.  โครงการตรวจสอบการทำงานของคนต่างด้าวในสถานประกอบการ</t>
  </si>
  <si>
    <t>1.1  ตรวจสอบการทำงานของคนต่างด้าว</t>
  </si>
  <si>
    <t>1.1.1   คนต่างด้าวถูกต้องตามกฎหมาย</t>
  </si>
  <si>
    <t>1.1.2  คนต่างด้าวผิดกฏหมาย</t>
  </si>
  <si>
    <t>1.2  ตรวจสอบสถานประกอบการ ที่จ้างคนต่างด้าวทำงาน</t>
  </si>
  <si>
    <t>1.2.1   คนต่างด้าวถูกต้องตามกฎหมาย</t>
  </si>
  <si>
    <t>1.2.2  คนต่างด้าวผิดกฏหมาย</t>
  </si>
  <si>
    <t>1)  คนต่างด้าวประเภทชั่วคราว</t>
  </si>
  <si>
    <t>แผนงาน : การเพิ่มประสิทธิภาพการบริหารจัดการและคุ้มครองแรงงาน</t>
  </si>
  <si>
    <t>ผลผลิตที่ 2 : คนต่างด้าวได้รับใบอนุญาตทำงาน</t>
  </si>
  <si>
    <t xml:space="preserve"> 1.2 ชนกลุ่มน้อย</t>
  </si>
  <si>
    <t xml:space="preserve"> 2.2 ชนกลุ่มน้อย</t>
  </si>
  <si>
    <t>ประเทศ</t>
  </si>
  <si>
    <t>4)  คนต่างด้าวประเภทส่งเสริมการลงทุน</t>
  </si>
  <si>
    <t>สรุปผลการปฏิบัติงานสำคัญ   สำนักงานจัดหางานจังหวัดชุมพร</t>
  </si>
  <si>
    <t xml:space="preserve"> 1.3 คนต่างด้าวหลบหนีเข้าเมือง 3 สัญชาติ (พม่า, ลาว, กัมพูชา)</t>
  </si>
  <si>
    <t xml:space="preserve"> 2.3 คนต่างด้าวหลบหนีเข้าเมือง 3 สัญชาติ (พม่า, ลาว, กัมพูชา)</t>
  </si>
  <si>
    <t>ประจำปีงบประมาณ  2558</t>
  </si>
  <si>
    <t>ผลผลิต : ประชาชนทุกกลุ่มได้รับบริการส่งเสริมการมีงานทำ</t>
  </si>
  <si>
    <t xml:space="preserve">กิจกรรมที่ 1 : การให้บริการจัดหางานในประเทศ </t>
  </si>
  <si>
    <t>โครงการนัดพบตลาดงานเชิงคุณภาพ</t>
  </si>
  <si>
    <t xml:space="preserve">โครงการส่งเสริมการมีงานทำอย่างยั่งยืน </t>
  </si>
  <si>
    <t xml:space="preserve">       2.1 กิจกรรมให้บริการจัดหางาน ณ สำนักงาน</t>
  </si>
  <si>
    <t xml:space="preserve">       2.2 กิจกรรมให้บริการจัดหางานแก่ผู้ประกันตนกรณีว่างงาน</t>
  </si>
  <si>
    <t xml:space="preserve">       2.3 กิจกรรมมีงานทำนำชุมชนเข้มแข็ง</t>
  </si>
  <si>
    <t xml:space="preserve">       2.4 กิจกรรมเคลื่อนย้ายแรงงานอย่างเป็นระบบ</t>
  </si>
  <si>
    <t xml:space="preserve">       2.5 กิจกรรมนัดพบแรงงานใหญ่</t>
  </si>
  <si>
    <t xml:space="preserve">       2.6 กิจกรรมนัดพบแรงงานย่อย</t>
  </si>
  <si>
    <t xml:space="preserve">       2.7 กิจกรรมบริการจัดหางานและคุ้มครองคนหางานตลอด 24 ชั่วโมง</t>
  </si>
  <si>
    <t xml:space="preserve">       2.8 กิจกรรมพัฒนาระบบบริการจัดหางานในประเทศ</t>
  </si>
  <si>
    <t xml:space="preserve">       2.9 กิจกรรมยกระดับคุณภาพบริการจัดหางานสู่ความเป็นเลิศ</t>
  </si>
  <si>
    <t xml:space="preserve">       2.10 กิจกรรมอบรมแรงงานไทยเพื่อความมั่นคงในอาชีพ</t>
  </si>
  <si>
    <t>โครงการบริการจัดหางานแก่กลุ่มคนพิเศษ</t>
  </si>
  <si>
    <t xml:space="preserve">       3.1 กิจกรรมจัดหางานพิเศษสำหรับผู้พ้นโทษ</t>
  </si>
  <si>
    <t xml:space="preserve">       3.2 กิจกรรมจัดหางานพิเศษสำหรับนักเรียน นักศึกษา</t>
  </si>
  <si>
    <t xml:space="preserve">       3.3 กิจกรรมจัดหางานให้คนพิการมีงานทำ</t>
  </si>
  <si>
    <t xml:space="preserve">       3.4 กิจกรรมส่งเสริมคนพิการทำงานในหน่วยงานภาครัฐ</t>
  </si>
  <si>
    <t xml:space="preserve">       3.5 กิจกรรมสร้างโอกาสการมีงานทำให้ผู้สูงอายุเพื่อเพิ่มประสิทธิภาพ การบรรจุงาน</t>
  </si>
  <si>
    <t>โครงการ 3 ม. (มีงาน มีเงิน มีวุฒิการศึกษาเพิ่ม)</t>
  </si>
  <si>
    <t>กิจกรรมที่ 2 การให้บริการจัดหางานต่างประเทศ 
(ข้อ 1 - 3 เป็นเป้าหมายนำส่งกิจกรรม)</t>
  </si>
  <si>
    <t>พิจารณาคำขอการจัดส่งคนหางานและพาลูกจ้างไปทำงาน/ฝึกงานต่างประเทศ</t>
  </si>
  <si>
    <t>จัดส่งคนหางานไปทำงานต่างประเทศโดยรัฐ</t>
  </si>
  <si>
    <t>รับแจ้งการเดินทางด้วยตนเองและเดินทางกลับไปทำงานต่างประเทศ</t>
  </si>
  <si>
    <t>โครงการส่งเสริมการรักษาและขยายตลาดแรงงานไทยในต่างประเทศ</t>
  </si>
  <si>
    <t>โครงการพัฒนาศักยภาพคนหางานก่อนไปทำงานต่างประเทศตามความต้องการ
ของตลาดแรงงานไทยในต่างประเทศ</t>
  </si>
  <si>
    <t>โครงการสินเชื่อเพื่อการไปทำงานต่างประเทศ</t>
  </si>
  <si>
    <t>โครงการศูนย์ประสานบริการการไปทำงานต่างประเทศในส่วนภูมิภาค</t>
  </si>
  <si>
    <t xml:space="preserve">กิจกรรมที่ 3 การให้บริการแนะแนวอาชีพ  </t>
  </si>
  <si>
    <t xml:space="preserve">โครงการแนะแนวอาชีพ </t>
  </si>
  <si>
    <t xml:space="preserve">       1.1 แนะแนวอาชีพก่อนเข้าสู่ตลาดแรงงาน </t>
  </si>
  <si>
    <t xml:space="preserve">              - กิจกรรมแนะแนวอาชีพให้นักเรียน นักศึกษา</t>
  </si>
  <si>
    <t xml:space="preserve">              - กิจกรรมแนะแนวอาชีพให้นักเรียน นักศึกษาในสถานศึกษา </t>
  </si>
  <si>
    <t xml:space="preserve">                (ยุบโครงการแนะแนวอาชีพระดับหมู่บ้าน พนักงานราชการรวมอยู่ในกิจกรรมนี้)</t>
  </si>
  <si>
    <t xml:space="preserve">              - กิจกรรมแนะแนวอาชีพให้เด็กและเยาวชนในสถานพินิจ</t>
  </si>
  <si>
    <t xml:space="preserve">              - กิจกรรมสร้างเครือข่ายการแนะแนวอาชีพ</t>
  </si>
  <si>
    <t xml:space="preserve">              - กิจกรรมพัฒนาศักยภาพบุคลากรด้านการแนะแนวอาชีพอย่างยั่งยืนและเป็นระบบ 
                (ใหม่)</t>
  </si>
  <si>
    <t xml:space="preserve">              - กิจกรรมผลิตและสร้างเครื่องมือสำหรับใช้ในกระบวนการแนะแนวและ
                ให้คำปรึกษาด้านอาชีพ (ใหม่)</t>
  </si>
  <si>
    <t xml:space="preserve">       1.2 แนะแนวอาชีพเพื่อการมีงานทำ</t>
  </si>
  <si>
    <t xml:space="preserve">              - กิจกรรมแนะแนวอาชีพผู้ประกันตนกรณีว่างงาน ประชาชนทั่วไป</t>
  </si>
  <si>
    <t xml:space="preserve">              - กิจกรรมศูนย์ตรีเทพเพื่อการจ้างงานแบบครบวงจร</t>
  </si>
  <si>
    <t xml:space="preserve">              - กิจกรรมแนะแนวอาชีพให้ทหารกองประจำการ</t>
  </si>
  <si>
    <t xml:space="preserve">       1.3 แนะแนวอาชีพผู้ไม่อยู่ในระบบการจ้างงาน</t>
  </si>
  <si>
    <t xml:space="preserve">              - กิจกรรมเพิ่มอาชีพ เพิ่มรายได้</t>
  </si>
  <si>
    <t xml:space="preserve">              - กิจกรรมรับงานสู่บ้านเพิ่มรายได้ในครัวเรือน</t>
  </si>
  <si>
    <t xml:space="preserve">              - กิจกรรมส่งเสริมการรับงานไปทำที่บ้าน</t>
  </si>
  <si>
    <t xml:space="preserve">              - กิจกรรมส่งเสริมการมีงานทำผู้สูงอายุ</t>
  </si>
  <si>
    <t xml:space="preserve">กิจกรรมที่ 4 การให้บริการข้อมูลข่าวสารตลาดแรงงาน </t>
  </si>
  <si>
    <t>กิจกรรมจัดทำทะเบียนกำลังแรงงาน</t>
  </si>
  <si>
    <t xml:space="preserve">       1.1 จัดทำทะเบียนกำลังแรงงาน (นักเรียน นักศึกษา)</t>
  </si>
  <si>
    <t xml:space="preserve">       1.2 จัดทำทะเบียนกำลังแรงงาน (ทหารกองประจำการ)</t>
  </si>
  <si>
    <t xml:space="preserve">       1.3 จัดทำข้อมูลแรงงานที่มีทักษะพิเศษ</t>
  </si>
  <si>
    <t>เผยแพร่ข้อมูลข่าวสารตลาดแรงงาน</t>
  </si>
  <si>
    <t>การพัฒนาและเผยแพร่ข้อมูลข่าวสารตลาดแรงงาน</t>
  </si>
  <si>
    <t>กิจกรรมขยายเครือข่ายข้อมูลข่าวสารตลาดแรงงานสู่ตำบล หมู่บ้าน</t>
  </si>
  <si>
    <t>แผนงาน : การป้องกันและแก้ไขปัญหาการค้ามนุษย์</t>
  </si>
  <si>
    <t>โครงการที่ 1 : โครงการป้องกันปัญหาการค้ามนุษย์ด้านแรงงาน</t>
  </si>
  <si>
    <t xml:space="preserve">กิจกรรมที่ 1 การให้ความคุ้มครองคนหางานตามกฎหมายจัดหางานและคุ้มครองคนหางาน </t>
  </si>
  <si>
    <t>โครงการเครือข่ายชุมชนร่วมรณรงค์ป้องกันการหลอกลวงและลักลอบไปทำงานต่างประเทศ</t>
  </si>
  <si>
    <t>โครงการเผยแพร่ความรู้เพื่อป้องกันการหลอกลวงคนหางาน</t>
  </si>
  <si>
    <t>โครงการเคาะประตูบ้านเพื่อป้องกันการหลอกลวงคนหางานไปทำงานต่างประเทศ</t>
  </si>
  <si>
    <t>โครงการอบรมความรู้ทางกฎหมายแก่พนักงานเจ้าหน้าที่ นายจ้าง และผู้นำท้องถิ่น</t>
  </si>
  <si>
    <t xml:space="preserve">กิจกรรมที่ 2 การสนับสนุนการแก้ไขและป้องกันปัญหาการค้ามนุษย์ด้านแรงงาน </t>
  </si>
  <si>
    <t>โครงการป้องกันการค้ามนุษย์ด้านแรงงานต่างด้าว</t>
  </si>
  <si>
    <t>โครงการเพิ่มประสิทธิภาพการปฏิบัติงานด้านกฎหมายของกรมการจัดหางาน</t>
  </si>
  <si>
    <t>โครงการจัดตั้งศูนย์ประสานแรงงานประมง 7 จังหวัด</t>
  </si>
  <si>
    <t>กิจกรรมที่ 1 ตรวจสอบการทำงานของคนต่างด้าวและสถานประกอบการ</t>
  </si>
  <si>
    <t>โครงการตรวจสอบการทำงานของคนต่างด้าวและสถานประกอบการ</t>
  </si>
  <si>
    <t>กิจกรรมที่ 2 พิจารณาคำขอและจัดทำทะเบียนคนต่างด้าวที่ยื่นขอใบอนุญาตทำงาน</t>
  </si>
  <si>
    <t>โครงการจัดทำทะเบียนคนต่างด้าวที่ยื่นขอใบอนุญาตทำงาน</t>
  </si>
  <si>
    <t>ลำดับที่</t>
  </si>
  <si>
    <t>แผนงาน : การสร้างความปรองดองสมานฉันท์</t>
  </si>
  <si>
    <t>โครงการที่ 1 โครงการสร้างงานสร้างบุญเพื่อความปรองดองสมานฉันท์</t>
  </si>
  <si>
    <t>กิจกรรมที่ 1 : สร้างงานสร้างบุญให้ความรู้ด้านส่งเสริมการมีงานทำและประชาธิปไตย
สิทธิหน้าที่ตามระบอบ</t>
  </si>
  <si>
    <t>โครงการสร้างงานสร้างบุญเพื่อความปรองดองสมานฉันท์</t>
  </si>
  <si>
    <t>แผนงาน : การเทิดทูน พิทักษ์ และรักษาสถาบันพระมหากษัตริย์</t>
  </si>
  <si>
    <t>โครงการที่ 1 โครงการมหกรรมสร้างงาน สร้างอาชีพ เฉลิมพระเกียรติ</t>
  </si>
  <si>
    <t>กิจกรรมที่ 1 : สร้างงาน สร้างอาชีพ และจัดนิทรรศการเพื่อเฉลิมพระเกียรติ</t>
  </si>
  <si>
    <t>โครงการมหกรรมสร้างงาน สร้างอาชีพ เฉลิมพระเกียรติพระบาทสมเด็จพระเจ้าอยู่หัว 
เนื่องในโอกาสมหามงคลเฉลิมพระชนมพรรษา 5 ธันวาคม 2558</t>
  </si>
  <si>
    <t>ศูนย์</t>
  </si>
  <si>
    <t xml:space="preserve"> -</t>
  </si>
  <si>
    <t xml:space="preserve">             - ผู้สมัครงาน</t>
  </si>
  <si>
    <t xml:space="preserve">             - การบรรจุงาน</t>
  </si>
  <si>
    <t xml:space="preserve">       1.2 กิจกรรมให้บริการจัดหางานแก่ผู้ประกันตนกรณีว่างงาน</t>
  </si>
  <si>
    <t xml:space="preserve">              -  การบรรจุงาน</t>
  </si>
  <si>
    <t xml:space="preserve">                     * ผู้ประกันตนได้งานเอง</t>
  </si>
  <si>
    <t xml:space="preserve">                     * สจจ.จัดหาให้</t>
  </si>
  <si>
    <t xml:space="preserve">              -  ขึ้นทะเบียนสมัครงาน</t>
  </si>
  <si>
    <t xml:space="preserve">              -  ส่งฝึกอบรมพัฒนาฝีมือแรงงาน</t>
  </si>
  <si>
    <t xml:space="preserve">                     * เปลี่ยนอาชีพ</t>
  </si>
  <si>
    <t xml:space="preserve">                     * เพิ่มทักษะ</t>
  </si>
  <si>
    <t xml:space="preserve">              -  ผู้ประกันตนประสงค์หางานทำต่อ</t>
  </si>
  <si>
    <t xml:space="preserve">              -  ผู้ประกันตนประสงค์ประกอบอาชีพอิสระ</t>
  </si>
  <si>
    <t>สำนักงานจัดหางานจังหวัดชุมพร</t>
  </si>
  <si>
    <t>เดือนตุลาคม  2557</t>
  </si>
  <si>
    <t xml:space="preserve">       2.1 กิจกรรมจัดหางานพิเศษสำหรับผู้พ้นโทษ</t>
  </si>
  <si>
    <t xml:space="preserve">       2.2 กิจกรรมจัดหางานพิเศษสำหรับนักเรียน นักศึกษา</t>
  </si>
  <si>
    <t xml:space="preserve">       2.3 กิจกรรมจัดหางานให้คนพิการมีงานทำ</t>
  </si>
  <si>
    <t xml:space="preserve">       1.1  กิจกรรมให้บริการจัดหางาน  ณ สำนักงาน</t>
  </si>
  <si>
    <t>กิจกรรมที่ 1  ตรวจสอบการทำงานของคนต่างด้าวและสถานประกอบการ</t>
  </si>
  <si>
    <t>กิจกรรมที่ 2  พิจารณาคำขอและจัดทำทะเบียนคนต่างด้าวที่ยื่นขอใบอนุญาตทำงาน</t>
  </si>
  <si>
    <t>รายละเอียดโครงการ/กิจกรรมและการจัดสรรเป้าหมายปีงบประมาณ พ.ศ. 2558</t>
  </si>
  <si>
    <t xml:space="preserve"> โครงการ/กิจกรรม </t>
  </si>
  <si>
    <t>เป้าหมาย</t>
  </si>
  <si>
    <t>หมายเหตุ</t>
  </si>
  <si>
    <t xml:space="preserve">       1.4 กิจกรรมนัดพบแรงงานย่อย</t>
  </si>
  <si>
    <t xml:space="preserve">       1.3 กิจกรรมมีงานทำนำชุมชนเข้มแข็ง</t>
  </si>
  <si>
    <t>ผู้ลงทะเบียนสมัครงานทั้งหมด  (คนใหม่)</t>
  </si>
  <si>
    <t>ตำแหน่ง</t>
  </si>
  <si>
    <t xml:space="preserve">       1.5 กิจกรรมยกระดับคุณภาพบริการจัดหางานสู่ความเป็นเลิศ</t>
  </si>
  <si>
    <t xml:space="preserve">       1.6 กิจกรรมอบรมแรงงานไทยเพื่อความมั่นคงในอาชีพ</t>
  </si>
  <si>
    <t xml:space="preserve">     1.  ขึ้นทะเบียนสมัครงานไปทำงานต่างประเทศ</t>
  </si>
  <si>
    <t xml:space="preserve">     2.  แจ้งการเดินทางไปทำงานต่างประเทศครั้งแรก</t>
  </si>
  <si>
    <t xml:space="preserve">     3.  แจ้งการเดินทางกลับไปทำงานต่างประเทศ (Re-entry)</t>
  </si>
  <si>
    <t xml:space="preserve">              -  รายงานตัวผู้ประกันตนกรณีว่างงาน</t>
  </si>
  <si>
    <t xml:space="preserve">   ผลสะสม  ตั้งแต่ ต.ค.57-พ.ย.57</t>
  </si>
  <si>
    <t xml:space="preserve">                     * ลาออก</t>
  </si>
  <si>
    <t xml:space="preserve">                     * เลิกจ้าง</t>
  </si>
  <si>
    <t>เดือนพฤศจิกายน  2557</t>
  </si>
  <si>
    <t xml:space="preserve">   ผลสะสม  ตั้งแต่ ต.ค.57-ต.ค.57</t>
  </si>
  <si>
    <t>-</t>
  </si>
  <si>
    <t>เดือนธันวาคม 2557</t>
  </si>
  <si>
    <t xml:space="preserve">   ผลสะสม  ตั้งแต่ ต.ค.57-ธ.ต.57</t>
  </si>
  <si>
    <t xml:space="preserve">      -  แรงงาน</t>
  </si>
  <si>
    <t xml:space="preserve">      -  ประชาชนทั่วไป</t>
  </si>
  <si>
    <t xml:space="preserve">      -  ผู้ตกเป็นเหยื่อการค้ามนุษย์</t>
  </si>
  <si>
    <t>เดือนมกราคม 2558</t>
  </si>
  <si>
    <t xml:space="preserve">   ผลสะสม  ตั้งแต่ ต.ค.57-ม.ค.58</t>
  </si>
  <si>
    <t>เดือนกุมภาพันธ์ 2558</t>
  </si>
  <si>
    <t xml:space="preserve">   ผลสะสม  ตั้งแต่ ต.ค.57-ก.พ.58</t>
  </si>
  <si>
    <t xml:space="preserve">  โครงการ 3 ม. (มีงาน  มีเงิน  มีวุฒิการศึกษาเพิ่ม)</t>
  </si>
  <si>
    <t>โครงการจัดประชุมนายจ้าง/สถานประกอบการ หรือให้ความรู้กับลูกจ้างที่ทำงานในเรือประมง</t>
  </si>
  <si>
    <t>เดือนมีนาคม 2558</t>
  </si>
  <si>
    <t xml:space="preserve">   ผลสะสม  ตั้งแต่ ต.ค.57-มี.ค.58</t>
  </si>
  <si>
    <t>เดือนเมษายน 2558</t>
  </si>
  <si>
    <t xml:space="preserve">   ผลสะสม  ตั้งแต่ ต.ค.57-เม.ย.58</t>
  </si>
  <si>
    <t xml:space="preserve">      -  นายจ้าง</t>
  </si>
  <si>
    <t>เดือนพฤษภาคม 2558</t>
  </si>
  <si>
    <t xml:space="preserve">   ผลสะสม  ตั้งแต่ ต.ค.57-พ.ค.58</t>
  </si>
  <si>
    <t xml:space="preserve">             - บรรจุงาน</t>
  </si>
  <si>
    <t>เดือนมิถุนายน 2558</t>
  </si>
  <si>
    <t xml:space="preserve">   ผลสะสม  ตั้งแต่ ต.ค.57-มิ.ย.58</t>
  </si>
  <si>
    <t>เดือนกรกฎาคม 2558</t>
  </si>
  <si>
    <t xml:space="preserve">   ผลสะสม  ตั้งแต่ ต.ค.57-ก.ค.58</t>
  </si>
  <si>
    <t xml:space="preserve">   ผลสะสม  ตั้งแต่ ต.ค.57-ส.ค.58</t>
  </si>
  <si>
    <t>เดือนสิงหาคม 2558</t>
  </si>
  <si>
    <t>เดือนกันยายน 2558</t>
  </si>
  <si>
    <t xml:space="preserve">   ผลสะสม  ตั้งแต่ ต.ค.57-ก.ย.58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</si>
</sst>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64" formatCode="#,##0;[Red]#,##0"/>
    <numFmt numFmtId="165" formatCode="_-* #,##0_-;\-* #,##0_-;_-* &quot;-&quot;??_-;_-@_-"/>
    <numFmt numFmtId="166" formatCode="#,##0.00;[Red]#,##0.00"/>
    <numFmt numFmtId="167" formatCode="#,##0_ ;\-#,##0\ "/>
  </numFmts>
  <fonts count="39">
    <font>
      <sz val="14"/>
      <name val="Angsana New"/>
      <charset val="222"/>
    </font>
    <font>
      <sz val="14"/>
      <name val="Angsana New"/>
      <family val="1"/>
    </font>
    <font>
      <sz val="14"/>
      <name val="Cordia New"/>
      <family val="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u/>
      <sz val="14"/>
      <name val="AngsanaUPC"/>
      <family val="1"/>
      <charset val="222"/>
    </font>
    <font>
      <sz val="14"/>
      <color indexed="8"/>
      <name val="AngsanaUPC"/>
      <family val="1"/>
      <charset val="222"/>
    </font>
    <font>
      <b/>
      <sz val="14"/>
      <color indexed="8"/>
      <name val="Angsana New"/>
      <family val="1"/>
    </font>
    <font>
      <b/>
      <sz val="14"/>
      <color indexed="8"/>
      <name val="AngsanaUPC"/>
      <family val="1"/>
      <charset val="222"/>
    </font>
    <font>
      <sz val="14"/>
      <color indexed="8"/>
      <name val="Angsana New"/>
      <family val="1"/>
    </font>
    <font>
      <u/>
      <sz val="14"/>
      <color indexed="8"/>
      <name val="AngsanaUPC"/>
      <family val="1"/>
      <charset val="222"/>
    </font>
    <font>
      <b/>
      <sz val="14"/>
      <color indexed="10"/>
      <name val="AngsanaUPC"/>
      <family val="1"/>
      <charset val="222"/>
    </font>
    <font>
      <sz val="14"/>
      <name val="Angsana New"/>
      <family val="1"/>
    </font>
    <font>
      <b/>
      <sz val="14"/>
      <name val="TH Niramit AS"/>
    </font>
    <font>
      <sz val="14"/>
      <name val="TH Niramit AS"/>
    </font>
    <font>
      <sz val="14"/>
      <color theme="0"/>
      <name val="TH Niramit AS"/>
    </font>
    <font>
      <sz val="14"/>
      <color indexed="8"/>
      <name val="TH Niramit AS"/>
    </font>
    <font>
      <b/>
      <sz val="14"/>
      <color indexed="8"/>
      <name val="TH Niramit AS"/>
    </font>
    <font>
      <b/>
      <i/>
      <u/>
      <sz val="15"/>
      <name val="TH SarabunPSK"/>
      <family val="2"/>
    </font>
    <font>
      <b/>
      <i/>
      <sz val="15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b/>
      <sz val="15"/>
      <color indexed="8"/>
      <name val="TH SarabunPSK"/>
      <family val="2"/>
    </font>
    <font>
      <b/>
      <sz val="15"/>
      <color theme="1"/>
      <name val="TH SarabunPSK"/>
      <family val="2"/>
    </font>
    <font>
      <sz val="16"/>
      <name val="Cordia New"/>
      <family val="2"/>
    </font>
    <font>
      <sz val="15"/>
      <color theme="1"/>
      <name val="TH SarabunPSK"/>
      <family val="2"/>
    </font>
    <font>
      <b/>
      <i/>
      <u/>
      <sz val="14"/>
      <name val="TH Niramit AS"/>
    </font>
    <font>
      <b/>
      <i/>
      <sz val="14"/>
      <name val="TH Niramit AS"/>
    </font>
    <font>
      <sz val="14"/>
      <color theme="1"/>
      <name val="TH Niramit AS"/>
    </font>
    <font>
      <b/>
      <sz val="14"/>
      <color theme="1"/>
      <name val="TH Niramit AS"/>
    </font>
    <font>
      <sz val="14"/>
      <name val="TH SarabunPSK"/>
      <family val="2"/>
    </font>
    <font>
      <b/>
      <sz val="16"/>
      <name val="TH SarabunPSK"/>
      <family val="2"/>
    </font>
    <font>
      <b/>
      <u/>
      <sz val="15"/>
      <name val="TH SarabunPSK"/>
      <family val="2"/>
    </font>
    <font>
      <b/>
      <sz val="17"/>
      <name val="TH Niramit AS"/>
    </font>
    <font>
      <sz val="17"/>
      <name val="TH Niramit AS"/>
    </font>
    <font>
      <b/>
      <sz val="10"/>
      <name val="TH Niramit AS"/>
    </font>
    <font>
      <b/>
      <sz val="14"/>
      <color theme="0"/>
      <name val="TH Niramit AS"/>
    </font>
    <font>
      <b/>
      <sz val="12"/>
      <name val="TH Niramit AS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5" fillId="0" borderId="0"/>
    <xf numFmtId="164" fontId="25" fillId="0" borderId="0" applyFont="0" applyFill="0" applyBorder="0" applyAlignment="0" applyProtection="0"/>
  </cellStyleXfs>
  <cellXfs count="559">
    <xf numFmtId="0" fontId="0" fillId="0" borderId="0" xfId="0"/>
    <xf numFmtId="0" fontId="3" fillId="0" borderId="0" xfId="2" applyFont="1"/>
    <xf numFmtId="0" fontId="3" fillId="0" borderId="0" xfId="2" applyFont="1" applyBorder="1"/>
    <xf numFmtId="0" fontId="4" fillId="0" borderId="0" xfId="2" applyFont="1" applyAlignment="1">
      <alignment horizontal="centerContinuous"/>
    </xf>
    <xf numFmtId="0" fontId="3" fillId="0" borderId="0" xfId="2" applyFont="1" applyAlignment="1">
      <alignment horizontal="center"/>
    </xf>
    <xf numFmtId="0" fontId="4" fillId="0" borderId="3" xfId="2" applyFont="1" applyBorder="1"/>
    <xf numFmtId="0" fontId="4" fillId="0" borderId="0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/>
    </xf>
    <xf numFmtId="49" fontId="3" fillId="0" borderId="0" xfId="2" applyNumberFormat="1" applyFont="1" applyAlignment="1">
      <alignment horizontal="left" indent="1"/>
    </xf>
    <xf numFmtId="0" fontId="4" fillId="0" borderId="0" xfId="2" applyFont="1"/>
    <xf numFmtId="49" fontId="3" fillId="0" borderId="0" xfId="2" applyNumberFormat="1" applyFont="1" applyAlignment="1">
      <alignment horizontal="left" indent="2"/>
    </xf>
    <xf numFmtId="49" fontId="3" fillId="0" borderId="0" xfId="2" applyNumberFormat="1" applyFont="1" applyAlignment="1">
      <alignment horizontal="left" indent="3"/>
    </xf>
    <xf numFmtId="0" fontId="3" fillId="0" borderId="0" xfId="2" applyFont="1" applyAlignment="1">
      <alignment horizontal="left" indent="1"/>
    </xf>
    <xf numFmtId="0" fontId="3" fillId="0" borderId="0" xfId="2" applyFont="1" applyAlignment="1">
      <alignment horizontal="left" indent="2"/>
    </xf>
    <xf numFmtId="49" fontId="4" fillId="0" borderId="0" xfId="2" applyNumberFormat="1" applyFont="1" applyAlignment="1"/>
    <xf numFmtId="49" fontId="3" fillId="0" borderId="0" xfId="2" applyNumberFormat="1" applyFont="1" applyAlignment="1">
      <alignment horizontal="left" indent="4"/>
    </xf>
    <xf numFmtId="0" fontId="3" fillId="0" borderId="0" xfId="2" applyFont="1" applyAlignment="1">
      <alignment horizontal="left" indent="4"/>
    </xf>
    <xf numFmtId="0" fontId="3" fillId="0" borderId="4" xfId="0" applyFont="1" applyBorder="1" applyAlignment="1">
      <alignment horizontal="center" vertical="top"/>
    </xf>
    <xf numFmtId="164" fontId="3" fillId="0" borderId="4" xfId="0" applyNumberFormat="1" applyFont="1" applyBorder="1" applyAlignment="1">
      <alignment horizontal="center" vertical="top"/>
    </xf>
    <xf numFmtId="164" fontId="6" fillId="0" borderId="4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top"/>
    </xf>
    <xf numFmtId="164" fontId="4" fillId="0" borderId="4" xfId="0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49" fontId="3" fillId="0" borderId="3" xfId="0" applyNumberFormat="1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164" fontId="4" fillId="2" borderId="4" xfId="0" applyNumberFormat="1" applyFont="1" applyFill="1" applyBorder="1" applyAlignment="1">
      <alignment horizontal="center" vertical="top"/>
    </xf>
    <xf numFmtId="49" fontId="4" fillId="0" borderId="3" xfId="0" applyNumberFormat="1" applyFont="1" applyBorder="1" applyAlignment="1">
      <alignment horizontal="center" vertical="top"/>
    </xf>
    <xf numFmtId="0" fontId="4" fillId="0" borderId="5" xfId="0" applyFont="1" applyBorder="1" applyAlignment="1">
      <alignment vertical="top"/>
    </xf>
    <xf numFmtId="0" fontId="4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/>
    </xf>
    <xf numFmtId="0" fontId="3" fillId="0" borderId="5" xfId="2" applyFont="1" applyBorder="1" applyAlignment="1">
      <alignment horizontal="left" vertical="top" wrapText="1"/>
    </xf>
    <xf numFmtId="0" fontId="4" fillId="0" borderId="5" xfId="0" applyFont="1" applyBorder="1" applyAlignment="1">
      <alignment vertical="top" wrapText="1"/>
    </xf>
    <xf numFmtId="0" fontId="4" fillId="0" borderId="3" xfId="0" quotePrefix="1" applyFont="1" applyBorder="1" applyAlignment="1">
      <alignment horizontal="center" vertical="top"/>
    </xf>
    <xf numFmtId="0" fontId="4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 shrinkToFit="1"/>
    </xf>
    <xf numFmtId="49" fontId="3" fillId="0" borderId="0" xfId="0" applyNumberFormat="1" applyFont="1" applyBorder="1" applyAlignment="1">
      <alignment horizontal="left" vertical="top" wrapText="1" indent="2" shrinkToFit="1"/>
    </xf>
    <xf numFmtId="49" fontId="3" fillId="0" borderId="0" xfId="0" applyNumberFormat="1" applyFont="1" applyBorder="1" applyAlignment="1">
      <alignment horizontal="left" vertical="top" wrapText="1" indent="2"/>
    </xf>
    <xf numFmtId="0" fontId="3" fillId="0" borderId="0" xfId="0" applyFont="1" applyBorder="1" applyAlignment="1">
      <alignment vertical="top" wrapText="1"/>
    </xf>
    <xf numFmtId="4" fontId="6" fillId="0" borderId="4" xfId="0" applyNumberFormat="1" applyFont="1" applyBorder="1" applyAlignment="1">
      <alignment horizontal="center" vertical="top"/>
    </xf>
    <xf numFmtId="0" fontId="3" fillId="0" borderId="5" xfId="0" applyFont="1" applyBorder="1" applyAlignment="1">
      <alignment vertical="top" wrapText="1"/>
    </xf>
    <xf numFmtId="0" fontId="4" fillId="0" borderId="3" xfId="0" applyFont="1" applyBorder="1" applyAlignment="1">
      <alignment vertical="top"/>
    </xf>
    <xf numFmtId="0" fontId="3" fillId="0" borderId="3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 wrapText="1" indent="1"/>
    </xf>
    <xf numFmtId="0" fontId="3" fillId="0" borderId="3" xfId="0" applyFont="1" applyBorder="1" applyAlignment="1">
      <alignment vertical="top"/>
    </xf>
    <xf numFmtId="0" fontId="3" fillId="0" borderId="2" xfId="2" applyFont="1" applyBorder="1" applyAlignment="1">
      <alignment vertical="top"/>
    </xf>
    <xf numFmtId="0" fontId="3" fillId="0" borderId="6" xfId="2" applyFont="1" applyBorder="1" applyAlignment="1">
      <alignment vertical="top"/>
    </xf>
    <xf numFmtId="3" fontId="8" fillId="0" borderId="4" xfId="0" applyNumberFormat="1" applyFont="1" applyBorder="1" applyAlignment="1">
      <alignment horizontal="center" vertical="top" shrinkToFit="1"/>
    </xf>
    <xf numFmtId="3" fontId="9" fillId="0" borderId="4" xfId="0" applyNumberFormat="1" applyFont="1" applyBorder="1" applyAlignment="1">
      <alignment horizontal="center" vertical="top" shrinkToFit="1"/>
    </xf>
    <xf numFmtId="164" fontId="3" fillId="0" borderId="5" xfId="0" applyNumberFormat="1" applyFont="1" applyBorder="1" applyAlignment="1">
      <alignment horizontal="center" vertical="top"/>
    </xf>
    <xf numFmtId="3" fontId="3" fillId="0" borderId="6" xfId="2" applyNumberFormat="1" applyFont="1" applyBorder="1" applyAlignment="1">
      <alignment horizontal="center" vertical="top"/>
    </xf>
    <xf numFmtId="3" fontId="6" fillId="0" borderId="4" xfId="2" applyNumberFormat="1" applyFont="1" applyBorder="1" applyAlignment="1">
      <alignment horizontal="center" shrinkToFit="1"/>
    </xf>
    <xf numFmtId="3" fontId="7" fillId="0" borderId="4" xfId="0" applyNumberFormat="1" applyFont="1" applyBorder="1" applyAlignment="1">
      <alignment horizontal="center" vertical="top" shrinkToFit="1"/>
    </xf>
    <xf numFmtId="3" fontId="6" fillId="0" borderId="4" xfId="0" applyNumberFormat="1" applyFont="1" applyBorder="1" applyAlignment="1">
      <alignment horizontal="center" vertical="top" shrinkToFit="1"/>
    </xf>
    <xf numFmtId="3" fontId="6" fillId="0" borderId="4" xfId="2" applyNumberFormat="1" applyFont="1" applyBorder="1" applyAlignment="1">
      <alignment horizontal="center" vertical="top" shrinkToFit="1"/>
    </xf>
    <xf numFmtId="3" fontId="8" fillId="0" borderId="4" xfId="2" applyNumberFormat="1" applyFont="1" applyBorder="1" applyAlignment="1">
      <alignment horizontal="center" shrinkToFit="1"/>
    </xf>
    <xf numFmtId="3" fontId="8" fillId="0" borderId="4" xfId="1" applyNumberFormat="1" applyFont="1" applyBorder="1" applyAlignment="1">
      <alignment horizontal="center" vertical="top" shrinkToFit="1"/>
    </xf>
    <xf numFmtId="3" fontId="6" fillId="0" borderId="4" xfId="1" applyNumberFormat="1" applyFont="1" applyBorder="1" applyAlignment="1">
      <alignment horizontal="center" vertical="top" shrinkToFit="1"/>
    </xf>
    <xf numFmtId="3" fontId="6" fillId="0" borderId="5" xfId="0" applyNumberFormat="1" applyFont="1" applyBorder="1" applyAlignment="1">
      <alignment horizontal="center" vertical="top" shrinkToFit="1"/>
    </xf>
    <xf numFmtId="3" fontId="6" fillId="0" borderId="6" xfId="0" applyNumberFormat="1" applyFont="1" applyBorder="1" applyAlignment="1">
      <alignment horizontal="center" vertical="top" shrinkToFit="1"/>
    </xf>
    <xf numFmtId="4" fontId="6" fillId="0" borderId="4" xfId="0" applyNumberFormat="1" applyFont="1" applyBorder="1" applyAlignment="1">
      <alignment horizontal="center" vertical="top" shrinkToFit="1"/>
    </xf>
    <xf numFmtId="0" fontId="3" fillId="0" borderId="7" xfId="0" applyFont="1" applyBorder="1" applyAlignment="1">
      <alignment horizontal="left" vertical="top" wrapText="1" indent="1"/>
    </xf>
    <xf numFmtId="3" fontId="3" fillId="0" borderId="0" xfId="2" applyNumberFormat="1" applyFont="1"/>
    <xf numFmtId="0" fontId="8" fillId="0" borderId="3" xfId="0" applyFont="1" applyBorder="1" applyAlignment="1">
      <alignment horizontal="center" vertical="top"/>
    </xf>
    <xf numFmtId="0" fontId="8" fillId="0" borderId="0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left" vertical="top" wrapText="1" indent="2"/>
    </xf>
    <xf numFmtId="0" fontId="6" fillId="0" borderId="0" xfId="0" applyFont="1" applyBorder="1" applyAlignment="1">
      <alignment horizontal="left" vertical="top" wrapText="1" indent="6"/>
    </xf>
    <xf numFmtId="0" fontId="6" fillId="0" borderId="0" xfId="0" applyFont="1" applyBorder="1" applyAlignment="1">
      <alignment vertical="top" wrapText="1" shrinkToFit="1"/>
    </xf>
    <xf numFmtId="0" fontId="8" fillId="0" borderId="0" xfId="0" applyFont="1" applyBorder="1" applyAlignment="1">
      <alignment vertical="top" wrapText="1" shrinkToFit="1"/>
    </xf>
    <xf numFmtId="0" fontId="6" fillId="0" borderId="0" xfId="0" applyFont="1" applyBorder="1" applyAlignment="1">
      <alignment horizontal="left" vertical="top" wrapText="1"/>
    </xf>
    <xf numFmtId="0" fontId="6" fillId="0" borderId="5" xfId="0" applyFont="1" applyBorder="1" applyAlignment="1">
      <alignment vertical="top" wrapText="1"/>
    </xf>
    <xf numFmtId="0" fontId="6" fillId="0" borderId="0" xfId="0" applyFont="1" applyBorder="1" applyAlignment="1">
      <alignment horizontal="left" vertical="top" wrapText="1" shrinkToFit="1"/>
    </xf>
    <xf numFmtId="0" fontId="5" fillId="0" borderId="3" xfId="0" applyFont="1" applyBorder="1" applyAlignment="1">
      <alignment horizontal="left" vertical="top"/>
    </xf>
    <xf numFmtId="49" fontId="4" fillId="0" borderId="0" xfId="0" applyNumberFormat="1" applyFont="1" applyBorder="1" applyAlignment="1">
      <alignment horizontal="left" vertical="top" wrapText="1" indent="1"/>
    </xf>
    <xf numFmtId="0" fontId="4" fillId="0" borderId="0" xfId="0" applyFont="1" applyBorder="1" applyAlignment="1">
      <alignment horizontal="left" vertical="top" wrapText="1" indent="2"/>
    </xf>
    <xf numFmtId="0" fontId="3" fillId="0" borderId="0" xfId="0" applyFont="1" applyBorder="1" applyAlignment="1">
      <alignment horizontal="left" vertical="top" wrapText="1" indent="3"/>
    </xf>
    <xf numFmtId="164" fontId="8" fillId="0" borderId="4" xfId="0" applyNumberFormat="1" applyFont="1" applyBorder="1" applyAlignment="1">
      <alignment horizontal="center" vertical="top"/>
    </xf>
    <xf numFmtId="49" fontId="6" fillId="0" borderId="0" xfId="0" applyNumberFormat="1" applyFont="1" applyBorder="1" applyAlignment="1">
      <alignment horizontal="left" vertical="top" wrapText="1" indent="1" shrinkToFit="1"/>
    </xf>
    <xf numFmtId="49" fontId="4" fillId="0" borderId="0" xfId="0" applyNumberFormat="1" applyFont="1" applyBorder="1" applyAlignment="1">
      <alignment horizontal="left" vertical="top" wrapText="1"/>
    </xf>
    <xf numFmtId="166" fontId="6" fillId="0" borderId="4" xfId="0" applyNumberFormat="1" applyFont="1" applyBorder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3" fontId="3" fillId="0" borderId="4" xfId="0" applyNumberFormat="1" applyFont="1" applyBorder="1" applyAlignment="1">
      <alignment horizontal="center" vertical="top"/>
    </xf>
    <xf numFmtId="0" fontId="14" fillId="0" borderId="0" xfId="2" applyFont="1"/>
    <xf numFmtId="3" fontId="13" fillId="0" borderId="12" xfId="0" applyNumberFormat="1" applyFont="1" applyBorder="1" applyAlignment="1">
      <alignment horizontal="center" vertical="top"/>
    </xf>
    <xf numFmtId="3" fontId="17" fillId="0" borderId="12" xfId="0" applyNumberFormat="1" applyFont="1" applyBorder="1" applyAlignment="1">
      <alignment horizontal="center" vertical="top" wrapText="1"/>
    </xf>
    <xf numFmtId="3" fontId="13" fillId="0" borderId="12" xfId="0" applyNumberFormat="1" applyFont="1" applyBorder="1" applyAlignment="1">
      <alignment horizontal="center" vertical="top" wrapText="1"/>
    </xf>
    <xf numFmtId="2" fontId="17" fillId="0" borderId="12" xfId="0" applyNumberFormat="1" applyFont="1" applyBorder="1" applyAlignment="1">
      <alignment horizontal="center" vertical="top" wrapText="1"/>
    </xf>
    <xf numFmtId="3" fontId="14" fillId="0" borderId="12" xfId="0" applyNumberFormat="1" applyFont="1" applyBorder="1" applyAlignment="1">
      <alignment horizontal="center" vertical="top" wrapText="1"/>
    </xf>
    <xf numFmtId="2" fontId="16" fillId="0" borderId="12" xfId="0" applyNumberFormat="1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top"/>
    </xf>
    <xf numFmtId="3" fontId="14" fillId="0" borderId="12" xfId="0" applyNumberFormat="1" applyFont="1" applyBorder="1" applyAlignment="1">
      <alignment horizontal="center" vertical="top"/>
    </xf>
    <xf numFmtId="0" fontId="14" fillId="0" borderId="15" xfId="0" applyFont="1" applyBorder="1" applyAlignment="1">
      <alignment horizontal="center" vertical="top"/>
    </xf>
    <xf numFmtId="3" fontId="14" fillId="0" borderId="15" xfId="0" applyNumberFormat="1" applyFont="1" applyBorder="1" applyAlignment="1">
      <alignment horizontal="center" vertical="top" wrapText="1"/>
    </xf>
    <xf numFmtId="2" fontId="16" fillId="0" borderId="15" xfId="0" applyNumberFormat="1" applyFont="1" applyBorder="1" applyAlignment="1">
      <alignment horizontal="center" vertical="top" wrapText="1"/>
    </xf>
    <xf numFmtId="3" fontId="14" fillId="0" borderId="10" xfId="0" applyNumberFormat="1" applyFont="1" applyBorder="1" applyAlignment="1">
      <alignment horizontal="center" vertical="top" wrapText="1"/>
    </xf>
    <xf numFmtId="2" fontId="16" fillId="0" borderId="10" xfId="0" applyNumberFormat="1" applyFont="1" applyBorder="1" applyAlignment="1">
      <alignment horizontal="center" vertical="top" wrapText="1"/>
    </xf>
    <xf numFmtId="0" fontId="14" fillId="0" borderId="13" xfId="0" applyFont="1" applyBorder="1" applyAlignment="1">
      <alignment vertical="top" wrapText="1"/>
    </xf>
    <xf numFmtId="0" fontId="14" fillId="0" borderId="13" xfId="0" applyFont="1" applyBorder="1" applyAlignment="1">
      <alignment horizontal="left" vertical="top" wrapText="1" indent="1"/>
    </xf>
    <xf numFmtId="3" fontId="14" fillId="0" borderId="15" xfId="0" applyNumberFormat="1" applyFont="1" applyBorder="1" applyAlignment="1">
      <alignment horizontal="center" vertical="top"/>
    </xf>
    <xf numFmtId="2" fontId="14" fillId="0" borderId="12" xfId="0" applyNumberFormat="1" applyFont="1" applyBorder="1" applyAlignment="1">
      <alignment horizontal="center" vertical="top"/>
    </xf>
    <xf numFmtId="3" fontId="17" fillId="0" borderId="10" xfId="0" applyNumberFormat="1" applyFont="1" applyBorder="1" applyAlignment="1">
      <alignment horizontal="center" vertical="top" wrapText="1"/>
    </xf>
    <xf numFmtId="3" fontId="14" fillId="0" borderId="12" xfId="2" applyNumberFormat="1" applyFont="1" applyBorder="1" applyAlignment="1">
      <alignment horizontal="center"/>
    </xf>
    <xf numFmtId="2" fontId="16" fillId="0" borderId="12" xfId="2" applyNumberFormat="1" applyFont="1" applyBorder="1" applyAlignment="1">
      <alignment horizontal="center"/>
    </xf>
    <xf numFmtId="0" fontId="14" fillId="0" borderId="8" xfId="2" applyFont="1" applyBorder="1"/>
    <xf numFmtId="3" fontId="14" fillId="0" borderId="8" xfId="2" applyNumberFormat="1" applyFont="1" applyBorder="1"/>
    <xf numFmtId="0" fontId="15" fillId="0" borderId="8" xfId="2" applyFont="1" applyBorder="1"/>
    <xf numFmtId="2" fontId="14" fillId="0" borderId="8" xfId="2" applyNumberFormat="1" applyFont="1" applyBorder="1"/>
    <xf numFmtId="3" fontId="14" fillId="0" borderId="0" xfId="2" applyNumberFormat="1" applyFont="1"/>
    <xf numFmtId="0" fontId="15" fillId="0" borderId="0" xfId="2" applyFont="1"/>
    <xf numFmtId="2" fontId="14" fillId="0" borderId="0" xfId="2" applyNumberFormat="1" applyFont="1"/>
    <xf numFmtId="1" fontId="14" fillId="0" borderId="8" xfId="2" applyNumberFormat="1" applyFont="1" applyBorder="1"/>
    <xf numFmtId="1" fontId="14" fillId="0" borderId="0" xfId="2" applyNumberFormat="1" applyFont="1"/>
    <xf numFmtId="3" fontId="17" fillId="0" borderId="25" xfId="0" applyNumberFormat="1" applyFont="1" applyBorder="1" applyAlignment="1">
      <alignment horizontal="center" vertical="top" wrapText="1"/>
    </xf>
    <xf numFmtId="3" fontId="14" fillId="0" borderId="25" xfId="0" applyNumberFormat="1" applyFont="1" applyBorder="1" applyAlignment="1">
      <alignment horizontal="center" vertical="top" wrapText="1"/>
    </xf>
    <xf numFmtId="2" fontId="16" fillId="0" borderId="25" xfId="0" applyNumberFormat="1" applyFont="1" applyBorder="1" applyAlignment="1">
      <alignment horizontal="center" vertical="top" wrapText="1"/>
    </xf>
    <xf numFmtId="3" fontId="14" fillId="0" borderId="24" xfId="0" applyNumberFormat="1" applyFont="1" applyBorder="1" applyAlignment="1">
      <alignment horizontal="center" vertical="top" wrapText="1"/>
    </xf>
    <xf numFmtId="2" fontId="16" fillId="0" borderId="24" xfId="0" applyNumberFormat="1" applyFont="1" applyBorder="1" applyAlignment="1">
      <alignment horizontal="center" vertical="top" wrapText="1"/>
    </xf>
    <xf numFmtId="1" fontId="17" fillId="0" borderId="11" xfId="0" applyNumberFormat="1" applyFont="1" applyBorder="1" applyAlignment="1">
      <alignment horizontal="center" vertical="top" wrapText="1"/>
    </xf>
    <xf numFmtId="1" fontId="16" fillId="0" borderId="11" xfId="0" applyNumberFormat="1" applyFont="1" applyBorder="1" applyAlignment="1">
      <alignment horizontal="center" vertical="top" wrapText="1"/>
    </xf>
    <xf numFmtId="1" fontId="16" fillId="0" borderId="14" xfId="0" applyNumberFormat="1" applyFont="1" applyBorder="1" applyAlignment="1">
      <alignment horizontal="center" vertical="top" wrapText="1"/>
    </xf>
    <xf numFmtId="1" fontId="16" fillId="0" borderId="9" xfId="0" applyNumberFormat="1" applyFont="1" applyBorder="1" applyAlignment="1">
      <alignment horizontal="center" vertical="top" wrapText="1"/>
    </xf>
    <xf numFmtId="1" fontId="13" fillId="0" borderId="11" xfId="0" applyNumberFormat="1" applyFont="1" applyBorder="1" applyAlignment="1">
      <alignment horizontal="center" vertical="top"/>
    </xf>
    <xf numFmtId="1" fontId="16" fillId="0" borderId="28" xfId="0" applyNumberFormat="1" applyFont="1" applyBorder="1" applyAlignment="1">
      <alignment horizontal="center" vertical="top" wrapText="1"/>
    </xf>
    <xf numFmtId="1" fontId="14" fillId="0" borderId="11" xfId="0" applyNumberFormat="1" applyFont="1" applyBorder="1" applyAlignment="1">
      <alignment horizontal="center" vertical="top"/>
    </xf>
    <xf numFmtId="1" fontId="16" fillId="0" borderId="11" xfId="2" applyNumberFormat="1" applyFont="1" applyBorder="1" applyAlignment="1">
      <alignment horizontal="center"/>
    </xf>
    <xf numFmtId="0" fontId="14" fillId="0" borderId="13" xfId="0" applyFont="1" applyBorder="1" applyAlignment="1">
      <alignment horizontal="left" vertical="top" wrapText="1" indent="3"/>
    </xf>
    <xf numFmtId="0" fontId="28" fillId="5" borderId="16" xfId="0" applyNumberFormat="1" applyFont="1" applyFill="1" applyBorder="1" applyAlignment="1">
      <alignment horizontal="center"/>
    </xf>
    <xf numFmtId="41" fontId="13" fillId="5" borderId="19" xfId="1" applyNumberFormat="1" applyFont="1" applyFill="1" applyBorder="1" applyAlignment="1">
      <alignment horizontal="center"/>
    </xf>
    <xf numFmtId="0" fontId="13" fillId="5" borderId="19" xfId="0" applyNumberFormat="1" applyFont="1" applyFill="1" applyBorder="1" applyAlignment="1">
      <alignment horizontal="center" vertical="top"/>
    </xf>
    <xf numFmtId="41" fontId="13" fillId="5" borderId="19" xfId="0" applyNumberFormat="1" applyFont="1" applyFill="1" applyBorder="1" applyAlignment="1">
      <alignment vertical="top"/>
    </xf>
    <xf numFmtId="0" fontId="13" fillId="5" borderId="19" xfId="0" applyNumberFormat="1" applyFont="1" applyFill="1" applyBorder="1" applyAlignment="1">
      <alignment horizontal="center"/>
    </xf>
    <xf numFmtId="41" fontId="13" fillId="5" borderId="19" xfId="0" applyNumberFormat="1" applyFont="1" applyFill="1" applyBorder="1"/>
    <xf numFmtId="0" fontId="16" fillId="5" borderId="26" xfId="0" applyFont="1" applyFill="1" applyBorder="1"/>
    <xf numFmtId="0" fontId="16" fillId="5" borderId="24" xfId="0" applyFont="1" applyFill="1" applyBorder="1" applyAlignment="1">
      <alignment horizontal="center"/>
    </xf>
    <xf numFmtId="165" fontId="16" fillId="5" borderId="24" xfId="1" applyNumberFormat="1" applyFont="1" applyFill="1" applyBorder="1"/>
    <xf numFmtId="0" fontId="16" fillId="5" borderId="13" xfId="0" applyFont="1" applyFill="1" applyBorder="1"/>
    <xf numFmtId="0" fontId="16" fillId="5" borderId="12" xfId="0" applyFont="1" applyFill="1" applyBorder="1" applyAlignment="1">
      <alignment horizontal="center"/>
    </xf>
    <xf numFmtId="165" fontId="16" fillId="5" borderId="12" xfId="1" applyNumberFormat="1" applyFont="1" applyFill="1" applyBorder="1"/>
    <xf numFmtId="0" fontId="31" fillId="5" borderId="13" xfId="3" applyNumberFormat="1" applyFont="1" applyFill="1" applyBorder="1"/>
    <xf numFmtId="0" fontId="13" fillId="5" borderId="19" xfId="0" applyFont="1" applyFill="1" applyBorder="1" applyAlignment="1">
      <alignment horizontal="center" vertical="top"/>
    </xf>
    <xf numFmtId="165" fontId="13" fillId="5" borderId="19" xfId="1" applyNumberFormat="1" applyFont="1" applyFill="1" applyBorder="1" applyAlignment="1">
      <alignment vertical="top"/>
    </xf>
    <xf numFmtId="165" fontId="29" fillId="5" borderId="12" xfId="1" applyNumberFormat="1" applyFont="1" applyFill="1" applyBorder="1"/>
    <xf numFmtId="0" fontId="17" fillId="5" borderId="19" xfId="0" applyFont="1" applyFill="1" applyBorder="1" applyAlignment="1">
      <alignment horizontal="center"/>
    </xf>
    <xf numFmtId="165" fontId="30" fillId="5" borderId="19" xfId="1" applyNumberFormat="1" applyFont="1" applyFill="1" applyBorder="1"/>
    <xf numFmtId="0" fontId="30" fillId="5" borderId="19" xfId="0" applyFont="1" applyFill="1" applyBorder="1" applyAlignment="1">
      <alignment horizontal="center"/>
    </xf>
    <xf numFmtId="0" fontId="16" fillId="5" borderId="26" xfId="0" applyFont="1" applyFill="1" applyBorder="1" applyAlignment="1">
      <alignment vertical="top" wrapText="1"/>
    </xf>
    <xf numFmtId="0" fontId="29" fillId="5" borderId="24" xfId="0" applyFont="1" applyFill="1" applyBorder="1" applyAlignment="1">
      <alignment horizontal="center" vertical="top"/>
    </xf>
    <xf numFmtId="165" fontId="29" fillId="5" borderId="24" xfId="1" applyNumberFormat="1" applyFont="1" applyFill="1" applyBorder="1" applyAlignment="1">
      <alignment vertical="top"/>
    </xf>
    <xf numFmtId="0" fontId="14" fillId="5" borderId="24" xfId="0" applyNumberFormat="1" applyFont="1" applyFill="1" applyBorder="1" applyAlignment="1">
      <alignment horizontal="center"/>
    </xf>
    <xf numFmtId="41" fontId="14" fillId="5" borderId="24" xfId="0" applyNumberFormat="1" applyFont="1" applyFill="1" applyBorder="1"/>
    <xf numFmtId="0" fontId="14" fillId="5" borderId="27" xfId="0" applyNumberFormat="1" applyFont="1" applyFill="1" applyBorder="1"/>
    <xf numFmtId="0" fontId="14" fillId="5" borderId="25" xfId="0" applyNumberFormat="1" applyFont="1" applyFill="1" applyBorder="1" applyAlignment="1">
      <alignment horizontal="center"/>
    </xf>
    <xf numFmtId="3" fontId="17" fillId="0" borderId="24" xfId="0" applyNumberFormat="1" applyFont="1" applyBorder="1" applyAlignment="1">
      <alignment horizontal="center" vertical="top" wrapText="1"/>
    </xf>
    <xf numFmtId="3" fontId="13" fillId="0" borderId="24" xfId="0" applyNumberFormat="1" applyFont="1" applyBorder="1" applyAlignment="1">
      <alignment horizontal="center" vertical="top" wrapText="1"/>
    </xf>
    <xf numFmtId="2" fontId="17" fillId="0" borderId="24" xfId="0" applyNumberFormat="1" applyFont="1" applyBorder="1" applyAlignment="1">
      <alignment horizontal="center" vertical="top" wrapText="1"/>
    </xf>
    <xf numFmtId="1" fontId="17" fillId="0" borderId="28" xfId="0" applyNumberFormat="1" applyFont="1" applyBorder="1" applyAlignment="1">
      <alignment horizontal="center" vertical="top" wrapText="1"/>
    </xf>
    <xf numFmtId="3" fontId="13" fillId="0" borderId="25" xfId="0" applyNumberFormat="1" applyFont="1" applyBorder="1" applyAlignment="1">
      <alignment horizontal="center" vertical="top" wrapText="1"/>
    </xf>
    <xf numFmtId="2" fontId="17" fillId="0" borderId="25" xfId="0" applyNumberFormat="1" applyFont="1" applyBorder="1" applyAlignment="1">
      <alignment horizontal="center" vertical="top" wrapText="1"/>
    </xf>
    <xf numFmtId="3" fontId="17" fillId="0" borderId="19" xfId="0" applyNumberFormat="1" applyFont="1" applyBorder="1" applyAlignment="1">
      <alignment horizontal="center" vertical="top" wrapText="1"/>
    </xf>
    <xf numFmtId="3" fontId="13" fillId="0" borderId="19" xfId="0" applyNumberFormat="1" applyFont="1" applyBorder="1" applyAlignment="1">
      <alignment horizontal="center" vertical="top" wrapText="1"/>
    </xf>
    <xf numFmtId="2" fontId="17" fillId="0" borderId="19" xfId="0" applyNumberFormat="1" applyFont="1" applyBorder="1" applyAlignment="1">
      <alignment horizontal="center" vertical="top" wrapText="1"/>
    </xf>
    <xf numFmtId="3" fontId="16" fillId="0" borderId="19" xfId="0" applyNumberFormat="1" applyFont="1" applyBorder="1" applyAlignment="1">
      <alignment horizontal="center" vertical="top" wrapText="1"/>
    </xf>
    <xf numFmtId="3" fontId="14" fillId="0" borderId="19" xfId="0" applyNumberFormat="1" applyFont="1" applyBorder="1" applyAlignment="1">
      <alignment horizontal="center" vertical="top" wrapText="1"/>
    </xf>
    <xf numFmtId="2" fontId="16" fillId="0" borderId="19" xfId="0" applyNumberFormat="1" applyFont="1" applyBorder="1" applyAlignment="1">
      <alignment horizontal="center" vertical="top" wrapText="1"/>
    </xf>
    <xf numFmtId="0" fontId="16" fillId="5" borderId="27" xfId="0" applyFont="1" applyFill="1" applyBorder="1"/>
    <xf numFmtId="0" fontId="16" fillId="5" borderId="25" xfId="0" applyFont="1" applyFill="1" applyBorder="1" applyAlignment="1">
      <alignment horizontal="center"/>
    </xf>
    <xf numFmtId="165" fontId="29" fillId="5" borderId="25" xfId="1" applyNumberFormat="1" applyFont="1" applyFill="1" applyBorder="1"/>
    <xf numFmtId="3" fontId="14" fillId="0" borderId="26" xfId="0" applyNumberFormat="1" applyFont="1" applyBorder="1" applyAlignment="1">
      <alignment horizontal="center" vertical="top" wrapText="1"/>
    </xf>
    <xf numFmtId="3" fontId="14" fillId="0" borderId="18" xfId="0" applyNumberFormat="1" applyFont="1" applyBorder="1" applyAlignment="1">
      <alignment horizontal="center" vertical="top" wrapText="1"/>
    </xf>
    <xf numFmtId="2" fontId="16" fillId="0" borderId="18" xfId="0" applyNumberFormat="1" applyFont="1" applyBorder="1" applyAlignment="1">
      <alignment horizontal="center" vertical="top" wrapText="1"/>
    </xf>
    <xf numFmtId="1" fontId="16" fillId="0" borderId="29" xfId="0" applyNumberFormat="1" applyFont="1" applyBorder="1" applyAlignment="1">
      <alignment horizontal="center" vertical="top" wrapText="1"/>
    </xf>
    <xf numFmtId="1" fontId="17" fillId="0" borderId="28" xfId="0" applyNumberFormat="1" applyFont="1" applyBorder="1" applyAlignment="1">
      <alignment horizontal="center" vertical="top" shrinkToFit="1"/>
    </xf>
    <xf numFmtId="165" fontId="16" fillId="5" borderId="25" xfId="1" applyNumberFormat="1" applyFont="1" applyFill="1" applyBorder="1"/>
    <xf numFmtId="3" fontId="13" fillId="0" borderId="25" xfId="0" applyNumberFormat="1" applyFont="1" applyBorder="1" applyAlignment="1">
      <alignment horizontal="center" vertical="top" shrinkToFit="1"/>
    </xf>
    <xf numFmtId="1" fontId="17" fillId="0" borderId="29" xfId="0" applyNumberFormat="1" applyFont="1" applyBorder="1" applyAlignment="1">
      <alignment horizontal="center" vertical="top" wrapText="1"/>
    </xf>
    <xf numFmtId="165" fontId="29" fillId="5" borderId="24" xfId="1" applyNumberFormat="1" applyFont="1" applyFill="1" applyBorder="1"/>
    <xf numFmtId="0" fontId="14" fillId="5" borderId="26" xfId="0" applyFont="1" applyFill="1" applyBorder="1"/>
    <xf numFmtId="0" fontId="14" fillId="5" borderId="24" xfId="0" applyFont="1" applyFill="1" applyBorder="1" applyAlignment="1">
      <alignment horizontal="center"/>
    </xf>
    <xf numFmtId="0" fontId="29" fillId="5" borderId="25" xfId="0" applyFont="1" applyFill="1" applyBorder="1" applyAlignment="1">
      <alignment horizontal="center"/>
    </xf>
    <xf numFmtId="0" fontId="14" fillId="0" borderId="26" xfId="0" applyFont="1" applyBorder="1" applyAlignment="1">
      <alignment vertical="top" wrapText="1"/>
    </xf>
    <xf numFmtId="0" fontId="14" fillId="0" borderId="24" xfId="0" applyFont="1" applyBorder="1" applyAlignment="1">
      <alignment horizontal="center" vertical="top"/>
    </xf>
    <xf numFmtId="0" fontId="13" fillId="0" borderId="19" xfId="0" applyFont="1" applyBorder="1" applyAlignment="1">
      <alignment horizontal="center" vertical="top"/>
    </xf>
    <xf numFmtId="0" fontId="14" fillId="0" borderId="27" xfId="0" applyFont="1" applyBorder="1" applyAlignment="1">
      <alignment horizontal="left" vertical="top" wrapText="1" indent="1"/>
    </xf>
    <xf numFmtId="0" fontId="14" fillId="0" borderId="25" xfId="0" applyFont="1" applyBorder="1" applyAlignment="1">
      <alignment horizontal="center" vertical="top"/>
    </xf>
    <xf numFmtId="3" fontId="14" fillId="0" borderId="25" xfId="0" applyNumberFormat="1" applyFont="1" applyBorder="1" applyAlignment="1">
      <alignment horizontal="center" vertical="top"/>
    </xf>
    <xf numFmtId="3" fontId="14" fillId="0" borderId="24" xfId="0" applyNumberFormat="1" applyFont="1" applyBorder="1" applyAlignment="1">
      <alignment horizontal="center" vertical="top"/>
    </xf>
    <xf numFmtId="3" fontId="14" fillId="0" borderId="19" xfId="2" applyNumberFormat="1" applyFont="1" applyBorder="1" applyAlignment="1">
      <alignment horizontal="center" vertical="top" wrapText="1"/>
    </xf>
    <xf numFmtId="1" fontId="16" fillId="0" borderId="16" xfId="0" applyNumberFormat="1" applyFont="1" applyBorder="1" applyAlignment="1">
      <alignment horizontal="center" vertical="top" wrapText="1"/>
    </xf>
    <xf numFmtId="49" fontId="13" fillId="0" borderId="18" xfId="0" applyNumberFormat="1" applyFont="1" applyBorder="1" applyAlignment="1">
      <alignment horizontal="left" vertical="top" wrapText="1" indent="1"/>
    </xf>
    <xf numFmtId="0" fontId="13" fillId="0" borderId="18" xfId="0" applyFont="1" applyBorder="1" applyAlignment="1">
      <alignment vertical="top" wrapText="1"/>
    </xf>
    <xf numFmtId="1" fontId="17" fillId="0" borderId="14" xfId="0" applyNumberFormat="1" applyFont="1" applyBorder="1" applyAlignment="1">
      <alignment horizontal="center" vertical="top" wrapText="1"/>
    </xf>
    <xf numFmtId="0" fontId="16" fillId="5" borderId="22" xfId="0" applyFont="1" applyFill="1" applyBorder="1"/>
    <xf numFmtId="0" fontId="16" fillId="5" borderId="15" xfId="0" applyFont="1" applyFill="1" applyBorder="1" applyAlignment="1">
      <alignment horizontal="center"/>
    </xf>
    <xf numFmtId="165" fontId="16" fillId="5" borderId="15" xfId="1" applyNumberFormat="1" applyFont="1" applyFill="1" applyBorder="1"/>
    <xf numFmtId="3" fontId="17" fillId="0" borderId="15" xfId="0" applyNumberFormat="1" applyFont="1" applyBorder="1" applyAlignment="1">
      <alignment horizontal="center" vertical="top" wrapText="1"/>
    </xf>
    <xf numFmtId="0" fontId="16" fillId="5" borderId="23" xfId="0" applyFont="1" applyFill="1" applyBorder="1"/>
    <xf numFmtId="0" fontId="16" fillId="5" borderId="10" xfId="0" applyFont="1" applyFill="1" applyBorder="1" applyAlignment="1">
      <alignment horizontal="center"/>
    </xf>
    <xf numFmtId="165" fontId="16" fillId="5" borderId="10" xfId="1" applyNumberFormat="1" applyFont="1" applyFill="1" applyBorder="1"/>
    <xf numFmtId="165" fontId="29" fillId="5" borderId="15" xfId="1" applyNumberFormat="1" applyFont="1" applyFill="1" applyBorder="1"/>
    <xf numFmtId="0" fontId="20" fillId="0" borderId="0" xfId="3" applyNumberFormat="1" applyFont="1" applyBorder="1"/>
    <xf numFmtId="0" fontId="20" fillId="0" borderId="0" xfId="3" applyNumberFormat="1" applyFont="1"/>
    <xf numFmtId="0" fontId="20" fillId="0" borderId="0" xfId="3" applyNumberFormat="1" applyFont="1" applyAlignment="1">
      <alignment horizontal="center"/>
    </xf>
    <xf numFmtId="49" fontId="20" fillId="0" borderId="0" xfId="3" applyNumberFormat="1" applyFont="1"/>
    <xf numFmtId="0" fontId="20" fillId="6" borderId="19" xfId="3" applyNumberFormat="1" applyFont="1" applyFill="1" applyBorder="1" applyAlignment="1">
      <alignment horizontal="center" vertical="center"/>
    </xf>
    <xf numFmtId="0" fontId="20" fillId="6" borderId="16" xfId="3" applyNumberFormat="1" applyFont="1" applyFill="1" applyBorder="1" applyAlignment="1">
      <alignment horizontal="center" vertical="center"/>
    </xf>
    <xf numFmtId="49" fontId="20" fillId="6" borderId="19" xfId="3" applyNumberFormat="1" applyFont="1" applyFill="1" applyBorder="1" applyAlignment="1">
      <alignment horizontal="center" vertical="center"/>
    </xf>
    <xf numFmtId="0" fontId="20" fillId="3" borderId="19" xfId="4" applyNumberFormat="1" applyFont="1" applyFill="1" applyBorder="1" applyAlignment="1">
      <alignment horizontal="center"/>
    </xf>
    <xf numFmtId="0" fontId="18" fillId="3" borderId="19" xfId="3" applyNumberFormat="1" applyFont="1" applyFill="1" applyBorder="1"/>
    <xf numFmtId="0" fontId="19" fillId="3" borderId="16" xfId="3" applyNumberFormat="1" applyFont="1" applyFill="1" applyBorder="1" applyAlignment="1">
      <alignment horizontal="center"/>
    </xf>
    <xf numFmtId="41" fontId="20" fillId="3" borderId="19" xfId="4" applyNumberFormat="1" applyFont="1" applyFill="1" applyBorder="1" applyAlignment="1">
      <alignment horizontal="center"/>
    </xf>
    <xf numFmtId="0" fontId="20" fillId="0" borderId="0" xfId="3" applyNumberFormat="1" applyFont="1" applyFill="1" applyBorder="1"/>
    <xf numFmtId="0" fontId="20" fillId="0" borderId="0" xfId="3" applyNumberFormat="1" applyFont="1" applyFill="1"/>
    <xf numFmtId="0" fontId="33" fillId="4" borderId="20" xfId="3" applyNumberFormat="1" applyFont="1" applyFill="1" applyBorder="1" applyAlignment="1">
      <alignment horizontal="center"/>
    </xf>
    <xf numFmtId="0" fontId="19" fillId="4" borderId="20" xfId="3" applyNumberFormat="1" applyFont="1" applyFill="1" applyBorder="1"/>
    <xf numFmtId="0" fontId="20" fillId="4" borderId="20" xfId="3" applyNumberFormat="1" applyFont="1" applyFill="1" applyBorder="1" applyAlignment="1">
      <alignment horizontal="center"/>
    </xf>
    <xf numFmtId="41" fontId="20" fillId="4" borderId="20" xfId="3" applyNumberFormat="1" applyFont="1" applyFill="1" applyBorder="1"/>
    <xf numFmtId="0" fontId="33" fillId="0" borderId="0" xfId="3" applyNumberFormat="1" applyFont="1" applyBorder="1"/>
    <xf numFmtId="0" fontId="33" fillId="0" borderId="0" xfId="3" applyNumberFormat="1" applyFont="1"/>
    <xf numFmtId="0" fontId="20" fillId="0" borderId="19" xfId="3" applyNumberFormat="1" applyFont="1" applyBorder="1" applyAlignment="1">
      <alignment horizontal="center" vertical="top"/>
    </xf>
    <xf numFmtId="0" fontId="20" fillId="0" borderId="19" xfId="3" applyNumberFormat="1" applyFont="1" applyBorder="1" applyAlignment="1">
      <alignment vertical="top" wrapText="1"/>
    </xf>
    <xf numFmtId="41" fontId="20" fillId="0" borderId="19" xfId="3" applyNumberFormat="1" applyFont="1" applyBorder="1" applyAlignment="1">
      <alignment vertical="top"/>
    </xf>
    <xf numFmtId="0" fontId="22" fillId="0" borderId="0" xfId="3" applyNumberFormat="1" applyFont="1" applyBorder="1"/>
    <xf numFmtId="0" fontId="22" fillId="0" borderId="0" xfId="3" applyNumberFormat="1" applyFont="1"/>
    <xf numFmtId="0" fontId="22" fillId="0" borderId="6" xfId="3" applyNumberFormat="1" applyFont="1" applyBorder="1" applyAlignment="1">
      <alignment horizontal="center" vertical="top"/>
    </xf>
    <xf numFmtId="0" fontId="22" fillId="0" borderId="6" xfId="3" applyNumberFormat="1" applyFont="1" applyBorder="1" applyAlignment="1">
      <alignment vertical="top" wrapText="1"/>
    </xf>
    <xf numFmtId="0" fontId="22" fillId="0" borderId="2" xfId="3" applyNumberFormat="1" applyFont="1" applyBorder="1" applyAlignment="1">
      <alignment horizontal="center" vertical="top"/>
    </xf>
    <xf numFmtId="41" fontId="22" fillId="0" borderId="6" xfId="3" applyNumberFormat="1" applyFont="1" applyBorder="1" applyAlignment="1">
      <alignment vertical="top"/>
    </xf>
    <xf numFmtId="0" fontId="33" fillId="4" borderId="20" xfId="3" applyNumberFormat="1" applyFont="1" applyFill="1" applyBorder="1" applyAlignment="1">
      <alignment horizontal="center" vertical="top"/>
    </xf>
    <xf numFmtId="0" fontId="19" fillId="4" borderId="20" xfId="3" applyNumberFormat="1" applyFont="1" applyFill="1" applyBorder="1" applyAlignment="1">
      <alignment vertical="top" wrapText="1"/>
    </xf>
    <xf numFmtId="0" fontId="20" fillId="4" borderId="20" xfId="3" applyNumberFormat="1" applyFont="1" applyFill="1" applyBorder="1" applyAlignment="1">
      <alignment horizontal="center" vertical="top"/>
    </xf>
    <xf numFmtId="41" fontId="20" fillId="4" borderId="20" xfId="3" applyNumberFormat="1" applyFont="1" applyFill="1" applyBorder="1" applyAlignment="1">
      <alignment vertical="top"/>
    </xf>
    <xf numFmtId="0" fontId="20" fillId="0" borderId="19" xfId="3" applyNumberFormat="1" applyFont="1" applyBorder="1" applyAlignment="1">
      <alignment horizontal="center"/>
    </xf>
    <xf numFmtId="0" fontId="20" fillId="0" borderId="19" xfId="3" applyNumberFormat="1" applyFont="1" applyBorder="1"/>
    <xf numFmtId="41" fontId="20" fillId="0" borderId="19" xfId="3" applyNumberFormat="1" applyFont="1" applyBorder="1"/>
    <xf numFmtId="0" fontId="22" fillId="0" borderId="4" xfId="3" applyNumberFormat="1" applyFont="1" applyFill="1" applyBorder="1" applyAlignment="1">
      <alignment horizontal="center" vertical="top"/>
    </xf>
    <xf numFmtId="0" fontId="22" fillId="0" borderId="4" xfId="3" applyNumberFormat="1" applyFont="1" applyFill="1" applyBorder="1" applyAlignment="1">
      <alignment vertical="top" wrapText="1"/>
    </xf>
    <xf numFmtId="41" fontId="22" fillId="0" borderId="4" xfId="3" applyNumberFormat="1" applyFont="1" applyFill="1" applyBorder="1" applyAlignment="1">
      <alignment vertical="top"/>
    </xf>
    <xf numFmtId="0" fontId="22" fillId="0" borderId="0" xfId="3" applyNumberFormat="1" applyFont="1" applyBorder="1" applyAlignment="1">
      <alignment horizontal="center"/>
    </xf>
    <xf numFmtId="0" fontId="22" fillId="0" borderId="27" xfId="3" applyNumberFormat="1" applyFont="1" applyBorder="1"/>
    <xf numFmtId="0" fontId="22" fillId="0" borderId="12" xfId="3" applyNumberFormat="1" applyFont="1" applyBorder="1" applyAlignment="1">
      <alignment horizontal="center"/>
    </xf>
    <xf numFmtId="0" fontId="22" fillId="0" borderId="25" xfId="3" applyNumberFormat="1" applyFont="1" applyBorder="1"/>
    <xf numFmtId="0" fontId="33" fillId="4" borderId="19" xfId="3" applyNumberFormat="1" applyFont="1" applyFill="1" applyBorder="1" applyAlignment="1">
      <alignment horizontal="center"/>
    </xf>
    <xf numFmtId="0" fontId="19" fillId="4" borderId="19" xfId="3" applyNumberFormat="1" applyFont="1" applyFill="1" applyBorder="1"/>
    <xf numFmtId="0" fontId="20" fillId="4" borderId="19" xfId="3" applyNumberFormat="1" applyFont="1" applyFill="1" applyBorder="1" applyAlignment="1">
      <alignment horizontal="center"/>
    </xf>
    <xf numFmtId="41" fontId="20" fillId="4" borderId="19" xfId="3" applyNumberFormat="1" applyFont="1" applyFill="1" applyBorder="1"/>
    <xf numFmtId="0" fontId="26" fillId="0" borderId="24" xfId="3" applyFont="1" applyBorder="1" applyAlignment="1">
      <alignment horizontal="center"/>
    </xf>
    <xf numFmtId="0" fontId="21" fillId="0" borderId="24" xfId="3" applyFont="1" applyFill="1" applyBorder="1"/>
    <xf numFmtId="0" fontId="21" fillId="0" borderId="24" xfId="3" applyFont="1" applyFill="1" applyBorder="1" applyAlignment="1">
      <alignment horizontal="center"/>
    </xf>
    <xf numFmtId="165" fontId="21" fillId="0" borderId="24" xfId="4" applyNumberFormat="1" applyFont="1" applyBorder="1"/>
    <xf numFmtId="165" fontId="22" fillId="0" borderId="24" xfId="4" applyNumberFormat="1" applyFont="1" applyBorder="1"/>
    <xf numFmtId="0" fontId="26" fillId="0" borderId="12" xfId="3" applyFont="1" applyBorder="1" applyAlignment="1">
      <alignment horizontal="center"/>
    </xf>
    <xf numFmtId="0" fontId="21" fillId="0" borderId="12" xfId="3" applyFont="1" applyFill="1" applyBorder="1"/>
    <xf numFmtId="0" fontId="21" fillId="0" borderId="12" xfId="3" applyFont="1" applyFill="1" applyBorder="1" applyAlignment="1">
      <alignment horizontal="center"/>
    </xf>
    <xf numFmtId="165" fontId="21" fillId="0" borderId="12" xfId="4" applyNumberFormat="1" applyFont="1" applyBorder="1"/>
    <xf numFmtId="165" fontId="22" fillId="0" borderId="12" xfId="4" applyNumberFormat="1" applyFont="1" applyBorder="1"/>
    <xf numFmtId="0" fontId="19" fillId="0" borderId="0" xfId="3" applyNumberFormat="1" applyFont="1" applyBorder="1"/>
    <xf numFmtId="0" fontId="19" fillId="0" borderId="0" xfId="3" applyNumberFormat="1" applyFont="1"/>
    <xf numFmtId="0" fontId="26" fillId="0" borderId="25" xfId="3" applyFont="1" applyBorder="1" applyAlignment="1">
      <alignment horizontal="center"/>
    </xf>
    <xf numFmtId="0" fontId="21" fillId="0" borderId="25" xfId="3" applyFont="1" applyFill="1" applyBorder="1"/>
    <xf numFmtId="0" fontId="21" fillId="0" borderId="25" xfId="3" applyFont="1" applyFill="1" applyBorder="1" applyAlignment="1">
      <alignment horizontal="center"/>
    </xf>
    <xf numFmtId="165" fontId="21" fillId="0" borderId="25" xfId="4" applyNumberFormat="1" applyFont="1" applyBorder="1"/>
    <xf numFmtId="165" fontId="22" fillId="0" borderId="25" xfId="4" applyNumberFormat="1" applyFont="1" applyBorder="1"/>
    <xf numFmtId="0" fontId="22" fillId="0" borderId="12" xfId="3" applyFont="1" applyBorder="1" applyAlignment="1">
      <alignment horizontal="center"/>
    </xf>
    <xf numFmtId="0" fontId="22" fillId="0" borderId="12" xfId="3" applyFont="1" applyFill="1" applyBorder="1"/>
    <xf numFmtId="0" fontId="22" fillId="0" borderId="12" xfId="3" applyFont="1" applyFill="1" applyBorder="1" applyAlignment="1">
      <alignment horizontal="center"/>
    </xf>
    <xf numFmtId="165" fontId="26" fillId="0" borderId="12" xfId="4" applyNumberFormat="1" applyFont="1" applyBorder="1"/>
    <xf numFmtId="0" fontId="20" fillId="0" borderId="19" xfId="3" applyFont="1" applyBorder="1" applyAlignment="1">
      <alignment horizontal="center" vertical="top"/>
    </xf>
    <xf numFmtId="0" fontId="20" fillId="0" borderId="19" xfId="3" applyFont="1" applyFill="1" applyBorder="1" applyAlignment="1">
      <alignment vertical="top" wrapText="1"/>
    </xf>
    <xf numFmtId="0" fontId="20" fillId="0" borderId="19" xfId="3" applyFont="1" applyFill="1" applyBorder="1" applyAlignment="1">
      <alignment horizontal="center" vertical="top"/>
    </xf>
    <xf numFmtId="165" fontId="20" fillId="0" borderId="19" xfId="4" applyNumberFormat="1" applyFont="1" applyFill="1" applyBorder="1" applyAlignment="1">
      <alignment vertical="top"/>
    </xf>
    <xf numFmtId="165" fontId="26" fillId="0" borderId="12" xfId="4" applyNumberFormat="1" applyFont="1" applyFill="1" applyBorder="1"/>
    <xf numFmtId="165" fontId="22" fillId="0" borderId="12" xfId="4" applyNumberFormat="1" applyFont="1" applyFill="1" applyBorder="1"/>
    <xf numFmtId="0" fontId="26" fillId="0" borderId="15" xfId="3" applyFont="1" applyBorder="1" applyAlignment="1">
      <alignment horizontal="center" vertical="top"/>
    </xf>
    <xf numFmtId="0" fontId="21" fillId="0" borderId="15" xfId="3" applyFont="1" applyFill="1" applyBorder="1" applyAlignment="1">
      <alignment vertical="top" wrapText="1"/>
    </xf>
    <xf numFmtId="0" fontId="21" fillId="0" borderId="15" xfId="3" applyFont="1" applyFill="1" applyBorder="1" applyAlignment="1">
      <alignment horizontal="center" vertical="top"/>
    </xf>
    <xf numFmtId="165" fontId="26" fillId="0" borderId="15" xfId="4" applyNumberFormat="1" applyFont="1" applyBorder="1" applyAlignment="1">
      <alignment vertical="top"/>
    </xf>
    <xf numFmtId="165" fontId="22" fillId="0" borderId="15" xfId="4" applyNumberFormat="1" applyFont="1" applyBorder="1" applyAlignment="1">
      <alignment vertical="top"/>
    </xf>
    <xf numFmtId="165" fontId="26" fillId="0" borderId="24" xfId="4" applyNumberFormat="1" applyFont="1" applyBorder="1"/>
    <xf numFmtId="0" fontId="26" fillId="0" borderId="15" xfId="3" applyFont="1" applyBorder="1" applyAlignment="1">
      <alignment horizontal="center"/>
    </xf>
    <xf numFmtId="0" fontId="21" fillId="0" borderId="15" xfId="3" applyFont="1" applyBorder="1"/>
    <xf numFmtId="0" fontId="21" fillId="0" borderId="15" xfId="3" applyFont="1" applyBorder="1" applyAlignment="1">
      <alignment horizontal="center"/>
    </xf>
    <xf numFmtId="165" fontId="26" fillId="0" borderId="15" xfId="4" applyNumberFormat="1" applyFont="1" applyBorder="1"/>
    <xf numFmtId="165" fontId="22" fillId="0" borderId="15" xfId="4" applyNumberFormat="1" applyFont="1" applyBorder="1"/>
    <xf numFmtId="0" fontId="24" fillId="0" borderId="19" xfId="3" applyFont="1" applyBorder="1" applyAlignment="1">
      <alignment horizontal="center"/>
    </xf>
    <xf numFmtId="0" fontId="23" fillId="0" borderId="19" xfId="3" applyFont="1" applyFill="1" applyBorder="1"/>
    <xf numFmtId="0" fontId="23" fillId="0" borderId="19" xfId="3" applyFont="1" applyFill="1" applyBorder="1" applyAlignment="1">
      <alignment horizontal="center"/>
    </xf>
    <xf numFmtId="165" fontId="24" fillId="0" borderId="19" xfId="4" applyNumberFormat="1" applyFont="1" applyFill="1" applyBorder="1"/>
    <xf numFmtId="165" fontId="20" fillId="0" borderId="19" xfId="4" applyNumberFormat="1" applyFont="1" applyFill="1" applyBorder="1"/>
    <xf numFmtId="0" fontId="26" fillId="0" borderId="12" xfId="3" applyFont="1" applyBorder="1" applyAlignment="1">
      <alignment horizontal="center" vertical="top"/>
    </xf>
    <xf numFmtId="0" fontId="21" fillId="0" borderId="12" xfId="3" applyFont="1" applyFill="1" applyBorder="1" applyAlignment="1">
      <alignment vertical="top" wrapText="1"/>
    </xf>
    <xf numFmtId="0" fontId="21" fillId="0" borderId="12" xfId="3" applyFont="1" applyFill="1" applyBorder="1" applyAlignment="1">
      <alignment horizontal="center" vertical="top"/>
    </xf>
    <xf numFmtId="165" fontId="26" fillId="0" borderId="12" xfId="4" applyNumberFormat="1" applyFont="1" applyBorder="1" applyAlignment="1">
      <alignment vertical="top"/>
    </xf>
    <xf numFmtId="165" fontId="22" fillId="0" borderId="12" xfId="4" applyNumberFormat="1" applyFont="1" applyBorder="1" applyAlignment="1">
      <alignment vertical="top"/>
    </xf>
    <xf numFmtId="0" fontId="22" fillId="0" borderId="12" xfId="3" applyNumberFormat="1" applyFont="1" applyBorder="1"/>
    <xf numFmtId="0" fontId="21" fillId="0" borderId="24" xfId="3" applyFont="1" applyBorder="1"/>
    <xf numFmtId="0" fontId="21" fillId="0" borderId="24" xfId="3" applyFont="1" applyBorder="1" applyAlignment="1">
      <alignment horizontal="center"/>
    </xf>
    <xf numFmtId="0" fontId="24" fillId="0" borderId="19" xfId="3" applyFont="1" applyBorder="1"/>
    <xf numFmtId="165" fontId="24" fillId="0" borderId="19" xfId="4" applyNumberFormat="1" applyFont="1" applyBorder="1"/>
    <xf numFmtId="165" fontId="20" fillId="0" borderId="19" xfId="4" applyNumberFormat="1" applyFont="1" applyBorder="1"/>
    <xf numFmtId="0" fontId="26" fillId="0" borderId="24" xfId="3" applyFont="1" applyBorder="1" applyAlignment="1">
      <alignment horizontal="center" vertical="top"/>
    </xf>
    <xf numFmtId="0" fontId="21" fillId="0" borderId="24" xfId="3" applyFont="1" applyBorder="1" applyAlignment="1">
      <alignment vertical="top" wrapText="1"/>
    </xf>
    <xf numFmtId="165" fontId="26" fillId="0" borderId="24" xfId="4" applyNumberFormat="1" applyFont="1" applyBorder="1" applyAlignment="1">
      <alignment vertical="top"/>
    </xf>
    <xf numFmtId="165" fontId="22" fillId="0" borderId="24" xfId="4" applyNumberFormat="1" applyFont="1" applyBorder="1" applyAlignment="1">
      <alignment vertical="top"/>
    </xf>
    <xf numFmtId="0" fontId="21" fillId="0" borderId="12" xfId="3" applyFont="1" applyBorder="1"/>
    <xf numFmtId="0" fontId="22" fillId="0" borderId="24" xfId="3" applyNumberFormat="1" applyFont="1" applyBorder="1" applyAlignment="1">
      <alignment horizontal="center"/>
    </xf>
    <xf numFmtId="0" fontId="22" fillId="0" borderId="24" xfId="3" applyNumberFormat="1" applyFont="1" applyBorder="1"/>
    <xf numFmtId="41" fontId="22" fillId="0" borderId="24" xfId="3" applyNumberFormat="1" applyFont="1" applyBorder="1"/>
    <xf numFmtId="41" fontId="22" fillId="0" borderId="12" xfId="3" applyNumberFormat="1" applyFont="1" applyBorder="1"/>
    <xf numFmtId="0" fontId="22" fillId="0" borderId="15" xfId="3" applyNumberFormat="1" applyFont="1" applyBorder="1" applyAlignment="1">
      <alignment horizontal="center"/>
    </xf>
    <xf numFmtId="0" fontId="22" fillId="0" borderId="15" xfId="3" applyNumberFormat="1" applyFont="1" applyBorder="1"/>
    <xf numFmtId="41" fontId="22" fillId="0" borderId="15" xfId="3" applyNumberFormat="1" applyFont="1" applyBorder="1"/>
    <xf numFmtId="0" fontId="22" fillId="0" borderId="4" xfId="3" applyNumberFormat="1" applyFont="1" applyBorder="1" applyAlignment="1">
      <alignment horizontal="center"/>
    </xf>
    <xf numFmtId="0" fontId="22" fillId="0" borderId="4" xfId="3" applyNumberFormat="1" applyFont="1" applyBorder="1"/>
    <xf numFmtId="41" fontId="22" fillId="0" borderId="4" xfId="3" applyNumberFormat="1" applyFont="1" applyBorder="1"/>
    <xf numFmtId="0" fontId="22" fillId="0" borderId="6" xfId="3" applyNumberFormat="1" applyFont="1" applyBorder="1" applyAlignment="1">
      <alignment horizontal="center"/>
    </xf>
    <xf numFmtId="0" fontId="22" fillId="0" borderId="6" xfId="3" applyNumberFormat="1" applyFont="1" applyBorder="1"/>
    <xf numFmtId="0" fontId="22" fillId="0" borderId="2" xfId="3" applyNumberFormat="1" applyFont="1" applyBorder="1" applyAlignment="1">
      <alignment horizontal="center"/>
    </xf>
    <xf numFmtId="41" fontId="22" fillId="0" borderId="6" xfId="3" applyNumberFormat="1" applyFont="1" applyBorder="1"/>
    <xf numFmtId="0" fontId="22" fillId="0" borderId="0" xfId="3" applyNumberFormat="1" applyFont="1" applyAlignment="1">
      <alignment horizontal="center"/>
    </xf>
    <xf numFmtId="49" fontId="22" fillId="0" borderId="0" xfId="3" applyNumberFormat="1" applyFont="1"/>
    <xf numFmtId="0" fontId="35" fillId="0" borderId="0" xfId="2" applyFont="1"/>
    <xf numFmtId="0" fontId="34" fillId="0" borderId="0" xfId="2" applyFont="1" applyAlignment="1">
      <alignment horizontal="center"/>
    </xf>
    <xf numFmtId="0" fontId="14" fillId="5" borderId="23" xfId="0" applyNumberFormat="1" applyFont="1" applyFill="1" applyBorder="1"/>
    <xf numFmtId="0" fontId="14" fillId="0" borderId="13" xfId="0" applyFont="1" applyBorder="1" applyAlignment="1">
      <alignment horizontal="left" vertical="top"/>
    </xf>
    <xf numFmtId="0" fontId="13" fillId="0" borderId="9" xfId="2" applyFont="1" applyBorder="1"/>
    <xf numFmtId="0" fontId="13" fillId="0" borderId="10" xfId="2" applyFont="1" applyBorder="1" applyAlignment="1">
      <alignment horizontal="center" vertical="center" wrapText="1"/>
    </xf>
    <xf numFmtId="3" fontId="13" fillId="0" borderId="10" xfId="2" applyNumberFormat="1" applyFont="1" applyBorder="1" applyAlignment="1">
      <alignment horizontal="center"/>
    </xf>
    <xf numFmtId="3" fontId="16" fillId="0" borderId="10" xfId="2" applyNumberFormat="1" applyFont="1" applyBorder="1" applyAlignment="1">
      <alignment horizontal="center"/>
    </xf>
    <xf numFmtId="3" fontId="14" fillId="0" borderId="10" xfId="2" applyNumberFormat="1" applyFont="1" applyBorder="1" applyAlignment="1">
      <alignment horizontal="center"/>
    </xf>
    <xf numFmtId="2" fontId="16" fillId="0" borderId="10" xfId="2" applyNumberFormat="1" applyFont="1" applyBorder="1" applyAlignment="1">
      <alignment horizontal="center"/>
    </xf>
    <xf numFmtId="3" fontId="13" fillId="0" borderId="19" xfId="0" applyNumberFormat="1" applyFont="1" applyBorder="1" applyAlignment="1">
      <alignment horizontal="center" vertical="top"/>
    </xf>
    <xf numFmtId="0" fontId="13" fillId="0" borderId="13" xfId="0" applyFont="1" applyBorder="1" applyAlignment="1">
      <alignment vertical="top" wrapText="1"/>
    </xf>
    <xf numFmtId="3" fontId="14" fillId="0" borderId="12" xfId="2" applyNumberFormat="1" applyFont="1" applyBorder="1" applyAlignment="1">
      <alignment horizontal="center" vertical="top" wrapText="1"/>
    </xf>
    <xf numFmtId="0" fontId="14" fillId="0" borderId="19" xfId="2" applyFont="1" applyBorder="1" applyAlignment="1">
      <alignment horizontal="center" vertical="center"/>
    </xf>
    <xf numFmtId="3" fontId="14" fillId="0" borderId="19" xfId="2" applyNumberFormat="1" applyFont="1" applyBorder="1" applyAlignment="1">
      <alignment horizontal="center"/>
    </xf>
    <xf numFmtId="3" fontId="16" fillId="0" borderId="12" xfId="0" applyNumberFormat="1" applyFont="1" applyBorder="1" applyAlignment="1">
      <alignment horizontal="center" vertical="top" wrapText="1"/>
    </xf>
    <xf numFmtId="41" fontId="14" fillId="5" borderId="12" xfId="0" applyNumberFormat="1" applyFont="1" applyFill="1" applyBorder="1"/>
    <xf numFmtId="164" fontId="14" fillId="0" borderId="12" xfId="0" applyNumberFormat="1" applyFont="1" applyBorder="1" applyAlignment="1">
      <alignment horizontal="center" vertical="top"/>
    </xf>
    <xf numFmtId="49" fontId="14" fillId="0" borderId="26" xfId="0" applyNumberFormat="1" applyFont="1" applyBorder="1" applyAlignment="1">
      <alignment horizontal="left" vertical="top" wrapText="1" indent="1"/>
    </xf>
    <xf numFmtId="3" fontId="16" fillId="0" borderId="24" xfId="0" applyNumberFormat="1" applyFont="1" applyBorder="1" applyAlignment="1">
      <alignment horizontal="center" vertical="top" wrapText="1"/>
    </xf>
    <xf numFmtId="0" fontId="14" fillId="0" borderId="13" xfId="0" applyFont="1" applyBorder="1" applyAlignment="1">
      <alignment horizontal="left" vertical="top" wrapText="1" indent="2"/>
    </xf>
    <xf numFmtId="0" fontId="14" fillId="0" borderId="27" xfId="0" applyFont="1" applyBorder="1" applyAlignment="1">
      <alignment horizontal="left" vertical="top" wrapText="1" indent="2"/>
    </xf>
    <xf numFmtId="0" fontId="14" fillId="0" borderId="26" xfId="0" applyFont="1" applyBorder="1" applyAlignment="1">
      <alignment horizontal="left" vertical="top" wrapText="1" indent="2"/>
    </xf>
    <xf numFmtId="0" fontId="14" fillId="0" borderId="22" xfId="0" applyFont="1" applyBorder="1" applyAlignment="1">
      <alignment horizontal="left" vertical="top" wrapText="1" indent="2"/>
    </xf>
    <xf numFmtId="0" fontId="13" fillId="0" borderId="23" xfId="2" applyFont="1" applyBorder="1" applyAlignment="1">
      <alignment horizontal="center" vertical="center"/>
    </xf>
    <xf numFmtId="0" fontId="14" fillId="0" borderId="11" xfId="2" applyFont="1" applyBorder="1"/>
    <xf numFmtId="3" fontId="14" fillId="0" borderId="24" xfId="2" applyNumberFormat="1" applyFont="1" applyBorder="1" applyAlignment="1">
      <alignment horizontal="center" vertical="top" wrapText="1"/>
    </xf>
    <xf numFmtId="1" fontId="17" fillId="7" borderId="11" xfId="0" applyNumberFormat="1" applyFont="1" applyFill="1" applyBorder="1" applyAlignment="1">
      <alignment horizontal="center" vertical="top" wrapText="1"/>
    </xf>
    <xf numFmtId="0" fontId="17" fillId="7" borderId="12" xfId="0" applyFont="1" applyFill="1" applyBorder="1" applyAlignment="1">
      <alignment horizontal="center"/>
    </xf>
    <xf numFmtId="3" fontId="17" fillId="7" borderId="12" xfId="0" applyNumberFormat="1" applyFont="1" applyFill="1" applyBorder="1" applyAlignment="1">
      <alignment horizontal="center" vertical="top" wrapText="1"/>
    </xf>
    <xf numFmtId="3" fontId="14" fillId="7" borderId="12" xfId="0" applyNumberFormat="1" applyFont="1" applyFill="1" applyBorder="1" applyAlignment="1">
      <alignment horizontal="center" vertical="top" wrapText="1"/>
    </xf>
    <xf numFmtId="2" fontId="16" fillId="7" borderId="12" xfId="0" applyNumberFormat="1" applyFont="1" applyFill="1" applyBorder="1" applyAlignment="1">
      <alignment horizontal="center" vertical="top" wrapText="1"/>
    </xf>
    <xf numFmtId="1" fontId="16" fillId="7" borderId="11" xfId="0" applyNumberFormat="1" applyFont="1" applyFill="1" applyBorder="1" applyAlignment="1">
      <alignment horizontal="center" vertical="top" wrapText="1"/>
    </xf>
    <xf numFmtId="0" fontId="16" fillId="7" borderId="13" xfId="0" applyFont="1" applyFill="1" applyBorder="1"/>
    <xf numFmtId="3" fontId="13" fillId="7" borderId="12" xfId="0" applyNumberFormat="1" applyFont="1" applyFill="1" applyBorder="1" applyAlignment="1">
      <alignment horizontal="center" vertical="top" wrapText="1"/>
    </xf>
    <xf numFmtId="2" fontId="17" fillId="7" borderId="12" xfId="0" applyNumberFormat="1" applyFont="1" applyFill="1" applyBorder="1" applyAlignment="1">
      <alignment horizontal="center" vertical="top" wrapText="1"/>
    </xf>
    <xf numFmtId="3" fontId="17" fillId="7" borderId="24" xfId="0" applyNumberFormat="1" applyFont="1" applyFill="1" applyBorder="1" applyAlignment="1">
      <alignment horizontal="center" vertical="top" wrapText="1"/>
    </xf>
    <xf numFmtId="3" fontId="13" fillId="7" borderId="24" xfId="0" applyNumberFormat="1" applyFont="1" applyFill="1" applyBorder="1" applyAlignment="1">
      <alignment horizontal="center" vertical="top" wrapText="1"/>
    </xf>
    <xf numFmtId="2" fontId="17" fillId="7" borderId="24" xfId="0" applyNumberFormat="1" applyFont="1" applyFill="1" applyBorder="1" applyAlignment="1">
      <alignment horizontal="center" vertical="top" wrapText="1"/>
    </xf>
    <xf numFmtId="1" fontId="16" fillId="7" borderId="29" xfId="0" applyNumberFormat="1" applyFont="1" applyFill="1" applyBorder="1" applyAlignment="1">
      <alignment horizontal="center" vertical="top" wrapText="1"/>
    </xf>
    <xf numFmtId="0" fontId="16" fillId="7" borderId="26" xfId="0" applyFont="1" applyFill="1" applyBorder="1"/>
    <xf numFmtId="0" fontId="17" fillId="7" borderId="24" xfId="0" applyFont="1" applyFill="1" applyBorder="1" applyAlignment="1">
      <alignment horizontal="center"/>
    </xf>
    <xf numFmtId="0" fontId="16" fillId="7" borderId="12" xfId="0" applyFont="1" applyFill="1" applyBorder="1" applyAlignment="1">
      <alignment horizontal="center"/>
    </xf>
    <xf numFmtId="1" fontId="17" fillId="7" borderId="14" xfId="0" applyNumberFormat="1" applyFont="1" applyFill="1" applyBorder="1" applyAlignment="1">
      <alignment horizontal="center" vertical="top" wrapText="1"/>
    </xf>
    <xf numFmtId="0" fontId="16" fillId="7" borderId="22" xfId="0" applyFont="1" applyFill="1" applyBorder="1"/>
    <xf numFmtId="0" fontId="16" fillId="7" borderId="15" xfId="0" applyFont="1" applyFill="1" applyBorder="1" applyAlignment="1">
      <alignment horizontal="center"/>
    </xf>
    <xf numFmtId="3" fontId="17" fillId="7" borderId="15" xfId="0" applyNumberFormat="1" applyFont="1" applyFill="1" applyBorder="1" applyAlignment="1">
      <alignment horizontal="center" vertical="top" wrapText="1"/>
    </xf>
    <xf numFmtId="3" fontId="14" fillId="7" borderId="15" xfId="0" applyNumberFormat="1" applyFont="1" applyFill="1" applyBorder="1" applyAlignment="1">
      <alignment horizontal="center" vertical="top" wrapText="1"/>
    </xf>
    <xf numFmtId="2" fontId="16" fillId="7" borderId="15" xfId="0" applyNumberFormat="1" applyFont="1" applyFill="1" applyBorder="1" applyAlignment="1">
      <alignment horizontal="center" vertical="top" wrapText="1"/>
    </xf>
    <xf numFmtId="1" fontId="17" fillId="7" borderId="28" xfId="0" applyNumberFormat="1" applyFont="1" applyFill="1" applyBorder="1" applyAlignment="1">
      <alignment horizontal="center" vertical="top" shrinkToFit="1"/>
    </xf>
    <xf numFmtId="0" fontId="16" fillId="7" borderId="27" xfId="0" applyFont="1" applyFill="1" applyBorder="1"/>
    <xf numFmtId="0" fontId="16" fillId="7" borderId="25" xfId="0" applyFont="1" applyFill="1" applyBorder="1" applyAlignment="1">
      <alignment horizontal="center"/>
    </xf>
    <xf numFmtId="3" fontId="13" fillId="7" borderId="25" xfId="0" applyNumberFormat="1" applyFont="1" applyFill="1" applyBorder="1" applyAlignment="1">
      <alignment horizontal="center" vertical="top" shrinkToFit="1"/>
    </xf>
    <xf numFmtId="1" fontId="17" fillId="8" borderId="16" xfId="0" applyNumberFormat="1" applyFont="1" applyFill="1" applyBorder="1" applyAlignment="1">
      <alignment horizontal="center" vertical="top" wrapText="1"/>
    </xf>
    <xf numFmtId="0" fontId="13" fillId="8" borderId="19" xfId="0" applyFont="1" applyFill="1" applyBorder="1" applyAlignment="1">
      <alignment horizontal="center"/>
    </xf>
    <xf numFmtId="3" fontId="17" fillId="8" borderId="19" xfId="0" applyNumberFormat="1" applyFont="1" applyFill="1" applyBorder="1" applyAlignment="1">
      <alignment horizontal="center" vertical="top" wrapText="1"/>
    </xf>
    <xf numFmtId="3" fontId="13" fillId="8" borderId="19" xfId="0" applyNumberFormat="1" applyFont="1" applyFill="1" applyBorder="1" applyAlignment="1">
      <alignment horizontal="center" vertical="top" wrapText="1"/>
    </xf>
    <xf numFmtId="2" fontId="17" fillId="8" borderId="19" xfId="0" applyNumberFormat="1" applyFont="1" applyFill="1" applyBorder="1" applyAlignment="1">
      <alignment horizontal="center" vertical="top" wrapText="1"/>
    </xf>
    <xf numFmtId="0" fontId="16" fillId="7" borderId="24" xfId="0" applyFont="1" applyFill="1" applyBorder="1" applyAlignment="1">
      <alignment horizontal="center"/>
    </xf>
    <xf numFmtId="3" fontId="14" fillId="7" borderId="24" xfId="0" applyNumberFormat="1" applyFont="1" applyFill="1" applyBorder="1" applyAlignment="1">
      <alignment horizontal="center" vertical="top" wrapText="1"/>
    </xf>
    <xf numFmtId="2" fontId="16" fillId="7" borderId="24" xfId="0" applyNumberFormat="1" applyFont="1" applyFill="1" applyBorder="1" applyAlignment="1">
      <alignment horizontal="center" vertical="top" wrapText="1"/>
    </xf>
    <xf numFmtId="1" fontId="16" fillId="8" borderId="29" xfId="0" applyNumberFormat="1" applyFont="1" applyFill="1" applyBorder="1" applyAlignment="1">
      <alignment horizontal="center" vertical="top" wrapText="1"/>
    </xf>
    <xf numFmtId="3" fontId="17" fillId="8" borderId="24" xfId="0" applyNumberFormat="1" applyFont="1" applyFill="1" applyBorder="1" applyAlignment="1">
      <alignment horizontal="center" vertical="top" wrapText="1"/>
    </xf>
    <xf numFmtId="0" fontId="28" fillId="8" borderId="16" xfId="0" applyNumberFormat="1" applyFont="1" applyFill="1" applyBorder="1" applyAlignment="1">
      <alignment horizontal="center"/>
    </xf>
    <xf numFmtId="41" fontId="13" fillId="8" borderId="19" xfId="1" applyNumberFormat="1" applyFont="1" applyFill="1" applyBorder="1" applyAlignment="1">
      <alignment horizontal="center"/>
    </xf>
    <xf numFmtId="3" fontId="14" fillId="8" borderId="18" xfId="0" applyNumberFormat="1" applyFont="1" applyFill="1" applyBorder="1" applyAlignment="1">
      <alignment horizontal="center" vertical="top" wrapText="1"/>
    </xf>
    <xf numFmtId="2" fontId="16" fillId="8" borderId="18" xfId="0" applyNumberFormat="1" applyFont="1" applyFill="1" applyBorder="1" applyAlignment="1">
      <alignment horizontal="center" vertical="top" wrapText="1"/>
    </xf>
    <xf numFmtId="0" fontId="13" fillId="8" borderId="19" xfId="0" applyNumberFormat="1" applyFont="1" applyFill="1" applyBorder="1" applyAlignment="1">
      <alignment horizontal="center"/>
    </xf>
    <xf numFmtId="41" fontId="13" fillId="8" borderId="19" xfId="0" applyNumberFormat="1" applyFont="1" applyFill="1" applyBorder="1"/>
    <xf numFmtId="3" fontId="14" fillId="8" borderId="19" xfId="0" applyNumberFormat="1" applyFont="1" applyFill="1" applyBorder="1" applyAlignment="1">
      <alignment horizontal="center" vertical="top" wrapText="1"/>
    </xf>
    <xf numFmtId="2" fontId="16" fillId="8" borderId="19" xfId="0" applyNumberFormat="1" applyFont="1" applyFill="1" applyBorder="1" applyAlignment="1">
      <alignment horizontal="center" vertical="top" wrapText="1"/>
    </xf>
    <xf numFmtId="0" fontId="30" fillId="8" borderId="19" xfId="0" applyFont="1" applyFill="1" applyBorder="1" applyAlignment="1">
      <alignment horizontal="center"/>
    </xf>
    <xf numFmtId="0" fontId="13" fillId="8" borderId="19" xfId="0" applyNumberFormat="1" applyFont="1" applyFill="1" applyBorder="1" applyAlignment="1">
      <alignment horizontal="center" vertical="top"/>
    </xf>
    <xf numFmtId="0" fontId="13" fillId="8" borderId="20" xfId="0" applyNumberFormat="1" applyFont="1" applyFill="1" applyBorder="1" applyAlignment="1">
      <alignment horizontal="center"/>
    </xf>
    <xf numFmtId="3" fontId="17" fillId="8" borderId="25" xfId="0" applyNumberFormat="1" applyFont="1" applyFill="1" applyBorder="1" applyAlignment="1">
      <alignment horizontal="center" vertical="top" wrapText="1"/>
    </xf>
    <xf numFmtId="3" fontId="13" fillId="8" borderId="20" xfId="0" applyNumberFormat="1" applyFont="1" applyFill="1" applyBorder="1" applyAlignment="1">
      <alignment horizontal="center" vertical="top" wrapText="1"/>
    </xf>
    <xf numFmtId="2" fontId="16" fillId="8" borderId="20" xfId="0" applyNumberFormat="1" applyFont="1" applyFill="1" applyBorder="1" applyAlignment="1">
      <alignment horizontal="center" vertical="top" wrapText="1"/>
    </xf>
    <xf numFmtId="1" fontId="16" fillId="8" borderId="16" xfId="0" applyNumberFormat="1" applyFont="1" applyFill="1" applyBorder="1" applyAlignment="1">
      <alignment horizontal="center" vertical="top" wrapText="1"/>
    </xf>
    <xf numFmtId="0" fontId="13" fillId="8" borderId="18" xfId="0" applyFont="1" applyFill="1" applyBorder="1" applyAlignment="1">
      <alignment vertical="top" wrapText="1"/>
    </xf>
    <xf numFmtId="0" fontId="13" fillId="8" borderId="19" xfId="0" applyFont="1" applyFill="1" applyBorder="1" applyAlignment="1">
      <alignment horizontal="center" vertical="top"/>
    </xf>
    <xf numFmtId="0" fontId="14" fillId="8" borderId="19" xfId="2" applyFont="1" applyFill="1" applyBorder="1" applyAlignment="1">
      <alignment horizontal="center" vertical="center"/>
    </xf>
    <xf numFmtId="3" fontId="14" fillId="8" borderId="19" xfId="2" applyNumberFormat="1" applyFont="1" applyFill="1" applyBorder="1" applyAlignment="1">
      <alignment horizontal="center"/>
    </xf>
    <xf numFmtId="3" fontId="14" fillId="8" borderId="19" xfId="2" applyNumberFormat="1" applyFont="1" applyFill="1" applyBorder="1" applyAlignment="1">
      <alignment horizontal="center" vertical="top" wrapText="1"/>
    </xf>
    <xf numFmtId="49" fontId="13" fillId="8" borderId="18" xfId="0" applyNumberFormat="1" applyFont="1" applyFill="1" applyBorder="1" applyAlignment="1">
      <alignment horizontal="left" vertical="top" wrapText="1" indent="1"/>
    </xf>
    <xf numFmtId="3" fontId="13" fillId="8" borderId="19" xfId="0" applyNumberFormat="1" applyFont="1" applyFill="1" applyBorder="1" applyAlignment="1">
      <alignment horizontal="center" vertical="top"/>
    </xf>
    <xf numFmtId="0" fontId="14" fillId="0" borderId="28" xfId="2" applyFont="1" applyBorder="1"/>
    <xf numFmtId="0" fontId="14" fillId="0" borderId="27" xfId="0" applyFont="1" applyBorder="1" applyAlignment="1">
      <alignment horizontal="left" vertical="top"/>
    </xf>
    <xf numFmtId="0" fontId="17" fillId="8" borderId="18" xfId="0" applyFont="1" applyFill="1" applyBorder="1"/>
    <xf numFmtId="0" fontId="17" fillId="8" borderId="19" xfId="0" applyFont="1" applyFill="1" applyBorder="1" applyAlignment="1">
      <alignment horizontal="center"/>
    </xf>
    <xf numFmtId="0" fontId="17" fillId="5" borderId="26" xfId="0" applyFont="1" applyFill="1" applyBorder="1"/>
    <xf numFmtId="0" fontId="17" fillId="5" borderId="24" xfId="0" applyFont="1" applyFill="1" applyBorder="1" applyAlignment="1">
      <alignment horizontal="center"/>
    </xf>
    <xf numFmtId="0" fontId="13" fillId="8" borderId="18" xfId="0" applyFont="1" applyFill="1" applyBorder="1"/>
    <xf numFmtId="0" fontId="17" fillId="8" borderId="26" xfId="0" applyFont="1" applyFill="1" applyBorder="1"/>
    <xf numFmtId="0" fontId="17" fillId="8" borderId="24" xfId="0" applyFont="1" applyFill="1" applyBorder="1" applyAlignment="1">
      <alignment horizontal="center"/>
    </xf>
    <xf numFmtId="3" fontId="13" fillId="8" borderId="24" xfId="0" applyNumberFormat="1" applyFont="1" applyFill="1" applyBorder="1" applyAlignment="1">
      <alignment horizontal="center" vertical="top" wrapText="1"/>
    </xf>
    <xf numFmtId="2" fontId="17" fillId="8" borderId="24" xfId="0" applyNumberFormat="1" applyFont="1" applyFill="1" applyBorder="1" applyAlignment="1">
      <alignment horizontal="center" vertical="top" wrapText="1"/>
    </xf>
    <xf numFmtId="3" fontId="16" fillId="8" borderId="19" xfId="0" applyNumberFormat="1" applyFont="1" applyFill="1" applyBorder="1" applyAlignment="1">
      <alignment horizontal="center" vertical="top" wrapText="1"/>
    </xf>
    <xf numFmtId="3" fontId="13" fillId="8" borderId="19" xfId="0" applyNumberFormat="1" applyFont="1" applyFill="1" applyBorder="1"/>
    <xf numFmtId="3" fontId="17" fillId="8" borderId="19" xfId="1" applyNumberFormat="1" applyFont="1" applyFill="1" applyBorder="1" applyAlignment="1">
      <alignment horizontal="center" vertical="center"/>
    </xf>
    <xf numFmtId="3" fontId="16" fillId="7" borderId="24" xfId="1" applyNumberFormat="1" applyFont="1" applyFill="1" applyBorder="1" applyAlignment="1">
      <alignment horizontal="center" vertical="center"/>
    </xf>
    <xf numFmtId="3" fontId="16" fillId="5" borderId="12" xfId="1" applyNumberFormat="1" applyFont="1" applyFill="1" applyBorder="1" applyAlignment="1">
      <alignment horizontal="center"/>
    </xf>
    <xf numFmtId="3" fontId="16" fillId="7" borderId="12" xfId="1" applyNumberFormat="1" applyFont="1" applyFill="1" applyBorder="1" applyAlignment="1">
      <alignment horizontal="center"/>
    </xf>
    <xf numFmtId="3" fontId="16" fillId="7" borderId="15" xfId="1" applyNumberFormat="1" applyFont="1" applyFill="1" applyBorder="1" applyAlignment="1">
      <alignment horizontal="center"/>
    </xf>
    <xf numFmtId="3" fontId="17" fillId="8" borderId="19" xfId="1" applyNumberFormat="1" applyFont="1" applyFill="1" applyBorder="1" applyAlignment="1">
      <alignment horizontal="center"/>
    </xf>
    <xf numFmtId="3" fontId="16" fillId="7" borderId="24" xfId="1" applyNumberFormat="1" applyFont="1" applyFill="1" applyBorder="1" applyAlignment="1">
      <alignment horizontal="center"/>
    </xf>
    <xf numFmtId="3" fontId="16" fillId="7" borderId="25" xfId="1" applyNumberFormat="1" applyFont="1" applyFill="1" applyBorder="1" applyAlignment="1">
      <alignment horizontal="center"/>
    </xf>
    <xf numFmtId="3" fontId="13" fillId="8" borderId="19" xfId="1" applyNumberFormat="1" applyFont="1" applyFill="1" applyBorder="1" applyAlignment="1">
      <alignment horizontal="center" vertical="top"/>
    </xf>
    <xf numFmtId="3" fontId="29" fillId="5" borderId="24" xfId="1" applyNumberFormat="1" applyFont="1" applyFill="1" applyBorder="1" applyAlignment="1">
      <alignment horizontal="center"/>
    </xf>
    <xf numFmtId="3" fontId="29" fillId="5" borderId="12" xfId="1" applyNumberFormat="1" applyFont="1" applyFill="1" applyBorder="1" applyAlignment="1">
      <alignment horizontal="center"/>
    </xf>
    <xf numFmtId="3" fontId="29" fillId="5" borderId="25" xfId="1" applyNumberFormat="1" applyFont="1" applyFill="1" applyBorder="1" applyAlignment="1">
      <alignment horizontal="center"/>
    </xf>
    <xf numFmtId="3" fontId="30" fillId="8" borderId="19" xfId="1" applyNumberFormat="1" applyFont="1" applyFill="1" applyBorder="1" applyAlignment="1">
      <alignment horizontal="center"/>
    </xf>
    <xf numFmtId="3" fontId="30" fillId="7" borderId="24" xfId="1" applyNumberFormat="1" applyFont="1" applyFill="1" applyBorder="1" applyAlignment="1">
      <alignment horizontal="center"/>
    </xf>
    <xf numFmtId="3" fontId="30" fillId="7" borderId="12" xfId="1" applyNumberFormat="1" applyFont="1" applyFill="1" applyBorder="1" applyAlignment="1">
      <alignment horizontal="center"/>
    </xf>
    <xf numFmtId="3" fontId="30" fillId="8" borderId="24" xfId="1" applyNumberFormat="1" applyFont="1" applyFill="1" applyBorder="1" applyAlignment="1">
      <alignment horizontal="center"/>
    </xf>
    <xf numFmtId="3" fontId="13" fillId="8" borderId="19" xfId="1" applyNumberFormat="1" applyFont="1" applyFill="1" applyBorder="1" applyAlignment="1">
      <alignment horizontal="center"/>
    </xf>
    <xf numFmtId="3" fontId="13" fillId="8" borderId="19" xfId="0" applyNumberFormat="1" applyFont="1" applyFill="1" applyBorder="1" applyAlignment="1">
      <alignment horizontal="center"/>
    </xf>
    <xf numFmtId="3" fontId="29" fillId="5" borderId="24" xfId="1" applyNumberFormat="1" applyFont="1" applyFill="1" applyBorder="1" applyAlignment="1">
      <alignment horizontal="center" vertical="top"/>
    </xf>
    <xf numFmtId="3" fontId="14" fillId="5" borderId="24" xfId="0" applyNumberFormat="1" applyFont="1" applyFill="1" applyBorder="1" applyAlignment="1">
      <alignment horizontal="center"/>
    </xf>
    <xf numFmtId="3" fontId="14" fillId="5" borderId="25" xfId="0" applyNumberFormat="1" applyFont="1" applyFill="1" applyBorder="1" applyAlignment="1">
      <alignment horizontal="center"/>
    </xf>
    <xf numFmtId="3" fontId="13" fillId="8" borderId="20" xfId="0" applyNumberFormat="1" applyFont="1" applyFill="1" applyBorder="1" applyAlignment="1">
      <alignment horizontal="center"/>
    </xf>
    <xf numFmtId="3" fontId="14" fillId="5" borderId="12" xfId="0" applyNumberFormat="1" applyFont="1" applyFill="1" applyBorder="1" applyAlignment="1">
      <alignment horizontal="center"/>
    </xf>
    <xf numFmtId="3" fontId="17" fillId="5" borderId="24" xfId="1" applyNumberFormat="1" applyFont="1" applyFill="1" applyBorder="1" applyAlignment="1">
      <alignment horizontal="center"/>
    </xf>
    <xf numFmtId="3" fontId="13" fillId="5" borderId="15" xfId="0" applyNumberFormat="1" applyFont="1" applyFill="1" applyBorder="1" applyAlignment="1">
      <alignment horizontal="center" vertical="top" wrapText="1"/>
    </xf>
    <xf numFmtId="3" fontId="13" fillId="5" borderId="10" xfId="0" applyNumberFormat="1" applyFont="1" applyFill="1" applyBorder="1" applyAlignment="1">
      <alignment horizontal="center" vertical="top" wrapText="1"/>
    </xf>
    <xf numFmtId="3" fontId="13" fillId="5" borderId="12" xfId="0" applyNumberFormat="1" applyFont="1" applyFill="1" applyBorder="1" applyAlignment="1">
      <alignment horizontal="center" vertical="top" wrapText="1"/>
    </xf>
    <xf numFmtId="3" fontId="14" fillId="0" borderId="10" xfId="2" applyNumberFormat="1" applyFont="1" applyBorder="1" applyAlignment="1">
      <alignment horizontal="center" vertical="top" wrapText="1"/>
    </xf>
    <xf numFmtId="3" fontId="14" fillId="0" borderId="23" xfId="0" applyNumberFormat="1" applyFont="1" applyBorder="1" applyAlignment="1">
      <alignment horizontal="center" vertical="top" wrapText="1"/>
    </xf>
    <xf numFmtId="1" fontId="14" fillId="5" borderId="14" xfId="0" applyNumberFormat="1" applyFont="1" applyFill="1" applyBorder="1" applyAlignment="1">
      <alignment horizontal="center" vertical="top" wrapText="1"/>
    </xf>
    <xf numFmtId="0" fontId="14" fillId="5" borderId="22" xfId="0" applyFont="1" applyFill="1" applyBorder="1"/>
    <xf numFmtId="0" fontId="14" fillId="5" borderId="15" xfId="0" applyFont="1" applyFill="1" applyBorder="1" applyAlignment="1">
      <alignment horizontal="center"/>
    </xf>
    <xf numFmtId="3" fontId="14" fillId="5" borderId="15" xfId="1" applyNumberFormat="1" applyFont="1" applyFill="1" applyBorder="1" applyAlignment="1">
      <alignment horizontal="center"/>
    </xf>
    <xf numFmtId="3" fontId="14" fillId="5" borderId="15" xfId="0" applyNumberFormat="1" applyFont="1" applyFill="1" applyBorder="1" applyAlignment="1">
      <alignment horizontal="center" vertical="top" wrapText="1"/>
    </xf>
    <xf numFmtId="2" fontId="14" fillId="5" borderId="15" xfId="0" applyNumberFormat="1" applyFont="1" applyFill="1" applyBorder="1" applyAlignment="1">
      <alignment horizontal="center" vertical="top" wrapText="1"/>
    </xf>
    <xf numFmtId="0" fontId="14" fillId="5" borderId="0" xfId="2" applyFont="1" applyFill="1"/>
    <xf numFmtId="0" fontId="14" fillId="5" borderId="13" xfId="0" applyNumberFormat="1" applyFont="1" applyFill="1" applyBorder="1"/>
    <xf numFmtId="0" fontId="14" fillId="5" borderId="12" xfId="0" applyNumberFormat="1" applyFont="1" applyFill="1" applyBorder="1" applyAlignment="1">
      <alignment horizontal="center"/>
    </xf>
    <xf numFmtId="0" fontId="14" fillId="5" borderId="22" xfId="0" applyNumberFormat="1" applyFont="1" applyFill="1" applyBorder="1"/>
    <xf numFmtId="0" fontId="14" fillId="5" borderId="15" xfId="0" applyNumberFormat="1" applyFont="1" applyFill="1" applyBorder="1" applyAlignment="1">
      <alignment horizontal="center"/>
    </xf>
    <xf numFmtId="41" fontId="14" fillId="5" borderId="15" xfId="0" applyNumberFormat="1" applyFont="1" applyFill="1" applyBorder="1"/>
    <xf numFmtId="0" fontId="14" fillId="5" borderId="10" xfId="0" applyNumberFormat="1" applyFont="1" applyFill="1" applyBorder="1" applyAlignment="1">
      <alignment horizontal="center"/>
    </xf>
    <xf numFmtId="3" fontId="14" fillId="5" borderId="10" xfId="0" applyNumberFormat="1" applyFont="1" applyFill="1" applyBorder="1" applyAlignment="1">
      <alignment horizontal="center"/>
    </xf>
    <xf numFmtId="3" fontId="37" fillId="0" borderId="12" xfId="0" applyNumberFormat="1" applyFont="1" applyBorder="1" applyAlignment="1">
      <alignment horizontal="center" vertical="top" wrapText="1"/>
    </xf>
    <xf numFmtId="3" fontId="37" fillId="0" borderId="25" xfId="0" applyNumberFormat="1" applyFont="1" applyBorder="1" applyAlignment="1">
      <alignment horizontal="center" vertical="top" wrapText="1"/>
    </xf>
    <xf numFmtId="0" fontId="15" fillId="0" borderId="28" xfId="2" applyFont="1" applyBorder="1"/>
    <xf numFmtId="0" fontId="15" fillId="0" borderId="27" xfId="0" applyFont="1" applyBorder="1" applyAlignment="1">
      <alignment horizontal="left" vertical="top"/>
    </xf>
    <xf numFmtId="0" fontId="15" fillId="0" borderId="25" xfId="0" applyFont="1" applyBorder="1" applyAlignment="1">
      <alignment horizontal="center" vertical="top"/>
    </xf>
    <xf numFmtId="3" fontId="15" fillId="0" borderId="25" xfId="0" applyNumberFormat="1" applyFont="1" applyBorder="1" applyAlignment="1">
      <alignment horizontal="center" vertical="top"/>
    </xf>
    <xf numFmtId="2" fontId="37" fillId="0" borderId="25" xfId="0" applyNumberFormat="1" applyFont="1" applyBorder="1" applyAlignment="1">
      <alignment horizontal="center" vertical="top" wrapText="1"/>
    </xf>
    <xf numFmtId="3" fontId="16" fillId="5" borderId="15" xfId="1" applyNumberFormat="1" applyFont="1" applyFill="1" applyBorder="1" applyAlignment="1">
      <alignment horizontal="center"/>
    </xf>
    <xf numFmtId="3" fontId="17" fillId="5" borderId="12" xfId="0" applyNumberFormat="1" applyFont="1" applyFill="1" applyBorder="1" applyAlignment="1">
      <alignment horizontal="center" vertical="top" wrapText="1"/>
    </xf>
    <xf numFmtId="3" fontId="13" fillId="5" borderId="25" xfId="0" applyNumberFormat="1" applyFont="1" applyFill="1" applyBorder="1" applyAlignment="1">
      <alignment horizontal="center" vertical="top" shrinkToFit="1"/>
    </xf>
    <xf numFmtId="2" fontId="16" fillId="5" borderId="15" xfId="0" applyNumberFormat="1" applyFont="1" applyFill="1" applyBorder="1" applyAlignment="1">
      <alignment horizontal="center" vertical="top" wrapText="1"/>
    </xf>
    <xf numFmtId="3" fontId="15" fillId="8" borderId="19" xfId="0" applyNumberFormat="1" applyFont="1" applyFill="1" applyBorder="1" applyAlignment="1">
      <alignment horizontal="center" vertical="top" wrapText="1"/>
    </xf>
    <xf numFmtId="3" fontId="37" fillId="0" borderId="24" xfId="0" applyNumberFormat="1" applyFont="1" applyBorder="1" applyAlignment="1">
      <alignment horizontal="center" vertical="top" wrapText="1"/>
    </xf>
    <xf numFmtId="3" fontId="15" fillId="0" borderId="10" xfId="2" applyNumberFormat="1" applyFont="1" applyBorder="1" applyAlignment="1">
      <alignment horizontal="center"/>
    </xf>
    <xf numFmtId="0" fontId="14" fillId="0" borderId="29" xfId="0" applyFont="1" applyBorder="1" applyAlignment="1">
      <alignment horizontal="center" vertical="top"/>
    </xf>
    <xf numFmtId="3" fontId="17" fillId="0" borderId="26" xfId="0" applyNumberFormat="1" applyFont="1" applyBorder="1" applyAlignment="1">
      <alignment horizontal="center" vertical="top" wrapText="1"/>
    </xf>
    <xf numFmtId="167" fontId="22" fillId="5" borderId="10" xfId="3" applyNumberFormat="1" applyFont="1" applyFill="1" applyBorder="1" applyAlignment="1">
      <alignment horizontal="center" vertical="center"/>
    </xf>
    <xf numFmtId="167" fontId="22" fillId="8" borderId="19" xfId="3" applyNumberFormat="1" applyFont="1" applyFill="1" applyBorder="1" applyAlignment="1">
      <alignment horizontal="center"/>
    </xf>
    <xf numFmtId="3" fontId="13" fillId="0" borderId="26" xfId="0" applyNumberFormat="1" applyFont="1" applyBorder="1" applyAlignment="1">
      <alignment horizontal="center" vertical="top" wrapText="1"/>
    </xf>
    <xf numFmtId="3" fontId="17" fillId="5" borderId="15" xfId="0" applyNumberFormat="1" applyFont="1" applyFill="1" applyBorder="1" applyAlignment="1">
      <alignment horizontal="center" vertical="top" wrapText="1"/>
    </xf>
    <xf numFmtId="3" fontId="17" fillId="5" borderId="24" xfId="0" applyNumberFormat="1" applyFont="1" applyFill="1" applyBorder="1" applyAlignment="1">
      <alignment horizontal="center" vertical="top" wrapText="1"/>
    </xf>
    <xf numFmtId="3" fontId="30" fillId="8" borderId="10" xfId="1" applyNumberFormat="1" applyFont="1" applyFill="1" applyBorder="1" applyAlignment="1">
      <alignment horizontal="center"/>
    </xf>
    <xf numFmtId="3" fontId="17" fillId="8" borderId="10" xfId="0" applyNumberFormat="1" applyFont="1" applyFill="1" applyBorder="1" applyAlignment="1">
      <alignment horizontal="center" vertical="top" wrapText="1"/>
    </xf>
    <xf numFmtId="3" fontId="13" fillId="8" borderId="10" xfId="0" applyNumberFormat="1" applyFont="1" applyFill="1" applyBorder="1" applyAlignment="1">
      <alignment horizontal="center" vertical="top" wrapText="1"/>
    </xf>
    <xf numFmtId="3" fontId="14" fillId="5" borderId="12" xfId="0" applyNumberFormat="1" applyFont="1" applyFill="1" applyBorder="1" applyAlignment="1">
      <alignment horizontal="center" vertical="top" wrapText="1"/>
    </xf>
    <xf numFmtId="2" fontId="16" fillId="5" borderId="12" xfId="0" applyNumberFormat="1" applyFont="1" applyFill="1" applyBorder="1" applyAlignment="1">
      <alignment horizontal="center" vertical="top" wrapText="1"/>
    </xf>
    <xf numFmtId="1" fontId="14" fillId="5" borderId="16" xfId="0" applyNumberFormat="1" applyFont="1" applyFill="1" applyBorder="1" applyAlignment="1">
      <alignment horizontal="center" vertical="top" wrapText="1"/>
    </xf>
    <xf numFmtId="0" fontId="14" fillId="5" borderId="18" xfId="0" applyFont="1" applyFill="1" applyBorder="1"/>
    <xf numFmtId="0" fontId="14" fillId="5" borderId="19" xfId="0" applyFont="1" applyFill="1" applyBorder="1" applyAlignment="1">
      <alignment horizontal="center"/>
    </xf>
    <xf numFmtId="3" fontId="14" fillId="5" borderId="19" xfId="1" applyNumberFormat="1" applyFont="1" applyFill="1" applyBorder="1" applyAlignment="1">
      <alignment horizontal="center"/>
    </xf>
    <xf numFmtId="3" fontId="14" fillId="5" borderId="19" xfId="0" applyNumberFormat="1" applyFont="1" applyFill="1" applyBorder="1" applyAlignment="1">
      <alignment horizontal="center" vertical="top" wrapText="1"/>
    </xf>
    <xf numFmtId="2" fontId="14" fillId="5" borderId="19" xfId="0" applyNumberFormat="1" applyFont="1" applyFill="1" applyBorder="1" applyAlignment="1">
      <alignment horizontal="center" vertical="top" wrapText="1"/>
    </xf>
    <xf numFmtId="0" fontId="4" fillId="0" borderId="16" xfId="2" applyFont="1" applyBorder="1" applyAlignment="1">
      <alignment horizontal="center"/>
    </xf>
    <xf numFmtId="0" fontId="4" fillId="0" borderId="17" xfId="2" applyFont="1" applyBorder="1" applyAlignment="1">
      <alignment horizontal="center"/>
    </xf>
    <xf numFmtId="0" fontId="4" fillId="0" borderId="18" xfId="2" applyFont="1" applyBorder="1" applyAlignment="1">
      <alignment horizontal="center"/>
    </xf>
    <xf numFmtId="0" fontId="4" fillId="0" borderId="19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 wrapText="1"/>
    </xf>
    <xf numFmtId="17" fontId="4" fillId="0" borderId="20" xfId="2" applyNumberFormat="1" applyFont="1" applyBorder="1" applyAlignment="1">
      <alignment horizontal="center" vertical="center" shrinkToFit="1"/>
    </xf>
    <xf numFmtId="0" fontId="4" fillId="0" borderId="6" xfId="2" applyFont="1" applyBorder="1" applyAlignment="1">
      <alignment horizontal="center" vertical="center" shrinkToFit="1"/>
    </xf>
    <xf numFmtId="0" fontId="4" fillId="0" borderId="20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17" fontId="4" fillId="0" borderId="6" xfId="2" applyNumberFormat="1" applyFont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left" vertical="top" wrapText="1"/>
    </xf>
    <xf numFmtId="0" fontId="12" fillId="0" borderId="5" xfId="0" applyFont="1" applyBorder="1" applyAlignment="1">
      <alignment horizontal="left"/>
    </xf>
    <xf numFmtId="0" fontId="32" fillId="0" borderId="0" xfId="3" applyNumberFormat="1" applyFont="1" applyAlignment="1">
      <alignment horizontal="center" vertical="center"/>
    </xf>
    <xf numFmtId="0" fontId="27" fillId="5" borderId="16" xfId="0" applyNumberFormat="1" applyFont="1" applyFill="1" applyBorder="1" applyAlignment="1">
      <alignment horizontal="left"/>
    </xf>
    <xf numFmtId="0" fontId="27" fillId="5" borderId="18" xfId="0" applyNumberFormat="1" applyFont="1" applyFill="1" applyBorder="1" applyAlignment="1">
      <alignment horizontal="left"/>
    </xf>
    <xf numFmtId="0" fontId="13" fillId="0" borderId="19" xfId="0" applyFont="1" applyBorder="1" applyAlignment="1">
      <alignment horizontal="left" vertical="top" wrapText="1"/>
    </xf>
    <xf numFmtId="0" fontId="28" fillId="5" borderId="16" xfId="0" applyNumberFormat="1" applyFont="1" applyFill="1" applyBorder="1" applyAlignment="1">
      <alignment horizontal="left"/>
    </xf>
    <xf numFmtId="0" fontId="28" fillId="5" borderId="18" xfId="0" applyNumberFormat="1" applyFont="1" applyFill="1" applyBorder="1" applyAlignment="1">
      <alignment horizontal="left"/>
    </xf>
    <xf numFmtId="0" fontId="13" fillId="5" borderId="16" xfId="0" applyNumberFormat="1" applyFont="1" applyFill="1" applyBorder="1" applyAlignment="1">
      <alignment horizontal="left"/>
    </xf>
    <xf numFmtId="0" fontId="13" fillId="5" borderId="18" xfId="0" applyNumberFormat="1" applyFont="1" applyFill="1" applyBorder="1" applyAlignment="1">
      <alignment horizontal="left"/>
    </xf>
    <xf numFmtId="0" fontId="13" fillId="5" borderId="16" xfId="0" applyFont="1" applyFill="1" applyBorder="1" applyAlignment="1">
      <alignment horizontal="left" vertical="top" wrapText="1"/>
    </xf>
    <xf numFmtId="0" fontId="13" fillId="5" borderId="18" xfId="0" applyFont="1" applyFill="1" applyBorder="1" applyAlignment="1">
      <alignment horizontal="left" vertical="top" wrapText="1"/>
    </xf>
    <xf numFmtId="0" fontId="17" fillId="5" borderId="16" xfId="0" applyFont="1" applyFill="1" applyBorder="1" applyAlignment="1">
      <alignment horizontal="left"/>
    </xf>
    <xf numFmtId="0" fontId="17" fillId="5" borderId="18" xfId="0" applyFont="1" applyFill="1" applyBorder="1" applyAlignment="1">
      <alignment horizontal="left"/>
    </xf>
    <xf numFmtId="0" fontId="28" fillId="5" borderId="19" xfId="0" applyNumberFormat="1" applyFont="1" applyFill="1" applyBorder="1" applyAlignment="1">
      <alignment horizontal="left"/>
    </xf>
    <xf numFmtId="0" fontId="30" fillId="5" borderId="19" xfId="0" applyFont="1" applyFill="1" applyBorder="1" applyAlignment="1">
      <alignment horizontal="left"/>
    </xf>
    <xf numFmtId="0" fontId="13" fillId="5" borderId="19" xfId="0" applyNumberFormat="1" applyFont="1" applyFill="1" applyBorder="1" applyAlignment="1">
      <alignment horizontal="left" vertical="top" wrapText="1"/>
    </xf>
    <xf numFmtId="0" fontId="34" fillId="0" borderId="0" xfId="2" applyFont="1" applyAlignment="1">
      <alignment horizontal="center"/>
    </xf>
    <xf numFmtId="0" fontId="13" fillId="0" borderId="1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20" xfId="2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wrapText="1"/>
    </xf>
    <xf numFmtId="3" fontId="13" fillId="0" borderId="20" xfId="2" applyNumberFormat="1" applyFont="1" applyBorder="1" applyAlignment="1">
      <alignment horizontal="center" vertical="center"/>
    </xf>
    <xf numFmtId="3" fontId="13" fillId="0" borderId="6" xfId="2" applyNumberFormat="1" applyFont="1" applyBorder="1" applyAlignment="1">
      <alignment horizontal="center" vertical="center"/>
    </xf>
    <xf numFmtId="0" fontId="36" fillId="0" borderId="20" xfId="2" applyFont="1" applyBorder="1" applyAlignment="1">
      <alignment horizontal="center" vertical="center" wrapText="1"/>
    </xf>
    <xf numFmtId="0" fontId="36" fillId="0" borderId="6" xfId="2" applyFont="1" applyBorder="1" applyAlignment="1">
      <alignment horizontal="center" vertical="center" wrapText="1"/>
    </xf>
    <xf numFmtId="17" fontId="13" fillId="0" borderId="20" xfId="2" applyNumberFormat="1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2" fontId="13" fillId="0" borderId="20" xfId="2" applyNumberFormat="1" applyFont="1" applyBorder="1" applyAlignment="1">
      <alignment horizontal="center" vertical="center"/>
    </xf>
    <xf numFmtId="2" fontId="13" fillId="0" borderId="6" xfId="2" applyNumberFormat="1" applyFont="1" applyBorder="1" applyAlignment="1">
      <alignment horizontal="center" vertical="center"/>
    </xf>
    <xf numFmtId="0" fontId="13" fillId="8" borderId="19" xfId="0" applyFont="1" applyFill="1" applyBorder="1" applyAlignment="1">
      <alignment horizontal="left" vertical="top" wrapText="1"/>
    </xf>
    <xf numFmtId="0" fontId="34" fillId="0" borderId="30" xfId="2" applyFont="1" applyBorder="1" applyAlignment="1">
      <alignment horizontal="center"/>
    </xf>
    <xf numFmtId="0" fontId="27" fillId="8" borderId="16" xfId="0" applyNumberFormat="1" applyFont="1" applyFill="1" applyBorder="1" applyAlignment="1">
      <alignment horizontal="left"/>
    </xf>
    <xf numFmtId="0" fontId="27" fillId="8" borderId="18" xfId="0" applyNumberFormat="1" applyFont="1" applyFill="1" applyBorder="1" applyAlignment="1">
      <alignment horizontal="left"/>
    </xf>
    <xf numFmtId="0" fontId="28" fillId="8" borderId="19" xfId="0" applyNumberFormat="1" applyFont="1" applyFill="1" applyBorder="1" applyAlignment="1">
      <alignment horizontal="left"/>
    </xf>
    <xf numFmtId="0" fontId="30" fillId="8" borderId="19" xfId="0" applyFont="1" applyFill="1" applyBorder="1" applyAlignment="1">
      <alignment horizontal="left"/>
    </xf>
    <xf numFmtId="0" fontId="13" fillId="8" borderId="19" xfId="0" applyNumberFormat="1" applyFont="1" applyFill="1" applyBorder="1" applyAlignment="1">
      <alignment horizontal="left" vertical="top" wrapText="1"/>
    </xf>
    <xf numFmtId="0" fontId="28" fillId="8" borderId="16" xfId="0" applyNumberFormat="1" applyFont="1" applyFill="1" applyBorder="1" applyAlignment="1">
      <alignment horizontal="left"/>
    </xf>
    <xf numFmtId="0" fontId="28" fillId="8" borderId="18" xfId="0" applyNumberFormat="1" applyFont="1" applyFill="1" applyBorder="1" applyAlignment="1">
      <alignment horizontal="left"/>
    </xf>
    <xf numFmtId="0" fontId="13" fillId="8" borderId="16" xfId="0" applyNumberFormat="1" applyFont="1" applyFill="1" applyBorder="1" applyAlignment="1">
      <alignment horizontal="left"/>
    </xf>
    <xf numFmtId="0" fontId="13" fillId="8" borderId="18" xfId="0" applyNumberFormat="1" applyFont="1" applyFill="1" applyBorder="1" applyAlignment="1">
      <alignment horizontal="left"/>
    </xf>
    <xf numFmtId="0" fontId="13" fillId="8" borderId="16" xfId="0" applyFont="1" applyFill="1" applyBorder="1" applyAlignment="1">
      <alignment horizontal="left" vertical="top" wrapText="1"/>
    </xf>
    <xf numFmtId="0" fontId="13" fillId="8" borderId="18" xfId="0" applyFont="1" applyFill="1" applyBorder="1" applyAlignment="1">
      <alignment horizontal="left" vertical="top" wrapText="1"/>
    </xf>
    <xf numFmtId="0" fontId="17" fillId="8" borderId="16" xfId="0" applyFont="1" applyFill="1" applyBorder="1" applyAlignment="1">
      <alignment horizontal="left"/>
    </xf>
    <xf numFmtId="0" fontId="17" fillId="8" borderId="18" xfId="0" applyFont="1" applyFill="1" applyBorder="1" applyAlignment="1">
      <alignment horizontal="left"/>
    </xf>
    <xf numFmtId="17" fontId="38" fillId="0" borderId="20" xfId="2" applyNumberFormat="1" applyFont="1" applyBorder="1" applyAlignment="1">
      <alignment horizontal="center" vertical="center"/>
    </xf>
    <xf numFmtId="0" fontId="38" fillId="0" borderId="6" xfId="2" applyFont="1" applyBorder="1" applyAlignment="1">
      <alignment horizontal="center" vertical="center"/>
    </xf>
  </cellXfs>
  <cellStyles count="5">
    <cellStyle name="เครื่องหมายจุลภาค" xfId="1" builtinId="3"/>
    <cellStyle name="เครื่องหมายจุลภาค 2" xfId="4"/>
    <cellStyle name="ปกติ" xfId="0" builtinId="0"/>
    <cellStyle name="ปกติ 3 2" xfId="3"/>
    <cellStyle name="ปกติ_ตารางสรุปผลการปฏิบัติงาน-4หน้างบ48(ใหม่ที่สุด)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2;&#3621;&#3591;&#3634;&#3609;&#3626;&#3635;&#3588;&#3633;&#3597;&#3594;&#3640;&#3617;&#3614;&#3619;&#3611;&#3637;&#3591;&#3610;&#3611;&#3619;&#3632;&#3617;&#3634;&#3603;58%20&#3627;&#3633;&#3623;&#3627;&#3609;&#3657;&#36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สรุปผลงานสำคัญ-สะสมรายเดือน"/>
      <sheetName val="ชุมพร"/>
      <sheetName val="ต.ค.57"/>
      <sheetName val="พ.ย.57"/>
      <sheetName val="ธ.ค.57"/>
      <sheetName val="ม.ค.58"/>
      <sheetName val="ก.พ.58"/>
      <sheetName val="มี.ค.58"/>
      <sheetName val="เม.ย.58"/>
      <sheetName val="พ.ค.58"/>
      <sheetName val="มิ.ย.58"/>
      <sheetName val="ก.ค.58"/>
      <sheetName val="ส.ค.58"/>
      <sheetName val="ก.ย.58"/>
      <sheetName val="Sheet1"/>
      <sheetName val="Sheet3"/>
    </sheetNames>
    <sheetDataSet>
      <sheetData sheetId="0"/>
      <sheetData sheetId="1"/>
      <sheetData sheetId="2">
        <row r="11">
          <cell r="F11">
            <v>103</v>
          </cell>
        </row>
        <row r="12">
          <cell r="F12">
            <v>789</v>
          </cell>
        </row>
        <row r="13">
          <cell r="F13">
            <v>1107</v>
          </cell>
        </row>
        <row r="14">
          <cell r="F14">
            <v>166</v>
          </cell>
        </row>
        <row r="15">
          <cell r="F15">
            <v>101</v>
          </cell>
        </row>
        <row r="16">
          <cell r="F16">
            <v>140</v>
          </cell>
        </row>
        <row r="19">
          <cell r="F19">
            <v>87</v>
          </cell>
        </row>
        <row r="20">
          <cell r="F20">
            <v>87</v>
          </cell>
        </row>
        <row r="21">
          <cell r="F21">
            <v>70</v>
          </cell>
        </row>
        <row r="23">
          <cell r="F23">
            <v>166</v>
          </cell>
        </row>
        <row r="24">
          <cell r="F24">
            <v>155</v>
          </cell>
        </row>
        <row r="25">
          <cell r="F25">
            <v>11</v>
          </cell>
        </row>
        <row r="26">
          <cell r="F26">
            <v>79</v>
          </cell>
        </row>
        <row r="27">
          <cell r="F27">
            <v>66</v>
          </cell>
        </row>
        <row r="28">
          <cell r="F28">
            <v>13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100</v>
          </cell>
        </row>
        <row r="33">
          <cell r="F33">
            <v>66</v>
          </cell>
        </row>
        <row r="34">
          <cell r="F34">
            <v>482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1</v>
          </cell>
        </row>
        <row r="40">
          <cell r="F40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48">
          <cell r="F48">
            <v>3</v>
          </cell>
        </row>
        <row r="49">
          <cell r="F49">
            <v>3</v>
          </cell>
        </row>
        <row r="50">
          <cell r="F50">
            <v>3</v>
          </cell>
        </row>
        <row r="51">
          <cell r="F51">
            <v>1</v>
          </cell>
        </row>
        <row r="52">
          <cell r="F52">
            <v>0</v>
          </cell>
        </row>
        <row r="55">
          <cell r="F55">
            <v>2</v>
          </cell>
        </row>
        <row r="56">
          <cell r="F56">
            <v>0</v>
          </cell>
        </row>
        <row r="57">
          <cell r="F57">
            <v>7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5">
          <cell r="F65">
            <v>319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5944</v>
          </cell>
        </row>
        <row r="82">
          <cell r="F82">
            <v>0</v>
          </cell>
        </row>
        <row r="83">
          <cell r="F83">
            <v>0</v>
          </cell>
        </row>
        <row r="85">
          <cell r="F85">
            <v>0</v>
          </cell>
        </row>
        <row r="86">
          <cell r="F86">
            <v>76</v>
          </cell>
        </row>
        <row r="87">
          <cell r="F87">
            <v>13</v>
          </cell>
        </row>
        <row r="88">
          <cell r="F88">
            <v>9</v>
          </cell>
        </row>
        <row r="89">
          <cell r="F89">
            <v>54</v>
          </cell>
        </row>
        <row r="90">
          <cell r="F90">
            <v>0</v>
          </cell>
        </row>
        <row r="91">
          <cell r="F91">
            <v>0</v>
          </cell>
        </row>
        <row r="93">
          <cell r="F93">
            <v>287</v>
          </cell>
        </row>
        <row r="94">
          <cell r="F94">
            <v>13</v>
          </cell>
        </row>
        <row r="95">
          <cell r="F95">
            <v>287</v>
          </cell>
        </row>
        <row r="96">
          <cell r="F96">
            <v>287</v>
          </cell>
        </row>
        <row r="97">
          <cell r="F97">
            <v>0</v>
          </cell>
        </row>
        <row r="98">
          <cell r="F98">
            <v>13</v>
          </cell>
        </row>
        <row r="99">
          <cell r="F99">
            <v>13</v>
          </cell>
        </row>
        <row r="100">
          <cell r="F100">
            <v>0</v>
          </cell>
        </row>
        <row r="101">
          <cell r="F101">
            <v>2585</v>
          </cell>
        </row>
        <row r="102">
          <cell r="F102">
            <v>2693</v>
          </cell>
        </row>
        <row r="103">
          <cell r="F103">
            <v>2585</v>
          </cell>
        </row>
        <row r="104">
          <cell r="F104">
            <v>887</v>
          </cell>
        </row>
        <row r="105">
          <cell r="F105">
            <v>8</v>
          </cell>
        </row>
        <row r="106">
          <cell r="F106">
            <v>360</v>
          </cell>
        </row>
        <row r="107">
          <cell r="F107">
            <v>519</v>
          </cell>
        </row>
        <row r="108">
          <cell r="F108">
            <v>0</v>
          </cell>
        </row>
        <row r="109">
          <cell r="F109">
            <v>14</v>
          </cell>
        </row>
        <row r="110">
          <cell r="F110">
            <v>1684</v>
          </cell>
        </row>
        <row r="111">
          <cell r="F111">
            <v>2693</v>
          </cell>
        </row>
        <row r="112">
          <cell r="F112">
            <v>995</v>
          </cell>
        </row>
        <row r="113">
          <cell r="F113">
            <v>9</v>
          </cell>
        </row>
        <row r="114">
          <cell r="F114">
            <v>381</v>
          </cell>
        </row>
        <row r="115">
          <cell r="F115">
            <v>605</v>
          </cell>
        </row>
        <row r="116">
          <cell r="F116">
            <v>0</v>
          </cell>
        </row>
        <row r="117">
          <cell r="F117">
            <v>14</v>
          </cell>
        </row>
        <row r="118">
          <cell r="F118">
            <v>1684</v>
          </cell>
        </row>
      </sheetData>
      <sheetData sheetId="3">
        <row r="11">
          <cell r="F11">
            <v>189</v>
          </cell>
        </row>
        <row r="12">
          <cell r="F12">
            <v>928</v>
          </cell>
        </row>
        <row r="13">
          <cell r="F13">
            <v>1322</v>
          </cell>
        </row>
        <row r="14">
          <cell r="F14">
            <v>272</v>
          </cell>
        </row>
        <row r="15">
          <cell r="F15">
            <v>132</v>
          </cell>
        </row>
        <row r="16">
          <cell r="F16">
            <v>220</v>
          </cell>
        </row>
        <row r="19">
          <cell r="F19">
            <v>95</v>
          </cell>
        </row>
        <row r="20">
          <cell r="F20">
            <v>95</v>
          </cell>
        </row>
        <row r="21">
          <cell r="F21">
            <v>76</v>
          </cell>
        </row>
        <row r="23">
          <cell r="F23">
            <v>178</v>
          </cell>
        </row>
        <row r="24">
          <cell r="F24">
            <v>165</v>
          </cell>
        </row>
        <row r="25">
          <cell r="F25">
            <v>13</v>
          </cell>
        </row>
        <row r="26">
          <cell r="F26">
            <v>82</v>
          </cell>
        </row>
        <row r="27">
          <cell r="F27">
            <v>73</v>
          </cell>
        </row>
        <row r="28">
          <cell r="F28">
            <v>9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117</v>
          </cell>
        </row>
        <row r="33">
          <cell r="F33">
            <v>61</v>
          </cell>
        </row>
        <row r="34">
          <cell r="F34">
            <v>493</v>
          </cell>
        </row>
        <row r="35">
          <cell r="F35">
            <v>46</v>
          </cell>
        </row>
        <row r="36">
          <cell r="F36">
            <v>108</v>
          </cell>
        </row>
        <row r="37">
          <cell r="F37">
            <v>108</v>
          </cell>
        </row>
        <row r="38">
          <cell r="F38">
            <v>67</v>
          </cell>
        </row>
        <row r="39">
          <cell r="F39">
            <v>0</v>
          </cell>
        </row>
        <row r="40">
          <cell r="F40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49">
          <cell r="F49">
            <v>4</v>
          </cell>
        </row>
        <row r="50">
          <cell r="F50">
            <v>4</v>
          </cell>
        </row>
        <row r="52">
          <cell r="F52">
            <v>0</v>
          </cell>
        </row>
        <row r="55">
          <cell r="F55">
            <v>1</v>
          </cell>
        </row>
        <row r="56">
          <cell r="F56">
            <v>1</v>
          </cell>
        </row>
        <row r="57">
          <cell r="F57">
            <v>2</v>
          </cell>
        </row>
        <row r="61">
          <cell r="F61">
            <v>81</v>
          </cell>
        </row>
        <row r="62">
          <cell r="F62">
            <v>0</v>
          </cell>
        </row>
        <row r="63">
          <cell r="F63">
            <v>0</v>
          </cell>
        </row>
        <row r="65">
          <cell r="F65">
            <v>325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82">
          <cell r="F82">
            <v>181</v>
          </cell>
        </row>
        <row r="83">
          <cell r="F83">
            <v>832</v>
          </cell>
        </row>
        <row r="85">
          <cell r="F85">
            <v>0</v>
          </cell>
        </row>
        <row r="86">
          <cell r="F86">
            <v>55</v>
          </cell>
        </row>
        <row r="87">
          <cell r="F87">
            <v>31</v>
          </cell>
        </row>
        <row r="88">
          <cell r="F88">
            <v>2</v>
          </cell>
        </row>
        <row r="89">
          <cell r="F89">
            <v>22</v>
          </cell>
        </row>
        <row r="90">
          <cell r="F90">
            <v>0</v>
          </cell>
        </row>
        <row r="91">
          <cell r="F91">
            <v>0</v>
          </cell>
        </row>
        <row r="93">
          <cell r="F93">
            <v>143</v>
          </cell>
        </row>
        <row r="94">
          <cell r="F94">
            <v>20</v>
          </cell>
        </row>
        <row r="95">
          <cell r="F95">
            <v>143</v>
          </cell>
        </row>
        <row r="96">
          <cell r="F96">
            <v>143</v>
          </cell>
        </row>
        <row r="97">
          <cell r="F97">
            <v>0</v>
          </cell>
        </row>
        <row r="98">
          <cell r="F98">
            <v>20</v>
          </cell>
        </row>
        <row r="99">
          <cell r="F99">
            <v>20</v>
          </cell>
        </row>
        <row r="100">
          <cell r="F100">
            <v>0</v>
          </cell>
        </row>
        <row r="101">
          <cell r="F101">
            <v>656</v>
          </cell>
        </row>
        <row r="102">
          <cell r="F102">
            <v>762</v>
          </cell>
        </row>
        <row r="103">
          <cell r="F103">
            <v>656</v>
          </cell>
        </row>
        <row r="104">
          <cell r="F104">
            <v>648</v>
          </cell>
        </row>
        <row r="105">
          <cell r="F105">
            <v>10</v>
          </cell>
        </row>
        <row r="106">
          <cell r="F106">
            <v>265</v>
          </cell>
        </row>
        <row r="107">
          <cell r="F107">
            <v>373</v>
          </cell>
        </row>
        <row r="108">
          <cell r="F108">
            <v>0</v>
          </cell>
        </row>
        <row r="109">
          <cell r="F109">
            <v>8</v>
          </cell>
        </row>
        <row r="110">
          <cell r="F110">
            <v>0</v>
          </cell>
        </row>
        <row r="111">
          <cell r="F111">
            <v>762</v>
          </cell>
        </row>
        <row r="112">
          <cell r="F112">
            <v>754</v>
          </cell>
        </row>
        <row r="113">
          <cell r="F113">
            <v>12</v>
          </cell>
        </row>
        <row r="114">
          <cell r="F114">
            <v>285</v>
          </cell>
        </row>
        <row r="115">
          <cell r="F115">
            <v>457</v>
          </cell>
        </row>
        <row r="116">
          <cell r="F116">
            <v>0</v>
          </cell>
        </row>
        <row r="117">
          <cell r="F117">
            <v>8</v>
          </cell>
        </row>
        <row r="118">
          <cell r="F118">
            <v>0</v>
          </cell>
        </row>
      </sheetData>
      <sheetData sheetId="4">
        <row r="11">
          <cell r="F11">
            <v>132</v>
          </cell>
        </row>
        <row r="12">
          <cell r="F12">
            <v>741</v>
          </cell>
        </row>
        <row r="13">
          <cell r="F13">
            <v>1046</v>
          </cell>
        </row>
        <row r="14">
          <cell r="F14">
            <v>157</v>
          </cell>
        </row>
        <row r="15">
          <cell r="F15">
            <v>80</v>
          </cell>
        </row>
        <row r="16">
          <cell r="F16">
            <v>121</v>
          </cell>
        </row>
        <row r="19">
          <cell r="F19">
            <v>51</v>
          </cell>
        </row>
        <row r="20">
          <cell r="F20">
            <v>51</v>
          </cell>
        </row>
        <row r="21">
          <cell r="F21">
            <v>39</v>
          </cell>
        </row>
        <row r="23">
          <cell r="F23">
            <v>146</v>
          </cell>
        </row>
        <row r="24">
          <cell r="F24">
            <v>135</v>
          </cell>
        </row>
        <row r="25">
          <cell r="F25">
            <v>11</v>
          </cell>
        </row>
        <row r="26">
          <cell r="F26">
            <v>82</v>
          </cell>
        </row>
        <row r="27">
          <cell r="F27">
            <v>79</v>
          </cell>
        </row>
        <row r="28">
          <cell r="F28">
            <v>3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85</v>
          </cell>
        </row>
        <row r="33">
          <cell r="F33">
            <v>61</v>
          </cell>
        </row>
        <row r="34">
          <cell r="F34">
            <v>466</v>
          </cell>
        </row>
        <row r="35">
          <cell r="F35">
            <v>45</v>
          </cell>
        </row>
        <row r="36">
          <cell r="F36">
            <v>1</v>
          </cell>
        </row>
        <row r="37">
          <cell r="F37">
            <v>1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110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48">
          <cell r="F48">
            <v>3</v>
          </cell>
        </row>
        <row r="49">
          <cell r="F49">
            <v>3</v>
          </cell>
        </row>
        <row r="50">
          <cell r="F50">
            <v>3</v>
          </cell>
        </row>
        <row r="51">
          <cell r="F51">
            <v>0</v>
          </cell>
        </row>
        <row r="52">
          <cell r="F52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5</v>
          </cell>
        </row>
        <row r="61">
          <cell r="F61">
            <v>1073</v>
          </cell>
        </row>
        <row r="62">
          <cell r="F62">
            <v>482</v>
          </cell>
        </row>
        <row r="63">
          <cell r="F63">
            <v>0</v>
          </cell>
        </row>
        <row r="65">
          <cell r="F65">
            <v>424</v>
          </cell>
        </row>
        <row r="68">
          <cell r="F68">
            <v>1</v>
          </cell>
        </row>
        <row r="69">
          <cell r="F69">
            <v>20</v>
          </cell>
        </row>
        <row r="70">
          <cell r="F70">
            <v>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6">
          <cell r="F76">
            <v>0</v>
          </cell>
        </row>
        <row r="77">
          <cell r="F77">
            <v>251</v>
          </cell>
        </row>
        <row r="78">
          <cell r="F78">
            <v>9817</v>
          </cell>
        </row>
        <row r="82">
          <cell r="F82">
            <v>54</v>
          </cell>
        </row>
        <row r="83">
          <cell r="F83">
            <v>1011</v>
          </cell>
        </row>
        <row r="85">
          <cell r="F85">
            <v>0</v>
          </cell>
        </row>
        <row r="86">
          <cell r="F86">
            <v>328</v>
          </cell>
        </row>
        <row r="87">
          <cell r="F87">
            <v>309</v>
          </cell>
        </row>
        <row r="88">
          <cell r="F88">
            <v>1</v>
          </cell>
        </row>
        <row r="89">
          <cell r="F89">
            <v>18</v>
          </cell>
        </row>
        <row r="90">
          <cell r="F90">
            <v>0</v>
          </cell>
        </row>
        <row r="91">
          <cell r="F91">
            <v>309</v>
          </cell>
        </row>
        <row r="93">
          <cell r="F93">
            <v>111</v>
          </cell>
        </row>
        <row r="94">
          <cell r="F94">
            <v>34</v>
          </cell>
        </row>
        <row r="95">
          <cell r="F95">
            <v>111</v>
          </cell>
        </row>
        <row r="96">
          <cell r="F96">
            <v>111</v>
          </cell>
        </row>
        <row r="97">
          <cell r="F97">
            <v>0</v>
          </cell>
        </row>
        <row r="98">
          <cell r="F98">
            <v>34</v>
          </cell>
        </row>
        <row r="99">
          <cell r="F99">
            <v>34</v>
          </cell>
        </row>
        <row r="100">
          <cell r="F100">
            <v>0</v>
          </cell>
        </row>
        <row r="101">
          <cell r="F101">
            <v>580</v>
          </cell>
        </row>
        <row r="102">
          <cell r="F102">
            <v>646</v>
          </cell>
        </row>
        <row r="103">
          <cell r="F103">
            <v>580</v>
          </cell>
        </row>
        <row r="104">
          <cell r="F104">
            <v>580</v>
          </cell>
        </row>
        <row r="105">
          <cell r="F105">
            <v>16</v>
          </cell>
        </row>
        <row r="106">
          <cell r="F106">
            <v>144</v>
          </cell>
        </row>
        <row r="107">
          <cell r="F107">
            <v>419</v>
          </cell>
        </row>
        <row r="108">
          <cell r="F108">
            <v>1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646</v>
          </cell>
        </row>
        <row r="112">
          <cell r="F112">
            <v>646</v>
          </cell>
        </row>
        <row r="113">
          <cell r="F113">
            <v>18</v>
          </cell>
        </row>
        <row r="114">
          <cell r="F114">
            <v>154</v>
          </cell>
        </row>
        <row r="115">
          <cell r="F115">
            <v>473</v>
          </cell>
        </row>
        <row r="116">
          <cell r="F116">
            <v>1</v>
          </cell>
        </row>
        <row r="117">
          <cell r="F117">
            <v>0</v>
          </cell>
        </row>
        <row r="118">
          <cell r="F118">
            <v>0</v>
          </cell>
        </row>
      </sheetData>
      <sheetData sheetId="5">
        <row r="11">
          <cell r="F11">
            <v>180</v>
          </cell>
        </row>
        <row r="12">
          <cell r="F12">
            <v>752</v>
          </cell>
        </row>
        <row r="13">
          <cell r="F13">
            <v>1090</v>
          </cell>
        </row>
        <row r="14">
          <cell r="F14">
            <v>162</v>
          </cell>
        </row>
        <row r="15">
          <cell r="F15">
            <v>108</v>
          </cell>
        </row>
        <row r="16">
          <cell r="F16">
            <v>132</v>
          </cell>
        </row>
        <row r="19">
          <cell r="F19">
            <v>77</v>
          </cell>
        </row>
        <row r="20">
          <cell r="F20">
            <v>77</v>
          </cell>
        </row>
        <row r="21">
          <cell r="F21">
            <v>50</v>
          </cell>
        </row>
        <row r="23">
          <cell r="F23">
            <v>199</v>
          </cell>
        </row>
        <row r="24">
          <cell r="F24">
            <v>174</v>
          </cell>
        </row>
        <row r="25">
          <cell r="F25">
            <v>25</v>
          </cell>
        </row>
        <row r="26">
          <cell r="F26">
            <v>72</v>
          </cell>
        </row>
        <row r="27">
          <cell r="F27">
            <v>68</v>
          </cell>
        </row>
        <row r="28">
          <cell r="F28">
            <v>4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109</v>
          </cell>
        </row>
        <row r="33">
          <cell r="F33">
            <v>90</v>
          </cell>
        </row>
        <row r="34">
          <cell r="F34">
            <v>378</v>
          </cell>
        </row>
        <row r="35">
          <cell r="F35">
            <v>45</v>
          </cell>
        </row>
        <row r="36">
          <cell r="F36">
            <v>2</v>
          </cell>
        </row>
        <row r="37">
          <cell r="F37">
            <v>2</v>
          </cell>
        </row>
        <row r="38">
          <cell r="F38">
            <v>1</v>
          </cell>
        </row>
        <row r="39">
          <cell r="F39">
            <v>0</v>
          </cell>
        </row>
        <row r="40">
          <cell r="F40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20</v>
          </cell>
        </row>
        <row r="46">
          <cell r="F46">
            <v>20</v>
          </cell>
        </row>
        <row r="47">
          <cell r="F47">
            <v>10</v>
          </cell>
        </row>
        <row r="48">
          <cell r="F48">
            <v>3</v>
          </cell>
        </row>
        <row r="49">
          <cell r="F49">
            <v>3</v>
          </cell>
        </row>
        <row r="50">
          <cell r="F50">
            <v>3</v>
          </cell>
        </row>
        <row r="51">
          <cell r="F51">
            <v>0</v>
          </cell>
        </row>
        <row r="52">
          <cell r="F52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4</v>
          </cell>
        </row>
        <row r="61">
          <cell r="F61">
            <v>328</v>
          </cell>
        </row>
        <row r="62">
          <cell r="F62">
            <v>0</v>
          </cell>
        </row>
        <row r="63">
          <cell r="F63">
            <v>0</v>
          </cell>
        </row>
        <row r="65">
          <cell r="F65">
            <v>863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9939</v>
          </cell>
        </row>
        <row r="82">
          <cell r="F82">
            <v>75</v>
          </cell>
        </row>
        <row r="83">
          <cell r="F83">
            <v>627</v>
          </cell>
        </row>
        <row r="85">
          <cell r="F85">
            <v>0</v>
          </cell>
        </row>
        <row r="86">
          <cell r="F86">
            <v>385</v>
          </cell>
        </row>
        <row r="87">
          <cell r="F87">
            <v>230</v>
          </cell>
        </row>
        <row r="88">
          <cell r="F88">
            <v>155</v>
          </cell>
        </row>
        <row r="89"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3">
          <cell r="F93">
            <v>758</v>
          </cell>
        </row>
        <row r="94">
          <cell r="F94">
            <v>37</v>
          </cell>
        </row>
        <row r="95">
          <cell r="F95">
            <v>758</v>
          </cell>
        </row>
        <row r="96">
          <cell r="F96">
            <v>758</v>
          </cell>
        </row>
        <row r="97">
          <cell r="F97">
            <v>0</v>
          </cell>
        </row>
        <row r="98">
          <cell r="F98">
            <v>37</v>
          </cell>
        </row>
        <row r="99">
          <cell r="F99">
            <v>37</v>
          </cell>
        </row>
        <row r="100">
          <cell r="F100">
            <v>0</v>
          </cell>
        </row>
        <row r="101">
          <cell r="F101">
            <v>173</v>
          </cell>
        </row>
        <row r="102">
          <cell r="F102">
            <v>197</v>
          </cell>
        </row>
        <row r="103">
          <cell r="F103">
            <v>173</v>
          </cell>
        </row>
        <row r="104">
          <cell r="F104">
            <v>166</v>
          </cell>
        </row>
        <row r="105">
          <cell r="F105">
            <v>10</v>
          </cell>
        </row>
        <row r="106">
          <cell r="F106">
            <v>89</v>
          </cell>
        </row>
        <row r="107">
          <cell r="F107">
            <v>67</v>
          </cell>
        </row>
        <row r="108">
          <cell r="F108">
            <v>0</v>
          </cell>
        </row>
        <row r="109">
          <cell r="F109">
            <v>7</v>
          </cell>
        </row>
        <row r="110">
          <cell r="F110">
            <v>0</v>
          </cell>
        </row>
        <row r="111">
          <cell r="F111">
            <v>197</v>
          </cell>
        </row>
        <row r="112">
          <cell r="F112">
            <v>190</v>
          </cell>
        </row>
        <row r="113">
          <cell r="F113">
            <v>12</v>
          </cell>
        </row>
        <row r="114">
          <cell r="F114">
            <v>95</v>
          </cell>
        </row>
        <row r="115">
          <cell r="F115">
            <v>83</v>
          </cell>
        </row>
        <row r="116">
          <cell r="F116">
            <v>0</v>
          </cell>
        </row>
        <row r="117">
          <cell r="F117">
            <v>7</v>
          </cell>
        </row>
        <row r="118">
          <cell r="F118">
            <v>0</v>
          </cell>
        </row>
      </sheetData>
      <sheetData sheetId="6">
        <row r="11">
          <cell r="F11">
            <v>178</v>
          </cell>
        </row>
        <row r="12">
          <cell r="F12">
            <v>971</v>
          </cell>
        </row>
        <row r="13">
          <cell r="F13">
            <v>1414</v>
          </cell>
        </row>
        <row r="14">
          <cell r="F14">
            <v>271</v>
          </cell>
        </row>
        <row r="15">
          <cell r="F15">
            <v>133</v>
          </cell>
        </row>
        <row r="16">
          <cell r="F16">
            <v>224</v>
          </cell>
        </row>
        <row r="19">
          <cell r="F19">
            <v>98</v>
          </cell>
        </row>
        <row r="20">
          <cell r="F20">
            <v>98</v>
          </cell>
        </row>
        <row r="21">
          <cell r="F21">
            <v>46</v>
          </cell>
        </row>
        <row r="23">
          <cell r="F23">
            <v>178</v>
          </cell>
        </row>
        <row r="24">
          <cell r="F24">
            <v>172</v>
          </cell>
        </row>
        <row r="25">
          <cell r="F25">
            <v>6</v>
          </cell>
        </row>
        <row r="26">
          <cell r="F26">
            <v>110</v>
          </cell>
        </row>
        <row r="27">
          <cell r="F27">
            <v>101</v>
          </cell>
        </row>
        <row r="28">
          <cell r="F28">
            <v>9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101</v>
          </cell>
        </row>
        <row r="33">
          <cell r="F33">
            <v>77</v>
          </cell>
        </row>
        <row r="34">
          <cell r="F34">
            <v>378</v>
          </cell>
        </row>
        <row r="35">
          <cell r="F35">
            <v>45</v>
          </cell>
        </row>
        <row r="36">
          <cell r="F36">
            <v>118</v>
          </cell>
        </row>
        <row r="37">
          <cell r="F37">
            <v>118</v>
          </cell>
        </row>
        <row r="38">
          <cell r="F38">
            <v>69</v>
          </cell>
        </row>
        <row r="39">
          <cell r="F39">
            <v>0</v>
          </cell>
        </row>
        <row r="40">
          <cell r="F40">
            <v>0</v>
          </cell>
        </row>
        <row r="42">
          <cell r="F42">
            <v>12</v>
          </cell>
        </row>
        <row r="43">
          <cell r="F43">
            <v>12</v>
          </cell>
        </row>
        <row r="44">
          <cell r="F44">
            <v>5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48">
          <cell r="F48">
            <v>3</v>
          </cell>
        </row>
        <row r="49">
          <cell r="F49">
            <v>3</v>
          </cell>
        </row>
        <row r="50">
          <cell r="F50">
            <v>3</v>
          </cell>
        </row>
        <row r="51">
          <cell r="F51">
            <v>0</v>
          </cell>
        </row>
        <row r="52">
          <cell r="F52">
            <v>56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9</v>
          </cell>
        </row>
        <row r="61">
          <cell r="F61">
            <v>423</v>
          </cell>
        </row>
        <row r="62">
          <cell r="F62">
            <v>0</v>
          </cell>
        </row>
        <row r="63">
          <cell r="F63">
            <v>0</v>
          </cell>
        </row>
        <row r="65">
          <cell r="F65">
            <v>356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11084</v>
          </cell>
        </row>
        <row r="82">
          <cell r="F82">
            <v>0</v>
          </cell>
        </row>
        <row r="83">
          <cell r="F83">
            <v>467</v>
          </cell>
        </row>
        <row r="85">
          <cell r="F85">
            <v>0</v>
          </cell>
        </row>
        <row r="86">
          <cell r="F86">
            <v>354</v>
          </cell>
        </row>
        <row r="87">
          <cell r="F87">
            <v>315</v>
          </cell>
        </row>
        <row r="88">
          <cell r="F88">
            <v>39</v>
          </cell>
        </row>
        <row r="89"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3">
          <cell r="F93">
            <v>359</v>
          </cell>
        </row>
        <row r="94">
          <cell r="F94">
            <v>26</v>
          </cell>
        </row>
        <row r="95">
          <cell r="F95">
            <v>359</v>
          </cell>
        </row>
        <row r="96">
          <cell r="F96">
            <v>359</v>
          </cell>
        </row>
        <row r="97">
          <cell r="F97">
            <v>0</v>
          </cell>
        </row>
        <row r="98">
          <cell r="F98">
            <v>26</v>
          </cell>
        </row>
        <row r="99">
          <cell r="F99">
            <v>26</v>
          </cell>
        </row>
        <row r="100">
          <cell r="F100">
            <v>0</v>
          </cell>
        </row>
        <row r="101">
          <cell r="F101">
            <v>414</v>
          </cell>
        </row>
        <row r="102">
          <cell r="F102">
            <v>464</v>
          </cell>
        </row>
        <row r="103">
          <cell r="F103">
            <v>414</v>
          </cell>
        </row>
        <row r="104">
          <cell r="F104">
            <v>411</v>
          </cell>
        </row>
        <row r="105">
          <cell r="F105">
            <v>12</v>
          </cell>
        </row>
        <row r="106">
          <cell r="F106">
            <v>197</v>
          </cell>
        </row>
        <row r="107">
          <cell r="F107">
            <v>202</v>
          </cell>
        </row>
        <row r="108">
          <cell r="F108">
            <v>0</v>
          </cell>
        </row>
        <row r="109">
          <cell r="F109">
            <v>3</v>
          </cell>
        </row>
        <row r="110">
          <cell r="F110">
            <v>0</v>
          </cell>
        </row>
        <row r="111">
          <cell r="F111">
            <v>464</v>
          </cell>
        </row>
        <row r="112">
          <cell r="F112">
            <v>461</v>
          </cell>
        </row>
        <row r="113">
          <cell r="F113">
            <v>12</v>
          </cell>
        </row>
        <row r="114">
          <cell r="F114">
            <v>212</v>
          </cell>
        </row>
        <row r="115">
          <cell r="F115">
            <v>237</v>
          </cell>
        </row>
        <row r="116">
          <cell r="F116">
            <v>0</v>
          </cell>
        </row>
        <row r="117">
          <cell r="F117">
            <v>3</v>
          </cell>
        </row>
        <row r="118">
          <cell r="F118">
            <v>0</v>
          </cell>
        </row>
      </sheetData>
      <sheetData sheetId="7">
        <row r="11">
          <cell r="F11">
            <v>169</v>
          </cell>
        </row>
        <row r="12">
          <cell r="F12">
            <v>989</v>
          </cell>
        </row>
        <row r="13">
          <cell r="F13">
            <v>1443</v>
          </cell>
        </row>
        <row r="14">
          <cell r="F14">
            <v>293</v>
          </cell>
        </row>
        <row r="15">
          <cell r="F15">
            <v>222</v>
          </cell>
        </row>
        <row r="16">
          <cell r="F16">
            <v>265</v>
          </cell>
        </row>
        <row r="19">
          <cell r="F19">
            <v>88</v>
          </cell>
        </row>
        <row r="20">
          <cell r="F20">
            <v>88</v>
          </cell>
        </row>
        <row r="21">
          <cell r="F21">
            <v>32</v>
          </cell>
        </row>
        <row r="23">
          <cell r="F23">
            <v>197</v>
          </cell>
        </row>
        <row r="24">
          <cell r="F24">
            <v>191</v>
          </cell>
        </row>
        <row r="25">
          <cell r="F25">
            <v>6</v>
          </cell>
        </row>
        <row r="26">
          <cell r="F26">
            <v>96</v>
          </cell>
        </row>
        <row r="27">
          <cell r="F27">
            <v>88</v>
          </cell>
        </row>
        <row r="28">
          <cell r="F28">
            <v>8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108</v>
          </cell>
        </row>
        <row r="33">
          <cell r="F33">
            <v>89</v>
          </cell>
        </row>
        <row r="34">
          <cell r="F34">
            <v>456</v>
          </cell>
        </row>
        <row r="35">
          <cell r="F35">
            <v>45</v>
          </cell>
        </row>
        <row r="36">
          <cell r="F36">
            <v>114</v>
          </cell>
        </row>
        <row r="37">
          <cell r="F37">
            <v>114</v>
          </cell>
        </row>
        <row r="38">
          <cell r="F38">
            <v>88</v>
          </cell>
        </row>
        <row r="39">
          <cell r="F39">
            <v>0</v>
          </cell>
        </row>
        <row r="40">
          <cell r="F40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89</v>
          </cell>
        </row>
        <row r="46">
          <cell r="F46">
            <v>89</v>
          </cell>
        </row>
        <row r="47">
          <cell r="F47">
            <v>62</v>
          </cell>
        </row>
        <row r="48">
          <cell r="F48">
            <v>3</v>
          </cell>
        </row>
        <row r="49">
          <cell r="F49">
            <v>3</v>
          </cell>
        </row>
        <row r="50">
          <cell r="F50">
            <v>3</v>
          </cell>
        </row>
        <row r="51">
          <cell r="F51">
            <v>0</v>
          </cell>
        </row>
        <row r="52">
          <cell r="F52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3</v>
          </cell>
        </row>
        <row r="61">
          <cell r="F61">
            <v>0</v>
          </cell>
        </row>
        <row r="62">
          <cell r="F62">
            <v>433</v>
          </cell>
        </row>
        <row r="63">
          <cell r="F63">
            <v>0</v>
          </cell>
        </row>
        <row r="65">
          <cell r="F65">
            <v>366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5890</v>
          </cell>
        </row>
        <row r="82">
          <cell r="F82">
            <v>0</v>
          </cell>
        </row>
        <row r="83">
          <cell r="F83">
            <v>587</v>
          </cell>
        </row>
        <row r="85">
          <cell r="F85">
            <v>0</v>
          </cell>
        </row>
        <row r="86">
          <cell r="F86">
            <v>394</v>
          </cell>
        </row>
        <row r="87">
          <cell r="F87">
            <v>319</v>
          </cell>
        </row>
        <row r="88">
          <cell r="F88">
            <v>75</v>
          </cell>
        </row>
        <row r="89"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3">
          <cell r="F93">
            <v>395</v>
          </cell>
        </row>
        <row r="94">
          <cell r="F94">
            <v>30</v>
          </cell>
        </row>
        <row r="95">
          <cell r="F95">
            <v>395</v>
          </cell>
        </row>
        <row r="96">
          <cell r="F96">
            <v>395</v>
          </cell>
        </row>
        <row r="97">
          <cell r="F97">
            <v>0</v>
          </cell>
        </row>
        <row r="98">
          <cell r="F98">
            <v>30</v>
          </cell>
        </row>
        <row r="99">
          <cell r="F99">
            <v>30</v>
          </cell>
        </row>
        <row r="100">
          <cell r="F100">
            <v>0</v>
          </cell>
        </row>
        <row r="101">
          <cell r="F101">
            <v>633</v>
          </cell>
        </row>
        <row r="102">
          <cell r="F102">
            <v>706</v>
          </cell>
        </row>
        <row r="103">
          <cell r="F103">
            <v>633</v>
          </cell>
        </row>
        <row r="104">
          <cell r="F104">
            <v>630</v>
          </cell>
        </row>
        <row r="105">
          <cell r="F105">
            <v>22</v>
          </cell>
        </row>
        <row r="106">
          <cell r="F106">
            <v>444</v>
          </cell>
        </row>
        <row r="107">
          <cell r="F107">
            <v>163</v>
          </cell>
        </row>
        <row r="108">
          <cell r="F108">
            <v>1</v>
          </cell>
        </row>
        <row r="109">
          <cell r="F109">
            <v>3</v>
          </cell>
        </row>
        <row r="110">
          <cell r="F110">
            <v>0</v>
          </cell>
        </row>
        <row r="111">
          <cell r="F111">
            <v>706</v>
          </cell>
        </row>
        <row r="112">
          <cell r="F112">
            <v>697</v>
          </cell>
        </row>
        <row r="113">
          <cell r="F113">
            <v>27</v>
          </cell>
        </row>
        <row r="114">
          <cell r="F114">
            <v>461</v>
          </cell>
        </row>
        <row r="115">
          <cell r="F115">
            <v>208</v>
          </cell>
        </row>
        <row r="116">
          <cell r="F116">
            <v>1</v>
          </cell>
        </row>
        <row r="117">
          <cell r="F117">
            <v>9</v>
          </cell>
        </row>
        <row r="118">
          <cell r="F118">
            <v>0</v>
          </cell>
        </row>
      </sheetData>
      <sheetData sheetId="8">
        <row r="11">
          <cell r="F11">
            <v>122</v>
          </cell>
        </row>
        <row r="12">
          <cell r="F12">
            <v>884</v>
          </cell>
        </row>
        <row r="13">
          <cell r="F13">
            <v>1297</v>
          </cell>
        </row>
        <row r="14">
          <cell r="F14">
            <v>230</v>
          </cell>
        </row>
        <row r="15">
          <cell r="F15">
            <v>135</v>
          </cell>
        </row>
        <row r="16">
          <cell r="F16">
            <v>195</v>
          </cell>
        </row>
        <row r="19">
          <cell r="F19">
            <v>45</v>
          </cell>
        </row>
        <row r="20">
          <cell r="F20">
            <v>45</v>
          </cell>
        </row>
        <row r="21">
          <cell r="F21">
            <v>44</v>
          </cell>
        </row>
        <row r="23">
          <cell r="F23">
            <v>194</v>
          </cell>
        </row>
        <row r="24">
          <cell r="F24">
            <v>188</v>
          </cell>
        </row>
        <row r="25">
          <cell r="F25">
            <v>6</v>
          </cell>
        </row>
        <row r="26">
          <cell r="F26">
            <v>99</v>
          </cell>
        </row>
        <row r="27">
          <cell r="F27">
            <v>95</v>
          </cell>
        </row>
        <row r="28">
          <cell r="F28">
            <v>4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96</v>
          </cell>
        </row>
        <row r="33">
          <cell r="F33">
            <v>98</v>
          </cell>
        </row>
        <row r="34">
          <cell r="F34">
            <v>456</v>
          </cell>
        </row>
        <row r="35">
          <cell r="F35">
            <v>45</v>
          </cell>
        </row>
        <row r="36">
          <cell r="F36">
            <v>5</v>
          </cell>
        </row>
        <row r="37">
          <cell r="F37">
            <v>5</v>
          </cell>
        </row>
        <row r="38">
          <cell r="F38">
            <v>1</v>
          </cell>
        </row>
        <row r="39">
          <cell r="F39">
            <v>0</v>
          </cell>
        </row>
        <row r="40">
          <cell r="F40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50</v>
          </cell>
        </row>
        <row r="46">
          <cell r="F46">
            <v>50</v>
          </cell>
        </row>
        <row r="47">
          <cell r="F47">
            <v>50</v>
          </cell>
        </row>
        <row r="48">
          <cell r="F48">
            <v>4</v>
          </cell>
        </row>
        <row r="49">
          <cell r="F49">
            <v>4</v>
          </cell>
        </row>
        <row r="50">
          <cell r="F50">
            <v>4</v>
          </cell>
        </row>
        <row r="51">
          <cell r="F51">
            <v>0</v>
          </cell>
        </row>
        <row r="52">
          <cell r="F52">
            <v>0</v>
          </cell>
        </row>
        <row r="55">
          <cell r="F55">
            <v>0</v>
          </cell>
        </row>
        <row r="56">
          <cell r="F56">
            <v>1</v>
          </cell>
        </row>
        <row r="57">
          <cell r="F57">
            <v>4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5">
          <cell r="F65">
            <v>315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12648</v>
          </cell>
        </row>
        <row r="82">
          <cell r="F82">
            <v>0</v>
          </cell>
        </row>
        <row r="83">
          <cell r="F83">
            <v>1910</v>
          </cell>
        </row>
        <row r="85">
          <cell r="F85">
            <v>0</v>
          </cell>
        </row>
        <row r="86">
          <cell r="F86">
            <v>258</v>
          </cell>
        </row>
        <row r="87">
          <cell r="F87">
            <v>134</v>
          </cell>
        </row>
        <row r="88">
          <cell r="F88">
            <v>124</v>
          </cell>
        </row>
        <row r="89"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3">
          <cell r="F93">
            <v>47</v>
          </cell>
        </row>
        <row r="94">
          <cell r="F94">
            <v>6</v>
          </cell>
        </row>
        <row r="95">
          <cell r="F95">
            <v>47</v>
          </cell>
        </row>
        <row r="96">
          <cell r="F96">
            <v>47</v>
          </cell>
        </row>
        <row r="97">
          <cell r="F97">
            <v>0</v>
          </cell>
        </row>
        <row r="98">
          <cell r="F98">
            <v>6</v>
          </cell>
        </row>
        <row r="99">
          <cell r="F99">
            <v>6</v>
          </cell>
        </row>
        <row r="100">
          <cell r="F100">
            <v>0</v>
          </cell>
        </row>
        <row r="101">
          <cell r="F101">
            <v>3862</v>
          </cell>
        </row>
        <row r="102">
          <cell r="F102">
            <v>3938</v>
          </cell>
        </row>
        <row r="103">
          <cell r="F103">
            <v>3862</v>
          </cell>
        </row>
        <row r="104">
          <cell r="F104">
            <v>763</v>
          </cell>
        </row>
        <row r="105">
          <cell r="F105">
            <v>20</v>
          </cell>
        </row>
        <row r="106">
          <cell r="F106">
            <v>649</v>
          </cell>
        </row>
        <row r="107">
          <cell r="F107">
            <v>94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3099</v>
          </cell>
        </row>
        <row r="111">
          <cell r="F111">
            <v>3938</v>
          </cell>
        </row>
        <row r="112">
          <cell r="F112">
            <v>839</v>
          </cell>
        </row>
        <row r="113">
          <cell r="F113">
            <v>23</v>
          </cell>
        </row>
        <row r="114">
          <cell r="F114">
            <v>671</v>
          </cell>
        </row>
        <row r="115">
          <cell r="F115">
            <v>144</v>
          </cell>
        </row>
        <row r="116">
          <cell r="F116">
            <v>1</v>
          </cell>
        </row>
        <row r="117">
          <cell r="F117">
            <v>0</v>
          </cell>
        </row>
        <row r="118">
          <cell r="F118">
            <v>3099</v>
          </cell>
        </row>
      </sheetData>
      <sheetData sheetId="9">
        <row r="11">
          <cell r="F11">
            <v>197</v>
          </cell>
        </row>
        <row r="12">
          <cell r="F12">
            <v>1091</v>
          </cell>
        </row>
        <row r="13">
          <cell r="F13">
            <v>1606</v>
          </cell>
        </row>
        <row r="14">
          <cell r="F14">
            <v>305</v>
          </cell>
        </row>
        <row r="15">
          <cell r="F15">
            <v>157</v>
          </cell>
        </row>
        <row r="16">
          <cell r="F16">
            <v>262</v>
          </cell>
        </row>
        <row r="19">
          <cell r="F19">
            <v>65</v>
          </cell>
        </row>
        <row r="20">
          <cell r="F20">
            <v>65</v>
          </cell>
        </row>
        <row r="21">
          <cell r="F21">
            <v>52</v>
          </cell>
        </row>
        <row r="23">
          <cell r="F23">
            <v>254</v>
          </cell>
        </row>
        <row r="24">
          <cell r="F24">
            <v>241</v>
          </cell>
        </row>
        <row r="25">
          <cell r="F25">
            <v>13</v>
          </cell>
        </row>
        <row r="26">
          <cell r="F26">
            <v>107</v>
          </cell>
        </row>
        <row r="27">
          <cell r="F27">
            <v>99</v>
          </cell>
        </row>
        <row r="28">
          <cell r="F28">
            <v>8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134</v>
          </cell>
        </row>
        <row r="33">
          <cell r="F33">
            <v>120</v>
          </cell>
        </row>
        <row r="34">
          <cell r="F34">
            <v>462</v>
          </cell>
        </row>
        <row r="35">
          <cell r="F35">
            <v>45</v>
          </cell>
        </row>
        <row r="36">
          <cell r="F36">
            <v>163</v>
          </cell>
        </row>
        <row r="37">
          <cell r="F37">
            <v>163</v>
          </cell>
        </row>
        <row r="38">
          <cell r="F38">
            <v>106</v>
          </cell>
        </row>
        <row r="39">
          <cell r="F39">
            <v>0</v>
          </cell>
        </row>
        <row r="40">
          <cell r="F40">
            <v>0</v>
          </cell>
        </row>
        <row r="42">
          <cell r="F42">
            <v>12</v>
          </cell>
        </row>
        <row r="43">
          <cell r="F43">
            <v>12</v>
          </cell>
        </row>
        <row r="44">
          <cell r="F44">
            <v>1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48">
          <cell r="F48">
            <v>4</v>
          </cell>
        </row>
        <row r="49">
          <cell r="F49">
            <v>4</v>
          </cell>
        </row>
        <row r="50">
          <cell r="F50">
            <v>4</v>
          </cell>
        </row>
        <row r="51">
          <cell r="F51">
            <v>0</v>
          </cell>
        </row>
        <row r="52">
          <cell r="F52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7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5">
          <cell r="F65">
            <v>451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12</v>
          </cell>
        </row>
        <row r="71">
          <cell r="F71">
            <v>12</v>
          </cell>
        </row>
        <row r="72">
          <cell r="F72">
            <v>0</v>
          </cell>
        </row>
        <row r="73">
          <cell r="F73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12096</v>
          </cell>
        </row>
        <row r="82">
          <cell r="F82">
            <v>0</v>
          </cell>
        </row>
        <row r="83">
          <cell r="F83">
            <v>275</v>
          </cell>
        </row>
        <row r="85">
          <cell r="F85">
            <v>0</v>
          </cell>
        </row>
        <row r="86">
          <cell r="F86">
            <v>365</v>
          </cell>
        </row>
        <row r="87">
          <cell r="F87">
            <v>243</v>
          </cell>
        </row>
        <row r="88">
          <cell r="F88">
            <v>122</v>
          </cell>
        </row>
        <row r="89"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3">
          <cell r="F93">
            <v>1137</v>
          </cell>
        </row>
        <row r="94">
          <cell r="F94">
            <v>64</v>
          </cell>
        </row>
        <row r="95">
          <cell r="F95">
            <v>1137</v>
          </cell>
        </row>
        <row r="96">
          <cell r="F96">
            <v>1137</v>
          </cell>
        </row>
        <row r="97">
          <cell r="F97">
            <v>0</v>
          </cell>
        </row>
        <row r="98">
          <cell r="F98">
            <v>64</v>
          </cell>
        </row>
        <row r="99">
          <cell r="F99">
            <v>64</v>
          </cell>
        </row>
        <row r="100">
          <cell r="F100">
            <v>0</v>
          </cell>
        </row>
        <row r="101">
          <cell r="F101">
            <v>8064</v>
          </cell>
        </row>
        <row r="102">
          <cell r="F102">
            <v>8172</v>
          </cell>
        </row>
        <row r="103">
          <cell r="F103">
            <v>8064</v>
          </cell>
        </row>
        <row r="104">
          <cell r="F104">
            <v>1399</v>
          </cell>
        </row>
        <row r="105">
          <cell r="F105">
            <v>10</v>
          </cell>
        </row>
        <row r="106">
          <cell r="F106">
            <v>1226</v>
          </cell>
        </row>
        <row r="107">
          <cell r="F107">
            <v>163</v>
          </cell>
        </row>
        <row r="108">
          <cell r="F108">
            <v>0</v>
          </cell>
        </row>
        <row r="109">
          <cell r="F109">
            <v>4</v>
          </cell>
        </row>
        <row r="110">
          <cell r="F110">
            <v>6661</v>
          </cell>
        </row>
        <row r="111">
          <cell r="F111">
            <v>8172</v>
          </cell>
        </row>
        <row r="112">
          <cell r="F112">
            <v>1507</v>
          </cell>
        </row>
        <row r="113">
          <cell r="F113">
            <v>14</v>
          </cell>
        </row>
        <row r="114">
          <cell r="F114">
            <v>1245</v>
          </cell>
        </row>
        <row r="115">
          <cell r="F115">
            <v>248</v>
          </cell>
        </row>
        <row r="116">
          <cell r="F116">
            <v>0</v>
          </cell>
        </row>
        <row r="117">
          <cell r="F117">
            <v>4</v>
          </cell>
        </row>
        <row r="118">
          <cell r="F118">
            <v>6661</v>
          </cell>
        </row>
      </sheetData>
      <sheetData sheetId="10">
        <row r="11">
          <cell r="F11">
            <v>150</v>
          </cell>
        </row>
        <row r="12">
          <cell r="F12">
            <v>958</v>
          </cell>
        </row>
        <row r="13">
          <cell r="F13">
            <v>1364</v>
          </cell>
        </row>
        <row r="14">
          <cell r="F14">
            <v>177</v>
          </cell>
        </row>
        <row r="15">
          <cell r="F15">
            <v>117</v>
          </cell>
        </row>
        <row r="16">
          <cell r="F16">
            <v>155</v>
          </cell>
        </row>
        <row r="19">
          <cell r="F19">
            <v>82</v>
          </cell>
        </row>
        <row r="20">
          <cell r="F20">
            <v>82</v>
          </cell>
        </row>
        <row r="21">
          <cell r="F21">
            <v>51</v>
          </cell>
        </row>
        <row r="23">
          <cell r="F23">
            <v>223</v>
          </cell>
        </row>
        <row r="24">
          <cell r="F24">
            <v>217</v>
          </cell>
        </row>
        <row r="25">
          <cell r="F25">
            <v>6</v>
          </cell>
        </row>
        <row r="26">
          <cell r="F26">
            <v>200</v>
          </cell>
        </row>
        <row r="27">
          <cell r="F27">
            <v>100</v>
          </cell>
        </row>
        <row r="28">
          <cell r="F28">
            <v>100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119</v>
          </cell>
        </row>
        <row r="33">
          <cell r="F33">
            <v>104</v>
          </cell>
        </row>
        <row r="34">
          <cell r="F34">
            <v>521</v>
          </cell>
        </row>
        <row r="35">
          <cell r="F35">
            <v>48</v>
          </cell>
        </row>
        <row r="36">
          <cell r="F36">
            <v>4</v>
          </cell>
        </row>
        <row r="37">
          <cell r="F37">
            <v>4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48">
          <cell r="F48">
            <v>4</v>
          </cell>
        </row>
        <row r="49">
          <cell r="F49">
            <v>4</v>
          </cell>
        </row>
        <row r="50">
          <cell r="F50">
            <v>4</v>
          </cell>
        </row>
        <row r="51">
          <cell r="F51">
            <v>0</v>
          </cell>
        </row>
        <row r="52">
          <cell r="F52">
            <v>0</v>
          </cell>
        </row>
        <row r="55">
          <cell r="F55">
            <v>1</v>
          </cell>
        </row>
        <row r="56">
          <cell r="F56">
            <v>0</v>
          </cell>
        </row>
        <row r="57">
          <cell r="F57">
            <v>7</v>
          </cell>
        </row>
        <row r="61">
          <cell r="F61">
            <v>0</v>
          </cell>
        </row>
        <row r="62">
          <cell r="F62">
            <v>347</v>
          </cell>
        </row>
        <row r="63">
          <cell r="F63">
            <v>0</v>
          </cell>
        </row>
        <row r="65">
          <cell r="F65">
            <v>307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0</v>
          </cell>
        </row>
        <row r="71">
          <cell r="F71">
            <v>0</v>
          </cell>
        </row>
        <row r="72">
          <cell r="F72">
            <v>1</v>
          </cell>
        </row>
        <row r="73">
          <cell r="F73">
            <v>14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11308</v>
          </cell>
        </row>
        <row r="82">
          <cell r="F82">
            <v>0</v>
          </cell>
        </row>
        <row r="83">
          <cell r="F83">
            <v>872</v>
          </cell>
        </row>
        <row r="85">
          <cell r="F85">
            <v>62</v>
          </cell>
        </row>
        <row r="86">
          <cell r="F86">
            <v>568</v>
          </cell>
        </row>
        <row r="87">
          <cell r="F87">
            <v>361</v>
          </cell>
        </row>
        <row r="88">
          <cell r="F88">
            <v>207</v>
          </cell>
        </row>
        <row r="89"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3">
          <cell r="F93">
            <v>6649</v>
          </cell>
        </row>
        <row r="94">
          <cell r="F94">
            <v>460</v>
          </cell>
        </row>
        <row r="95">
          <cell r="F95">
            <v>6649</v>
          </cell>
        </row>
        <row r="96">
          <cell r="F96">
            <v>6649</v>
          </cell>
        </row>
        <row r="97">
          <cell r="F97">
            <v>0</v>
          </cell>
        </row>
        <row r="98">
          <cell r="F98">
            <v>460</v>
          </cell>
        </row>
        <row r="99">
          <cell r="F99">
            <v>460</v>
          </cell>
        </row>
        <row r="100">
          <cell r="F100">
            <v>0</v>
          </cell>
        </row>
        <row r="101">
          <cell r="F101">
            <v>8803</v>
          </cell>
        </row>
        <row r="102">
          <cell r="F102">
            <v>9045</v>
          </cell>
        </row>
        <row r="103">
          <cell r="F103">
            <v>8803</v>
          </cell>
        </row>
        <row r="104">
          <cell r="F104">
            <v>1261</v>
          </cell>
        </row>
        <row r="105">
          <cell r="F105">
            <v>15</v>
          </cell>
        </row>
        <row r="106">
          <cell r="F106">
            <v>996</v>
          </cell>
        </row>
        <row r="107">
          <cell r="F107">
            <v>250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7542</v>
          </cell>
        </row>
        <row r="111">
          <cell r="F111">
            <v>9045</v>
          </cell>
        </row>
        <row r="112">
          <cell r="F112">
            <v>1452</v>
          </cell>
        </row>
        <row r="113">
          <cell r="F113">
            <v>17</v>
          </cell>
        </row>
        <row r="114">
          <cell r="F114">
            <v>1030</v>
          </cell>
        </row>
        <row r="115">
          <cell r="F115">
            <v>405</v>
          </cell>
        </row>
        <row r="116">
          <cell r="F116">
            <v>0</v>
          </cell>
        </row>
        <row r="117">
          <cell r="F117">
            <v>0</v>
          </cell>
        </row>
        <row r="118">
          <cell r="F118">
            <v>7593</v>
          </cell>
        </row>
      </sheetData>
      <sheetData sheetId="11">
        <row r="11">
          <cell r="F11">
            <v>143</v>
          </cell>
        </row>
        <row r="12">
          <cell r="F12">
            <v>945</v>
          </cell>
        </row>
        <row r="13">
          <cell r="F13">
            <v>1324</v>
          </cell>
        </row>
        <row r="14">
          <cell r="F14">
            <v>130</v>
          </cell>
        </row>
        <row r="15">
          <cell r="F15">
            <v>112</v>
          </cell>
        </row>
        <row r="16">
          <cell r="F16">
            <v>141</v>
          </cell>
        </row>
        <row r="19">
          <cell r="F19">
            <v>75</v>
          </cell>
        </row>
        <row r="20">
          <cell r="F20">
            <v>75</v>
          </cell>
        </row>
        <row r="21">
          <cell r="F21">
            <v>59</v>
          </cell>
        </row>
        <row r="23">
          <cell r="F23">
            <v>213</v>
          </cell>
        </row>
        <row r="24">
          <cell r="F24">
            <v>197</v>
          </cell>
        </row>
        <row r="25">
          <cell r="F25">
            <v>16</v>
          </cell>
        </row>
        <row r="26">
          <cell r="F26">
            <v>87</v>
          </cell>
        </row>
        <row r="27">
          <cell r="F27">
            <v>79</v>
          </cell>
        </row>
        <row r="28">
          <cell r="F28">
            <v>8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105</v>
          </cell>
        </row>
        <row r="33">
          <cell r="F33">
            <v>108</v>
          </cell>
        </row>
        <row r="34">
          <cell r="F34">
            <v>522</v>
          </cell>
        </row>
        <row r="35">
          <cell r="F35">
            <v>45</v>
          </cell>
        </row>
        <row r="36">
          <cell r="F36">
            <v>2</v>
          </cell>
        </row>
        <row r="37">
          <cell r="F37">
            <v>2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1</v>
          </cell>
        </row>
        <row r="46">
          <cell r="F46">
            <v>1</v>
          </cell>
        </row>
        <row r="47">
          <cell r="F47">
            <v>0</v>
          </cell>
        </row>
        <row r="48">
          <cell r="F48">
            <v>2</v>
          </cell>
        </row>
        <row r="49">
          <cell r="F49">
            <v>2</v>
          </cell>
        </row>
        <row r="50">
          <cell r="F50">
            <v>2</v>
          </cell>
        </row>
        <row r="51">
          <cell r="F51">
            <v>0</v>
          </cell>
        </row>
        <row r="52">
          <cell r="F52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3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102</v>
          </cell>
        </row>
        <row r="65">
          <cell r="F65">
            <v>263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10994</v>
          </cell>
        </row>
        <row r="82">
          <cell r="F82">
            <v>0</v>
          </cell>
        </row>
        <row r="83">
          <cell r="F83">
            <v>380</v>
          </cell>
        </row>
        <row r="85">
          <cell r="F85">
            <v>0</v>
          </cell>
        </row>
        <row r="86">
          <cell r="F86">
            <v>325</v>
          </cell>
        </row>
        <row r="87">
          <cell r="F87">
            <v>139</v>
          </cell>
        </row>
        <row r="88">
          <cell r="F88">
            <v>186</v>
          </cell>
        </row>
        <row r="89"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3">
          <cell r="F93">
            <v>4989</v>
          </cell>
        </row>
        <row r="94">
          <cell r="F94">
            <v>309</v>
          </cell>
        </row>
        <row r="95">
          <cell r="F95">
            <v>4989</v>
          </cell>
        </row>
        <row r="96">
          <cell r="F96">
            <v>4989</v>
          </cell>
        </row>
        <row r="97">
          <cell r="F97">
            <v>0</v>
          </cell>
        </row>
        <row r="98">
          <cell r="F98">
            <v>309</v>
          </cell>
        </row>
        <row r="99">
          <cell r="F99">
            <v>309</v>
          </cell>
        </row>
        <row r="100">
          <cell r="F100">
            <v>0</v>
          </cell>
        </row>
        <row r="101">
          <cell r="F101">
            <v>1273</v>
          </cell>
        </row>
        <row r="102">
          <cell r="F102">
            <v>2140</v>
          </cell>
        </row>
        <row r="103">
          <cell r="F103">
            <v>1273</v>
          </cell>
        </row>
        <row r="104">
          <cell r="F104">
            <v>1273</v>
          </cell>
        </row>
        <row r="105">
          <cell r="F105">
            <v>14</v>
          </cell>
        </row>
        <row r="106">
          <cell r="F106">
            <v>1010</v>
          </cell>
        </row>
        <row r="107">
          <cell r="F107">
            <v>246</v>
          </cell>
        </row>
        <row r="108">
          <cell r="F108">
            <v>3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2140</v>
          </cell>
        </row>
        <row r="112">
          <cell r="F112">
            <v>1708</v>
          </cell>
        </row>
        <row r="113">
          <cell r="F113">
            <v>15</v>
          </cell>
        </row>
        <row r="114">
          <cell r="F114">
            <v>1065</v>
          </cell>
        </row>
        <row r="115">
          <cell r="F115">
            <v>625</v>
          </cell>
        </row>
        <row r="116">
          <cell r="F116">
            <v>3</v>
          </cell>
        </row>
        <row r="117">
          <cell r="F117">
            <v>0</v>
          </cell>
        </row>
        <row r="118">
          <cell r="F118">
            <v>432</v>
          </cell>
        </row>
      </sheetData>
      <sheetData sheetId="12">
        <row r="11">
          <cell r="F11">
            <v>134</v>
          </cell>
        </row>
        <row r="12">
          <cell r="F12">
            <v>1143</v>
          </cell>
        </row>
        <row r="13">
          <cell r="F13">
            <v>1661</v>
          </cell>
        </row>
        <row r="14">
          <cell r="F14">
            <v>353</v>
          </cell>
        </row>
        <row r="15">
          <cell r="F15">
            <v>204</v>
          </cell>
        </row>
        <row r="16">
          <cell r="F16">
            <v>312</v>
          </cell>
        </row>
        <row r="19">
          <cell r="F19">
            <v>76</v>
          </cell>
        </row>
        <row r="20">
          <cell r="F20">
            <v>76</v>
          </cell>
        </row>
        <row r="21">
          <cell r="F21">
            <v>55</v>
          </cell>
        </row>
        <row r="23">
          <cell r="F23">
            <v>207</v>
          </cell>
        </row>
        <row r="24">
          <cell r="F24">
            <v>197</v>
          </cell>
        </row>
        <row r="25">
          <cell r="F25">
            <v>10</v>
          </cell>
        </row>
        <row r="27">
          <cell r="F27">
            <v>126</v>
          </cell>
        </row>
        <row r="28">
          <cell r="F28">
            <v>7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102</v>
          </cell>
        </row>
        <row r="33">
          <cell r="F33">
            <v>105</v>
          </cell>
        </row>
        <row r="34">
          <cell r="F34">
            <v>522</v>
          </cell>
        </row>
        <row r="35">
          <cell r="F35">
            <v>45</v>
          </cell>
        </row>
        <row r="36">
          <cell r="F36">
            <v>141</v>
          </cell>
        </row>
        <row r="37">
          <cell r="F37">
            <v>141</v>
          </cell>
        </row>
        <row r="38">
          <cell r="F38">
            <v>128</v>
          </cell>
        </row>
        <row r="39">
          <cell r="F39">
            <v>0</v>
          </cell>
        </row>
        <row r="40">
          <cell r="F40">
            <v>0</v>
          </cell>
        </row>
        <row r="42">
          <cell r="F42">
            <v>1</v>
          </cell>
        </row>
        <row r="43">
          <cell r="F43">
            <v>1</v>
          </cell>
        </row>
        <row r="44">
          <cell r="F44">
            <v>1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48">
          <cell r="F48">
            <v>2</v>
          </cell>
        </row>
        <row r="49">
          <cell r="F49">
            <v>2</v>
          </cell>
        </row>
        <row r="50">
          <cell r="F50">
            <v>2</v>
          </cell>
        </row>
        <row r="51">
          <cell r="F51">
            <v>0</v>
          </cell>
        </row>
        <row r="52">
          <cell r="F52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4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5">
          <cell r="F65">
            <v>341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6">
          <cell r="F76">
            <v>621</v>
          </cell>
        </row>
        <row r="77">
          <cell r="F77">
            <v>0</v>
          </cell>
        </row>
        <row r="78">
          <cell r="F78">
            <v>10977</v>
          </cell>
        </row>
        <row r="82">
          <cell r="F82">
            <v>0</v>
          </cell>
        </row>
        <row r="83">
          <cell r="F83">
            <v>35</v>
          </cell>
        </row>
        <row r="85">
          <cell r="F85">
            <v>0</v>
          </cell>
        </row>
        <row r="86">
          <cell r="F86">
            <v>64</v>
          </cell>
        </row>
        <row r="87">
          <cell r="F87">
            <v>57</v>
          </cell>
        </row>
        <row r="88">
          <cell r="F88">
            <v>7</v>
          </cell>
        </row>
        <row r="89"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3">
          <cell r="F93">
            <v>2597</v>
          </cell>
        </row>
        <row r="94">
          <cell r="F94">
            <v>136</v>
          </cell>
        </row>
        <row r="95">
          <cell r="F95">
            <v>2597</v>
          </cell>
        </row>
        <row r="96">
          <cell r="F96">
            <v>2597</v>
          </cell>
        </row>
        <row r="97">
          <cell r="F97">
            <v>0</v>
          </cell>
        </row>
        <row r="98">
          <cell r="F98">
            <v>136</v>
          </cell>
        </row>
        <row r="99">
          <cell r="F99">
            <v>136</v>
          </cell>
        </row>
        <row r="100">
          <cell r="F100">
            <v>0</v>
          </cell>
        </row>
        <row r="101">
          <cell r="F101">
            <v>848</v>
          </cell>
        </row>
        <row r="102">
          <cell r="F102">
            <v>1388</v>
          </cell>
        </row>
        <row r="103">
          <cell r="F103">
            <v>848</v>
          </cell>
        </row>
        <row r="104">
          <cell r="F104">
            <v>827</v>
          </cell>
        </row>
        <row r="105">
          <cell r="F105">
            <v>21</v>
          </cell>
        </row>
        <row r="106">
          <cell r="F106">
            <v>669</v>
          </cell>
        </row>
        <row r="107">
          <cell r="F107">
            <v>136</v>
          </cell>
        </row>
        <row r="108">
          <cell r="F108">
            <v>1</v>
          </cell>
        </row>
        <row r="109">
          <cell r="F109">
            <v>21</v>
          </cell>
        </row>
        <row r="110">
          <cell r="F110">
            <v>0</v>
          </cell>
        </row>
        <row r="111">
          <cell r="F111">
            <v>1388</v>
          </cell>
        </row>
        <row r="112">
          <cell r="F112">
            <v>1002</v>
          </cell>
        </row>
        <row r="113">
          <cell r="F113">
            <v>22</v>
          </cell>
        </row>
        <row r="114">
          <cell r="F114">
            <v>705</v>
          </cell>
        </row>
        <row r="115">
          <cell r="F115">
            <v>274</v>
          </cell>
        </row>
        <row r="116">
          <cell r="F116">
            <v>1</v>
          </cell>
        </row>
        <row r="117">
          <cell r="F117">
            <v>21</v>
          </cell>
        </row>
        <row r="118">
          <cell r="F118">
            <v>365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T184"/>
  <sheetViews>
    <sheetView showGridLines="0" topLeftCell="A5" workbookViewId="0">
      <pane xSplit="2" ySplit="2" topLeftCell="C7" activePane="bottomRight" state="frozen"/>
      <selection activeCell="D44" sqref="D44"/>
      <selection pane="topRight" activeCell="D44" sqref="D44"/>
      <selection pane="bottomLeft" activeCell="D44" sqref="D44"/>
      <selection pane="bottomRight" activeCell="A4" sqref="A4:B6"/>
    </sheetView>
  </sheetViews>
  <sheetFormatPr defaultRowHeight="21"/>
  <cols>
    <col min="1" max="1" width="12.33203125" style="1" bestFit="1" customWidth="1"/>
    <col min="2" max="2" width="61.1640625" style="1" customWidth="1"/>
    <col min="3" max="3" width="9.83203125" style="1" customWidth="1"/>
    <col min="4" max="4" width="21.6640625" style="1" customWidth="1"/>
    <col min="5" max="5" width="17.5" style="1" hidden="1" customWidth="1"/>
    <col min="6" max="6" width="16.83203125" style="1" hidden="1" customWidth="1"/>
    <col min="7" max="8" width="15.33203125" style="1" hidden="1" customWidth="1"/>
    <col min="9" max="9" width="15.33203125" style="1" customWidth="1"/>
    <col min="10" max="17" width="15.33203125" style="1" hidden="1" customWidth="1"/>
    <col min="18" max="16384" width="9.33203125" style="1"/>
  </cols>
  <sheetData>
    <row r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>
      <c r="A2" s="3" t="s">
        <v>109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>
      <c r="A3" s="3"/>
      <c r="B3" s="3"/>
      <c r="C3" s="3"/>
      <c r="D3" s="3"/>
      <c r="E3" s="3"/>
      <c r="F3" s="3"/>
      <c r="G3" s="3"/>
      <c r="H3" s="3"/>
      <c r="I3" s="3"/>
      <c r="J3" s="3"/>
      <c r="K3" s="4" t="s">
        <v>126</v>
      </c>
      <c r="L3" s="3"/>
      <c r="M3" s="3"/>
      <c r="N3" s="3"/>
      <c r="O3" s="3"/>
      <c r="P3" s="4"/>
    </row>
    <row r="4" spans="1:17" ht="15.75" customHeight="1">
      <c r="A4" s="503" t="s">
        <v>11</v>
      </c>
      <c r="B4" s="503"/>
      <c r="C4" s="504" t="s">
        <v>1</v>
      </c>
      <c r="D4" s="503" t="s">
        <v>16</v>
      </c>
      <c r="E4" s="4"/>
      <c r="F4" s="500" t="s">
        <v>66</v>
      </c>
      <c r="G4" s="501"/>
      <c r="H4" s="501"/>
      <c r="I4" s="501"/>
      <c r="J4" s="501"/>
      <c r="K4" s="501"/>
      <c r="L4" s="501"/>
      <c r="M4" s="501"/>
      <c r="N4" s="501"/>
      <c r="O4" s="501"/>
      <c r="P4" s="501"/>
      <c r="Q4" s="502"/>
    </row>
    <row r="5" spans="1:17">
      <c r="A5" s="503"/>
      <c r="B5" s="503"/>
      <c r="C5" s="504"/>
      <c r="D5" s="503"/>
      <c r="E5" s="507" t="s">
        <v>163</v>
      </c>
      <c r="F5" s="505">
        <v>19998</v>
      </c>
      <c r="G5" s="505" t="s">
        <v>164</v>
      </c>
      <c r="H5" s="505" t="s">
        <v>167</v>
      </c>
      <c r="I5" s="505" t="s">
        <v>100</v>
      </c>
      <c r="J5" s="505" t="s">
        <v>101</v>
      </c>
      <c r="K5" s="505" t="s">
        <v>102</v>
      </c>
      <c r="L5" s="505" t="s">
        <v>103</v>
      </c>
      <c r="M5" s="505" t="s">
        <v>104</v>
      </c>
      <c r="N5" s="505" t="s">
        <v>105</v>
      </c>
      <c r="O5" s="505" t="s">
        <v>106</v>
      </c>
      <c r="P5" s="505" t="s">
        <v>107</v>
      </c>
      <c r="Q5" s="505" t="s">
        <v>108</v>
      </c>
    </row>
    <row r="6" spans="1:17">
      <c r="A6" s="503"/>
      <c r="B6" s="503"/>
      <c r="C6" s="504"/>
      <c r="D6" s="503"/>
      <c r="E6" s="508"/>
      <c r="F6" s="506"/>
      <c r="G6" s="506"/>
      <c r="H6" s="506"/>
      <c r="I6" s="506"/>
      <c r="J6" s="506"/>
      <c r="K6" s="506"/>
      <c r="L6" s="506"/>
      <c r="M6" s="506"/>
      <c r="N6" s="509"/>
      <c r="O6" s="506"/>
      <c r="P6" s="506"/>
      <c r="Q6" s="506"/>
    </row>
    <row r="7" spans="1:17">
      <c r="A7" s="5" t="s">
        <v>17</v>
      </c>
      <c r="B7" s="6"/>
      <c r="C7" s="7"/>
      <c r="D7" s="8"/>
      <c r="E7" s="8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</row>
    <row r="8" spans="1:17" ht="27" customHeight="1">
      <c r="A8" s="21" t="s">
        <v>2</v>
      </c>
      <c r="B8" s="22"/>
      <c r="C8" s="23" t="s">
        <v>3</v>
      </c>
      <c r="D8" s="24"/>
      <c r="E8" s="24" t="e">
        <f t="shared" ref="E8:E14" si="0">SUM(F8:Q8)</f>
        <v>#REF!</v>
      </c>
      <c r="F8" s="57" t="e">
        <f>SUM(#REF!)</f>
        <v>#REF!</v>
      </c>
      <c r="G8" s="57" t="e">
        <f>SUM(#REF!)</f>
        <v>#REF!</v>
      </c>
      <c r="H8" s="57" t="e">
        <f>SUM(#REF!)</f>
        <v>#REF!</v>
      </c>
      <c r="I8" s="57" t="e">
        <f>SUM(#REF!)</f>
        <v>#REF!</v>
      </c>
      <c r="J8" s="57" t="e">
        <f>SUM(#REF!)</f>
        <v>#REF!</v>
      </c>
      <c r="K8" s="57" t="e">
        <f>SUM(#REF!)</f>
        <v>#REF!</v>
      </c>
      <c r="L8" s="57" t="e">
        <f>SUM(#REF!)</f>
        <v>#REF!</v>
      </c>
      <c r="M8" s="57" t="e">
        <f>SUM(#REF!)</f>
        <v>#REF!</v>
      </c>
      <c r="N8" s="57" t="e">
        <f>SUM(#REF!)</f>
        <v>#REF!</v>
      </c>
      <c r="O8" s="57" t="e">
        <f>SUM(#REF!)</f>
        <v>#REF!</v>
      </c>
      <c r="P8" s="57" t="e">
        <f>SUM(#REF!)</f>
        <v>#REF!</v>
      </c>
      <c r="Q8" s="57" t="e">
        <f>SUM(#REF!)</f>
        <v>#REF!</v>
      </c>
    </row>
    <row r="9" spans="1:17" ht="24.75" customHeight="1">
      <c r="A9" s="21" t="s">
        <v>4</v>
      </c>
      <c r="B9" s="22"/>
      <c r="C9" s="23" t="s">
        <v>3</v>
      </c>
      <c r="D9" s="24"/>
      <c r="E9" s="24" t="e">
        <f t="shared" si="0"/>
        <v>#REF!</v>
      </c>
      <c r="F9" s="57" t="e">
        <f>SUM(#REF!)</f>
        <v>#REF!</v>
      </c>
      <c r="G9" s="57" t="e">
        <f>SUM(#REF!)</f>
        <v>#REF!</v>
      </c>
      <c r="H9" s="57" t="e">
        <f>SUM(#REF!)</f>
        <v>#REF!</v>
      </c>
      <c r="I9" s="57" t="e">
        <f>SUM(#REF!)</f>
        <v>#REF!</v>
      </c>
      <c r="J9" s="57" t="e">
        <f>SUM(#REF!)</f>
        <v>#REF!</v>
      </c>
      <c r="K9" s="57" t="e">
        <f>SUM(#REF!)</f>
        <v>#REF!</v>
      </c>
      <c r="L9" s="57" t="e">
        <f>SUM(#REF!)</f>
        <v>#REF!</v>
      </c>
      <c r="M9" s="57" t="e">
        <f>SUM(#REF!)</f>
        <v>#REF!</v>
      </c>
      <c r="N9" s="57" t="e">
        <f>SUM(#REF!)</f>
        <v>#REF!</v>
      </c>
      <c r="O9" s="57" t="e">
        <f>SUM(#REF!)</f>
        <v>#REF!</v>
      </c>
      <c r="P9" s="57" t="e">
        <f>SUM(#REF!)</f>
        <v>#REF!</v>
      </c>
      <c r="Q9" s="57" t="e">
        <f>SUM(#REF!)</f>
        <v>#REF!</v>
      </c>
    </row>
    <row r="10" spans="1:17" ht="24.75" customHeight="1">
      <c r="A10" s="21"/>
      <c r="B10" s="22"/>
      <c r="C10" s="23" t="s">
        <v>19</v>
      </c>
      <c r="D10" s="24"/>
      <c r="E10" s="24" t="e">
        <f t="shared" si="0"/>
        <v>#REF!</v>
      </c>
      <c r="F10" s="57" t="e">
        <f>SUM(#REF!)</f>
        <v>#REF!</v>
      </c>
      <c r="G10" s="57" t="e">
        <f>SUM(#REF!)</f>
        <v>#REF!</v>
      </c>
      <c r="H10" s="57" t="e">
        <f>SUM(#REF!)</f>
        <v>#REF!</v>
      </c>
      <c r="I10" s="57" t="e">
        <f>SUM(#REF!)</f>
        <v>#REF!</v>
      </c>
      <c r="J10" s="57" t="e">
        <f>SUM(#REF!)</f>
        <v>#REF!</v>
      </c>
      <c r="K10" s="57" t="e">
        <f>SUM(#REF!)</f>
        <v>#REF!</v>
      </c>
      <c r="L10" s="57" t="e">
        <f>SUM(#REF!)</f>
        <v>#REF!</v>
      </c>
      <c r="M10" s="57" t="e">
        <f>SUM(#REF!)</f>
        <v>#REF!</v>
      </c>
      <c r="N10" s="57" t="e">
        <f>SUM(#REF!)</f>
        <v>#REF!</v>
      </c>
      <c r="O10" s="57" t="e">
        <f>SUM(#REF!)</f>
        <v>#REF!</v>
      </c>
      <c r="P10" s="57" t="e">
        <f>SUM(#REF!)</f>
        <v>#REF!</v>
      </c>
      <c r="Q10" s="57" t="e">
        <f>SUM(#REF!)</f>
        <v>#REF!</v>
      </c>
    </row>
    <row r="11" spans="1:17">
      <c r="A11" s="21" t="s">
        <v>5</v>
      </c>
      <c r="B11" s="22"/>
      <c r="C11" s="23" t="s">
        <v>6</v>
      </c>
      <c r="D11" s="24"/>
      <c r="E11" s="24" t="e">
        <f t="shared" si="0"/>
        <v>#REF!</v>
      </c>
      <c r="F11" s="57" t="e">
        <f>SUM(#REF!)</f>
        <v>#REF!</v>
      </c>
      <c r="G11" s="57" t="e">
        <f>SUM(#REF!)</f>
        <v>#REF!</v>
      </c>
      <c r="H11" s="57" t="e">
        <f>SUM(#REF!)</f>
        <v>#REF!</v>
      </c>
      <c r="I11" s="57" t="e">
        <f>SUM(#REF!)</f>
        <v>#REF!</v>
      </c>
      <c r="J11" s="57" t="e">
        <f>SUM(#REF!)</f>
        <v>#REF!</v>
      </c>
      <c r="K11" s="57" t="e">
        <f>SUM(#REF!)</f>
        <v>#REF!</v>
      </c>
      <c r="L11" s="57" t="e">
        <f>SUM(#REF!)</f>
        <v>#REF!</v>
      </c>
      <c r="M11" s="57" t="e">
        <f>SUM(#REF!)</f>
        <v>#REF!</v>
      </c>
      <c r="N11" s="57" t="e">
        <f>SUM(#REF!)</f>
        <v>#REF!</v>
      </c>
      <c r="O11" s="57" t="e">
        <f>SUM(#REF!)</f>
        <v>#REF!</v>
      </c>
      <c r="P11" s="57" t="e">
        <f>SUM(#REF!)</f>
        <v>#REF!</v>
      </c>
      <c r="Q11" s="57" t="e">
        <f>SUM(#REF!)</f>
        <v>#REF!</v>
      </c>
    </row>
    <row r="12" spans="1:17">
      <c r="A12" s="21" t="s">
        <v>15</v>
      </c>
      <c r="B12" s="22"/>
      <c r="C12" s="23" t="s">
        <v>3</v>
      </c>
      <c r="D12" s="24"/>
      <c r="E12" s="24" t="e">
        <f t="shared" si="0"/>
        <v>#REF!</v>
      </c>
      <c r="F12" s="57" t="e">
        <f>SUM(#REF!)</f>
        <v>#REF!</v>
      </c>
      <c r="G12" s="57" t="e">
        <f>SUM(#REF!)</f>
        <v>#REF!</v>
      </c>
      <c r="H12" s="57" t="e">
        <f>SUM(#REF!)</f>
        <v>#REF!</v>
      </c>
      <c r="I12" s="57" t="e">
        <f>SUM(#REF!)</f>
        <v>#REF!</v>
      </c>
      <c r="J12" s="57" t="e">
        <f>SUM(#REF!)</f>
        <v>#REF!</v>
      </c>
      <c r="K12" s="57" t="e">
        <f>SUM(#REF!)</f>
        <v>#REF!</v>
      </c>
      <c r="L12" s="57" t="e">
        <f>SUM(#REF!)</f>
        <v>#REF!</v>
      </c>
      <c r="M12" s="57" t="e">
        <f>SUM(#REF!)</f>
        <v>#REF!</v>
      </c>
      <c r="N12" s="57" t="e">
        <f>SUM(#REF!)</f>
        <v>#REF!</v>
      </c>
      <c r="O12" s="57" t="e">
        <f>SUM(#REF!)</f>
        <v>#REF!</v>
      </c>
      <c r="P12" s="57" t="e">
        <f>SUM(#REF!)</f>
        <v>#REF!</v>
      </c>
      <c r="Q12" s="57" t="e">
        <f>SUM(#REF!)</f>
        <v>#REF!</v>
      </c>
    </row>
    <row r="13" spans="1:17">
      <c r="A13" s="21" t="s">
        <v>10</v>
      </c>
      <c r="B13" s="22"/>
      <c r="C13" s="23" t="s">
        <v>3</v>
      </c>
      <c r="D13" s="24"/>
      <c r="E13" s="24" t="e">
        <f t="shared" si="0"/>
        <v>#REF!</v>
      </c>
      <c r="F13" s="57" t="e">
        <f>SUM(#REF!)</f>
        <v>#REF!</v>
      </c>
      <c r="G13" s="57" t="e">
        <f>SUM(ต.ค.56:#REF!)</f>
        <v>#NAME?</v>
      </c>
      <c r="H13" s="57" t="e">
        <f>SUM(ต.ค.56:#REF!)</f>
        <v>#NAME?</v>
      </c>
      <c r="I13" s="57" t="e">
        <f>SUM(ต.ค.56:#REF!)</f>
        <v>#NAME?</v>
      </c>
      <c r="J13" s="57" t="e">
        <f>SUM(ต.ค.56:#REF!)</f>
        <v>#NAME?</v>
      </c>
      <c r="K13" s="57" t="e">
        <f>SUM(ต.ค.56:#REF!)</f>
        <v>#NAME?</v>
      </c>
      <c r="L13" s="57" t="e">
        <f>SUM(ต.ค.56:#REF!)</f>
        <v>#NAME?</v>
      </c>
      <c r="M13" s="57" t="e">
        <f>SUM(ต.ค.56:#REF!)</f>
        <v>#NAME?</v>
      </c>
      <c r="N13" s="57" t="e">
        <f>SUM(ต.ค.56:#REF!)</f>
        <v>#NAME?</v>
      </c>
      <c r="O13" s="57" t="e">
        <f>SUM(ต.ค.56:#REF!)</f>
        <v>#NAME?</v>
      </c>
      <c r="P13" s="57" t="e">
        <f>SUM(ต.ค.56:#REF!)</f>
        <v>#NAME?</v>
      </c>
      <c r="Q13" s="57" t="e">
        <f>SUM(ต.ค.56:#REF!)</f>
        <v>#NAME?</v>
      </c>
    </row>
    <row r="14" spans="1:17" ht="26.25" customHeight="1">
      <c r="A14" s="21" t="s">
        <v>7</v>
      </c>
      <c r="B14" s="25"/>
      <c r="C14" s="23" t="s">
        <v>3</v>
      </c>
      <c r="D14" s="24"/>
      <c r="E14" s="24" t="e">
        <f t="shared" si="0"/>
        <v>#REF!</v>
      </c>
      <c r="F14" s="57" t="e">
        <f>SUM(#REF!)</f>
        <v>#REF!</v>
      </c>
      <c r="G14" s="57" t="e">
        <f>SUM(#REF!)</f>
        <v>#REF!</v>
      </c>
      <c r="H14" s="57" t="e">
        <f>SUM(#REF!)</f>
        <v>#REF!</v>
      </c>
      <c r="I14" s="57" t="e">
        <f>SUM(#REF!)</f>
        <v>#REF!</v>
      </c>
      <c r="J14" s="57" t="e">
        <f>SUM(#REF!)</f>
        <v>#REF!</v>
      </c>
      <c r="K14" s="57" t="e">
        <f>SUM(#REF!)</f>
        <v>#REF!</v>
      </c>
      <c r="L14" s="57" t="e">
        <f>SUM(#REF!)</f>
        <v>#REF!</v>
      </c>
      <c r="M14" s="57" t="e">
        <f>SUM(#REF!)</f>
        <v>#REF!</v>
      </c>
      <c r="N14" s="57" t="e">
        <f>SUM(#REF!)</f>
        <v>#REF!</v>
      </c>
      <c r="O14" s="57" t="e">
        <f>SUM(#REF!)</f>
        <v>#REF!</v>
      </c>
      <c r="P14" s="57" t="e">
        <f>SUM(#REF!)</f>
        <v>#REF!</v>
      </c>
      <c r="Q14" s="57" t="e">
        <f>SUM(#REF!)</f>
        <v>#REF!</v>
      </c>
    </row>
    <row r="15" spans="1:17">
      <c r="A15" s="26"/>
      <c r="B15" s="27"/>
      <c r="C15" s="23"/>
      <c r="D15" s="23"/>
      <c r="E15" s="23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17">
      <c r="A16" s="510" t="s">
        <v>177</v>
      </c>
      <c r="B16" s="511"/>
      <c r="C16" s="23"/>
      <c r="D16" s="23"/>
      <c r="E16" s="23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17">
      <c r="A17" s="28" t="s">
        <v>168</v>
      </c>
      <c r="B17" s="29"/>
      <c r="C17" s="18"/>
      <c r="D17" s="23"/>
      <c r="E17" s="23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1:17">
      <c r="A18" s="28" t="s">
        <v>169</v>
      </c>
      <c r="B18" s="29"/>
      <c r="C18" s="23" t="s">
        <v>3</v>
      </c>
      <c r="D18" s="87">
        <f>SUM(D19)</f>
        <v>90000</v>
      </c>
      <c r="E18" s="23"/>
      <c r="F18" s="58" t="e">
        <f>SUM(#REF!)</f>
        <v>#REF!</v>
      </c>
      <c r="G18" s="58" t="e">
        <f>SUM(#REF!)</f>
        <v>#REF!</v>
      </c>
      <c r="H18" s="58" t="e">
        <f>SUM(#REF!)</f>
        <v>#REF!</v>
      </c>
      <c r="I18" s="58" t="e">
        <f>SUM(#REF!)</f>
        <v>#REF!</v>
      </c>
      <c r="J18" s="58" t="e">
        <f>SUM(#REF!)</f>
        <v>#REF!</v>
      </c>
      <c r="K18" s="58" t="e">
        <f>SUM(#REF!)</f>
        <v>#REF!</v>
      </c>
      <c r="L18" s="58" t="e">
        <f>SUM(#REF!)</f>
        <v>#REF!</v>
      </c>
      <c r="M18" s="58" t="e">
        <f>SUM(#REF!)</f>
        <v>#REF!</v>
      </c>
      <c r="N18" s="58" t="e">
        <f>SUM(#REF!)</f>
        <v>#REF!</v>
      </c>
      <c r="O18" s="58" t="e">
        <f>SUM(#REF!)</f>
        <v>#REF!</v>
      </c>
      <c r="P18" s="58" t="e">
        <f>SUM(#REF!)</f>
        <v>#REF!</v>
      </c>
      <c r="Q18" s="58" t="e">
        <f>SUM(#REF!)</f>
        <v>#REF!</v>
      </c>
    </row>
    <row r="19" spans="1:17">
      <c r="A19" s="31" t="s">
        <v>34</v>
      </c>
      <c r="B19" s="32" t="s">
        <v>170</v>
      </c>
      <c r="C19" s="23" t="s">
        <v>3</v>
      </c>
      <c r="D19" s="87">
        <f>SUM(D20:D21)</f>
        <v>90000</v>
      </c>
      <c r="E19" s="23"/>
      <c r="F19" s="58" t="e">
        <f>SUM(#REF!)</f>
        <v>#REF!</v>
      </c>
      <c r="G19" s="58" t="e">
        <f>SUM(#REF!)</f>
        <v>#REF!</v>
      </c>
      <c r="H19" s="58" t="e">
        <f>SUM(#REF!)</f>
        <v>#REF!</v>
      </c>
      <c r="I19" s="58" t="e">
        <f>SUM(#REF!)</f>
        <v>#REF!</v>
      </c>
      <c r="J19" s="58" t="e">
        <f>SUM(#REF!)</f>
        <v>#REF!</v>
      </c>
      <c r="K19" s="58" t="e">
        <f>SUM(#REF!)</f>
        <v>#REF!</v>
      </c>
      <c r="L19" s="58" t="e">
        <f>SUM(#REF!)</f>
        <v>#REF!</v>
      </c>
      <c r="M19" s="58" t="e">
        <f>SUM(#REF!)</f>
        <v>#REF!</v>
      </c>
      <c r="N19" s="58" t="e">
        <f>SUM(#REF!)</f>
        <v>#REF!</v>
      </c>
      <c r="O19" s="58" t="e">
        <f>SUM(#REF!)</f>
        <v>#REF!</v>
      </c>
      <c r="P19" s="58" t="e">
        <f>SUM(#REF!)</f>
        <v>#REF!</v>
      </c>
      <c r="Q19" s="58" t="e">
        <f>SUM(#REF!)</f>
        <v>#REF!</v>
      </c>
    </row>
    <row r="20" spans="1:17">
      <c r="A20" s="26"/>
      <c r="B20" s="22" t="s">
        <v>171</v>
      </c>
      <c r="C20" s="18" t="s">
        <v>3</v>
      </c>
      <c r="D20" s="88">
        <v>30000</v>
      </c>
      <c r="E20" s="23"/>
      <c r="F20" s="58" t="e">
        <f>SUM(#REF!)</f>
        <v>#REF!</v>
      </c>
      <c r="G20" s="58" t="e">
        <f>SUM(#REF!)</f>
        <v>#REF!</v>
      </c>
      <c r="H20" s="58" t="e">
        <f>SUM(#REF!)</f>
        <v>#REF!</v>
      </c>
      <c r="I20" s="58" t="e">
        <f>SUM(#REF!)</f>
        <v>#REF!</v>
      </c>
      <c r="J20" s="58" t="e">
        <f>SUM(#REF!)</f>
        <v>#REF!</v>
      </c>
      <c r="K20" s="58" t="e">
        <f>SUM(#REF!)</f>
        <v>#REF!</v>
      </c>
      <c r="L20" s="58" t="e">
        <f>SUM(#REF!)</f>
        <v>#REF!</v>
      </c>
      <c r="M20" s="58" t="e">
        <f>SUM(#REF!)</f>
        <v>#REF!</v>
      </c>
      <c r="N20" s="58" t="e">
        <f>SUM(#REF!)</f>
        <v>#REF!</v>
      </c>
      <c r="O20" s="58" t="e">
        <f>SUM(#REF!)</f>
        <v>#REF!</v>
      </c>
      <c r="P20" s="58" t="e">
        <f>SUM(#REF!)</f>
        <v>#REF!</v>
      </c>
      <c r="Q20" s="58" t="e">
        <f>SUM(#REF!)</f>
        <v>#REF!</v>
      </c>
    </row>
    <row r="21" spans="1:17">
      <c r="A21" s="26"/>
      <c r="B21" s="22" t="s">
        <v>172</v>
      </c>
      <c r="C21" s="18" t="s">
        <v>3</v>
      </c>
      <c r="D21" s="88">
        <v>60000</v>
      </c>
      <c r="E21" s="23"/>
      <c r="F21" s="58" t="e">
        <f>SUM(#REF!)</f>
        <v>#REF!</v>
      </c>
      <c r="G21" s="58" t="e">
        <f>SUM(#REF!)</f>
        <v>#REF!</v>
      </c>
      <c r="H21" s="58" t="e">
        <f>SUM(#REF!)</f>
        <v>#REF!</v>
      </c>
      <c r="I21" s="58" t="e">
        <f>SUM(#REF!)</f>
        <v>#REF!</v>
      </c>
      <c r="J21" s="58" t="e">
        <f>SUM(#REF!)</f>
        <v>#REF!</v>
      </c>
      <c r="K21" s="58" t="e">
        <f>SUM(#REF!)</f>
        <v>#REF!</v>
      </c>
      <c r="L21" s="58" t="e">
        <f>SUM(#REF!)</f>
        <v>#REF!</v>
      </c>
      <c r="M21" s="58" t="e">
        <f>SUM(#REF!)</f>
        <v>#REF!</v>
      </c>
      <c r="N21" s="58" t="e">
        <f>SUM(#REF!)</f>
        <v>#REF!</v>
      </c>
      <c r="O21" s="58" t="e">
        <f>SUM(#REF!)</f>
        <v>#REF!</v>
      </c>
      <c r="P21" s="58" t="e">
        <f>SUM(#REF!)</f>
        <v>#REF!</v>
      </c>
      <c r="Q21" s="58" t="e">
        <f>SUM(#REF!)</f>
        <v>#REF!</v>
      </c>
    </row>
    <row r="22" spans="1:17">
      <c r="A22" s="26"/>
      <c r="B22" s="22" t="s">
        <v>173</v>
      </c>
      <c r="C22" s="18" t="s">
        <v>49</v>
      </c>
      <c r="D22" s="88">
        <v>100</v>
      </c>
      <c r="E22" s="23"/>
      <c r="F22" s="58" t="e">
        <f>SUM(#REF!)</f>
        <v>#REF!</v>
      </c>
      <c r="G22" s="58" t="e">
        <f>SUM(#REF!)</f>
        <v>#REF!</v>
      </c>
      <c r="H22" s="58" t="e">
        <f>SUM(#REF!)</f>
        <v>#REF!</v>
      </c>
      <c r="I22" s="58" t="e">
        <f>SUM(#REF!)</f>
        <v>#REF!</v>
      </c>
      <c r="J22" s="58" t="e">
        <f>SUM(#REF!)</f>
        <v>#REF!</v>
      </c>
      <c r="K22" s="58" t="e">
        <f>SUM(#REF!)</f>
        <v>#REF!</v>
      </c>
      <c r="L22" s="58" t="e">
        <f>SUM(#REF!)</f>
        <v>#REF!</v>
      </c>
      <c r="M22" s="58" t="e">
        <f>SUM(#REF!)</f>
        <v>#REF!</v>
      </c>
      <c r="N22" s="58" t="e">
        <f>SUM(#REF!)</f>
        <v>#REF!</v>
      </c>
      <c r="O22" s="58" t="e">
        <f>SUM(#REF!)</f>
        <v>#REF!</v>
      </c>
      <c r="P22" s="58" t="e">
        <f>SUM(#REF!)</f>
        <v>#REF!</v>
      </c>
      <c r="Q22" s="58" t="e">
        <f>SUM(#REF!)</f>
        <v>#REF!</v>
      </c>
    </row>
    <row r="23" spans="1:17">
      <c r="A23" s="26"/>
      <c r="B23" s="22"/>
      <c r="C23" s="18" t="s">
        <v>3</v>
      </c>
      <c r="D23" s="88">
        <v>2000</v>
      </c>
      <c r="E23" s="23"/>
      <c r="F23" s="58" t="e">
        <f>SUM(#REF!)</f>
        <v>#REF!</v>
      </c>
      <c r="G23" s="58" t="e">
        <f>SUM(#REF!)</f>
        <v>#REF!</v>
      </c>
      <c r="H23" s="58" t="e">
        <f>SUM(#REF!)</f>
        <v>#REF!</v>
      </c>
      <c r="I23" s="58" t="e">
        <f>SUM(#REF!)</f>
        <v>#REF!</v>
      </c>
      <c r="J23" s="58" t="e">
        <f>SUM(#REF!)</f>
        <v>#REF!</v>
      </c>
      <c r="K23" s="58" t="e">
        <f>SUM(#REF!)</f>
        <v>#REF!</v>
      </c>
      <c r="L23" s="58" t="e">
        <f>SUM(#REF!)</f>
        <v>#REF!</v>
      </c>
      <c r="M23" s="58" t="e">
        <f>SUM(#REF!)</f>
        <v>#REF!</v>
      </c>
      <c r="N23" s="58" t="e">
        <f>SUM(#REF!)</f>
        <v>#REF!</v>
      </c>
      <c r="O23" s="58" t="e">
        <f>SUM(#REF!)</f>
        <v>#REF!</v>
      </c>
      <c r="P23" s="58" t="e">
        <f>SUM(#REF!)</f>
        <v>#REF!</v>
      </c>
      <c r="Q23" s="58" t="e">
        <f>SUM(#REF!)</f>
        <v>#REF!</v>
      </c>
    </row>
    <row r="24" spans="1:17">
      <c r="A24" s="26"/>
      <c r="B24" s="22" t="s">
        <v>174</v>
      </c>
      <c r="C24" s="18" t="s">
        <v>19</v>
      </c>
      <c r="D24" s="88">
        <v>100</v>
      </c>
      <c r="E24" s="23"/>
      <c r="F24" s="58" t="e">
        <f>SUM(#REF!)</f>
        <v>#REF!</v>
      </c>
      <c r="G24" s="58" t="e">
        <f>SUM(#REF!)</f>
        <v>#REF!</v>
      </c>
      <c r="H24" s="58" t="e">
        <f>SUM(#REF!)</f>
        <v>#REF!</v>
      </c>
      <c r="I24" s="58" t="e">
        <f>SUM(#REF!)</f>
        <v>#REF!</v>
      </c>
      <c r="J24" s="58" t="e">
        <f>SUM(#REF!)</f>
        <v>#REF!</v>
      </c>
      <c r="K24" s="58" t="e">
        <f>SUM(#REF!)</f>
        <v>#REF!</v>
      </c>
      <c r="L24" s="58" t="e">
        <f>SUM(#REF!)</f>
        <v>#REF!</v>
      </c>
      <c r="M24" s="58" t="e">
        <f>SUM(#REF!)</f>
        <v>#REF!</v>
      </c>
      <c r="N24" s="58" t="e">
        <f>SUM(#REF!)</f>
        <v>#REF!</v>
      </c>
      <c r="O24" s="58" t="e">
        <f>SUM(#REF!)</f>
        <v>#REF!</v>
      </c>
      <c r="P24" s="58" t="e">
        <f>SUM(#REF!)</f>
        <v>#REF!</v>
      </c>
      <c r="Q24" s="58" t="e">
        <f>SUM(#REF!)</f>
        <v>#REF!</v>
      </c>
    </row>
    <row r="25" spans="1:17">
      <c r="A25" s="26"/>
      <c r="B25" s="22"/>
      <c r="C25" s="18" t="s">
        <v>3</v>
      </c>
      <c r="D25" s="88">
        <v>2500</v>
      </c>
      <c r="E25" s="23"/>
      <c r="F25" s="58" t="e">
        <f>SUM(#REF!)</f>
        <v>#REF!</v>
      </c>
      <c r="G25" s="58" t="e">
        <f>SUM(ต.ค.56:#REF!)</f>
        <v>#NAME?</v>
      </c>
      <c r="H25" s="58" t="e">
        <f>SUM(ต.ค.56:#REF!)</f>
        <v>#NAME?</v>
      </c>
      <c r="I25" s="58" t="e">
        <f>SUM(ต.ค.56:#REF!)</f>
        <v>#NAME?</v>
      </c>
      <c r="J25" s="58" t="e">
        <f>SUM(ต.ค.56:#REF!)</f>
        <v>#NAME?</v>
      </c>
      <c r="K25" s="58" t="e">
        <f>SUM(ต.ค.56:#REF!)</f>
        <v>#NAME?</v>
      </c>
      <c r="L25" s="58" t="e">
        <f>SUM(ต.ค.56:#REF!)</f>
        <v>#NAME?</v>
      </c>
      <c r="M25" s="58" t="e">
        <f>SUM(ต.ค.56:#REF!)</f>
        <v>#NAME?</v>
      </c>
      <c r="N25" s="58" t="e">
        <f>SUM(ต.ค.56:#REF!)</f>
        <v>#NAME?</v>
      </c>
      <c r="O25" s="58" t="e">
        <f>SUM(ต.ค.56:#REF!)</f>
        <v>#NAME?</v>
      </c>
      <c r="P25" s="58" t="e">
        <f>SUM(ต.ค.56:#REF!)</f>
        <v>#NAME?</v>
      </c>
      <c r="Q25" s="58" t="e">
        <f>SUM(ต.ค.56:#REF!)</f>
        <v>#NAME?</v>
      </c>
    </row>
    <row r="26" spans="1:17">
      <c r="A26" s="26"/>
      <c r="B26" s="22" t="s">
        <v>175</v>
      </c>
      <c r="C26" s="18" t="s">
        <v>49</v>
      </c>
      <c r="D26" s="88">
        <v>19</v>
      </c>
      <c r="E26" s="23"/>
      <c r="F26" s="58" t="e">
        <f>SUM(#REF!)</f>
        <v>#REF!</v>
      </c>
      <c r="G26" s="58" t="e">
        <f>SUM(#REF!)</f>
        <v>#REF!</v>
      </c>
      <c r="H26" s="58" t="e">
        <f>SUM(#REF!)</f>
        <v>#REF!</v>
      </c>
      <c r="I26" s="58" t="e">
        <f>SUM(#REF!)</f>
        <v>#REF!</v>
      </c>
      <c r="J26" s="58" t="e">
        <f>SUM(#REF!)</f>
        <v>#REF!</v>
      </c>
      <c r="K26" s="58" t="e">
        <f>SUM(#REF!)</f>
        <v>#REF!</v>
      </c>
      <c r="L26" s="58" t="e">
        <f>SUM(#REF!)</f>
        <v>#REF!</v>
      </c>
      <c r="M26" s="58" t="e">
        <f>SUM(#REF!)</f>
        <v>#REF!</v>
      </c>
      <c r="N26" s="58" t="e">
        <f>SUM(#REF!)</f>
        <v>#REF!</v>
      </c>
      <c r="O26" s="58" t="e">
        <f>SUM(#REF!)</f>
        <v>#REF!</v>
      </c>
      <c r="P26" s="58" t="e">
        <f>SUM(#REF!)</f>
        <v>#REF!</v>
      </c>
      <c r="Q26" s="58" t="e">
        <f>SUM(#REF!)</f>
        <v>#REF!</v>
      </c>
    </row>
    <row r="27" spans="1:17">
      <c r="A27" s="26"/>
      <c r="B27" s="22"/>
      <c r="C27" s="18" t="s">
        <v>3</v>
      </c>
      <c r="D27" s="88">
        <v>1000</v>
      </c>
      <c r="E27" s="23"/>
      <c r="F27" s="58" t="e">
        <f>SUM(#REF!)</f>
        <v>#REF!</v>
      </c>
      <c r="G27" s="58" t="e">
        <f>SUM(#REF!)</f>
        <v>#REF!</v>
      </c>
      <c r="H27" s="58" t="e">
        <f>SUM(#REF!)</f>
        <v>#REF!</v>
      </c>
      <c r="I27" s="58" t="e">
        <f>SUM(#REF!)</f>
        <v>#REF!</v>
      </c>
      <c r="J27" s="58" t="e">
        <f>SUM(#REF!)</f>
        <v>#REF!</v>
      </c>
      <c r="K27" s="58" t="e">
        <f>SUM(#REF!)</f>
        <v>#REF!</v>
      </c>
      <c r="L27" s="58" t="e">
        <f>SUM(#REF!)</f>
        <v>#REF!</v>
      </c>
      <c r="M27" s="58" t="e">
        <f>SUM(#REF!)</f>
        <v>#REF!</v>
      </c>
      <c r="N27" s="58" t="e">
        <f>SUM(#REF!)</f>
        <v>#REF!</v>
      </c>
      <c r="O27" s="58" t="e">
        <f>SUM(#REF!)</f>
        <v>#REF!</v>
      </c>
      <c r="P27" s="58" t="e">
        <f>SUM(#REF!)</f>
        <v>#REF!</v>
      </c>
      <c r="Q27" s="58" t="e">
        <f>SUM(#REF!)</f>
        <v>#REF!</v>
      </c>
    </row>
    <row r="28" spans="1:17">
      <c r="A28" s="26"/>
      <c r="B28" s="22" t="s">
        <v>176</v>
      </c>
      <c r="C28" s="18" t="s">
        <v>3</v>
      </c>
      <c r="D28" s="88">
        <v>2500</v>
      </c>
      <c r="E28" s="23"/>
      <c r="F28" s="58" t="e">
        <f>SUM(#REF!)</f>
        <v>#REF!</v>
      </c>
      <c r="G28" s="58" t="e">
        <f>SUM(#REF!)</f>
        <v>#REF!</v>
      </c>
      <c r="H28" s="58" t="e">
        <f>SUM(#REF!)</f>
        <v>#REF!</v>
      </c>
      <c r="I28" s="58" t="e">
        <f>SUM(#REF!)</f>
        <v>#REF!</v>
      </c>
      <c r="J28" s="58" t="e">
        <f>SUM(#REF!)</f>
        <v>#REF!</v>
      </c>
      <c r="K28" s="58" t="e">
        <f>SUM(#REF!)</f>
        <v>#REF!</v>
      </c>
      <c r="L28" s="58" t="e">
        <f>SUM(#REF!)</f>
        <v>#REF!</v>
      </c>
      <c r="M28" s="58" t="e">
        <f>SUM(#REF!)</f>
        <v>#REF!</v>
      </c>
      <c r="N28" s="58" t="e">
        <f>SUM(#REF!)</f>
        <v>#REF!</v>
      </c>
      <c r="O28" s="58" t="e">
        <f>SUM(#REF!)</f>
        <v>#REF!</v>
      </c>
      <c r="P28" s="58" t="e">
        <f>SUM(#REF!)</f>
        <v>#REF!</v>
      </c>
      <c r="Q28" s="58" t="e">
        <f>SUM(#REF!)</f>
        <v>#REF!</v>
      </c>
    </row>
    <row r="29" spans="1:17">
      <c r="A29" s="26"/>
      <c r="B29" s="22"/>
      <c r="C29" s="23"/>
      <c r="D29" s="23"/>
      <c r="E29" s="23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</row>
    <row r="30" spans="1:17" ht="22.5" customHeight="1">
      <c r="A30" s="510" t="s">
        <v>138</v>
      </c>
      <c r="B30" s="511"/>
      <c r="C30" s="23"/>
      <c r="D30" s="23"/>
      <c r="E30" s="23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</row>
    <row r="31" spans="1:17" ht="21.75" customHeight="1">
      <c r="A31" s="2"/>
      <c r="B31" s="85" t="s">
        <v>139</v>
      </c>
      <c r="C31" s="23"/>
      <c r="D31" s="23"/>
      <c r="E31" s="23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</row>
    <row r="32" spans="1:17">
      <c r="A32" s="28" t="s">
        <v>68</v>
      </c>
      <c r="B32" s="29"/>
      <c r="C32" s="18"/>
      <c r="D32" s="19"/>
      <c r="E32" s="19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</row>
    <row r="33" spans="1:17">
      <c r="A33" s="28" t="s">
        <v>69</v>
      </c>
      <c r="B33" s="29"/>
      <c r="C33" s="23" t="s">
        <v>3</v>
      </c>
      <c r="D33" s="30">
        <f>SUM(D35,D58,D100,D114,D125)</f>
        <v>9766331</v>
      </c>
      <c r="E33" s="30" t="e">
        <f t="shared" ref="E33:E92" si="1">SUM(F33:Q33)</f>
        <v>#REF!</v>
      </c>
      <c r="F33" s="52" t="e">
        <f>SUM(#REF!)</f>
        <v>#REF!</v>
      </c>
      <c r="G33" s="52" t="e">
        <f>SUM(#REF!)</f>
        <v>#REF!</v>
      </c>
      <c r="H33" s="52" t="e">
        <f>SUM(#REF!)</f>
        <v>#REF!</v>
      </c>
      <c r="I33" s="52" t="e">
        <f>SUM(#REF!)</f>
        <v>#REF!</v>
      </c>
      <c r="J33" s="52" t="e">
        <f>SUM(#REF!)</f>
        <v>#REF!</v>
      </c>
      <c r="K33" s="52" t="e">
        <f>SUM(#REF!)</f>
        <v>#REF!</v>
      </c>
      <c r="L33" s="52" t="e">
        <f>SUM(#REF!)</f>
        <v>#REF!</v>
      </c>
      <c r="M33" s="52" t="e">
        <f>SUM(#REF!)</f>
        <v>#REF!</v>
      </c>
      <c r="N33" s="52" t="e">
        <f>SUM(#REF!)</f>
        <v>#REF!</v>
      </c>
      <c r="O33" s="52" t="e">
        <f>SUM(#REF!)</f>
        <v>#REF!</v>
      </c>
      <c r="P33" s="52" t="e">
        <f>SUM(#REF!)</f>
        <v>#REF!</v>
      </c>
      <c r="Q33" s="52" t="e">
        <f>SUM(#REF!)</f>
        <v>#REF!</v>
      </c>
    </row>
    <row r="34" spans="1:17">
      <c r="A34" s="28"/>
      <c r="B34" s="29" t="s">
        <v>110</v>
      </c>
      <c r="C34" s="23"/>
      <c r="D34" s="30"/>
      <c r="E34" s="30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</row>
    <row r="35" spans="1:17">
      <c r="A35" s="31" t="s">
        <v>34</v>
      </c>
      <c r="B35" s="32" t="s">
        <v>181</v>
      </c>
      <c r="C35" s="23" t="s">
        <v>3</v>
      </c>
      <c r="D35" s="24">
        <f>SUM(D36:D45,D48:D48)</f>
        <v>685131</v>
      </c>
      <c r="E35" s="24" t="e">
        <f t="shared" si="1"/>
        <v>#REF!</v>
      </c>
      <c r="F35" s="52" t="e">
        <f>SUM(#REF!)</f>
        <v>#REF!</v>
      </c>
      <c r="G35" s="52" t="e">
        <f>SUM(#REF!)</f>
        <v>#REF!</v>
      </c>
      <c r="H35" s="52" t="e">
        <f>SUM(#REF!)</f>
        <v>#REF!</v>
      </c>
      <c r="I35" s="52" t="e">
        <f>SUM(#REF!)</f>
        <v>#REF!</v>
      </c>
      <c r="J35" s="52" t="e">
        <f>SUM(#REF!)</f>
        <v>#REF!</v>
      </c>
      <c r="K35" s="52" t="e">
        <f>SUM(#REF!)</f>
        <v>#REF!</v>
      </c>
      <c r="L35" s="52" t="e">
        <f>SUM(#REF!)</f>
        <v>#REF!</v>
      </c>
      <c r="M35" s="52" t="e">
        <f>SUM(#REF!)</f>
        <v>#REF!</v>
      </c>
      <c r="N35" s="52" t="e">
        <f>SUM(#REF!)</f>
        <v>#REF!</v>
      </c>
      <c r="O35" s="52" t="e">
        <f>SUM(#REF!)</f>
        <v>#REF!</v>
      </c>
      <c r="P35" s="52" t="e">
        <f>SUM(#REF!)</f>
        <v>#REF!</v>
      </c>
      <c r="Q35" s="52" t="e">
        <f>SUM(#REF!)</f>
        <v>#REF!</v>
      </c>
    </row>
    <row r="36" spans="1:17">
      <c r="A36" s="33"/>
      <c r="B36" s="34" t="s">
        <v>35</v>
      </c>
      <c r="C36" s="18" t="s">
        <v>3</v>
      </c>
      <c r="D36" s="19">
        <v>156300</v>
      </c>
      <c r="E36" s="19" t="e">
        <f t="shared" si="1"/>
        <v>#REF!</v>
      </c>
      <c r="F36" s="53" t="e">
        <f>SUM(#REF!)</f>
        <v>#REF!</v>
      </c>
      <c r="G36" s="53" t="e">
        <f>SUM(#REF!)</f>
        <v>#REF!</v>
      </c>
      <c r="H36" s="53" t="e">
        <f>SUM(#REF!)</f>
        <v>#REF!</v>
      </c>
      <c r="I36" s="53" t="e">
        <f>SUM(#REF!)</f>
        <v>#REF!</v>
      </c>
      <c r="J36" s="53" t="e">
        <f>SUM(#REF!)</f>
        <v>#REF!</v>
      </c>
      <c r="K36" s="53" t="e">
        <f>SUM(#REF!)</f>
        <v>#REF!</v>
      </c>
      <c r="L36" s="53" t="e">
        <f>SUM(#REF!)</f>
        <v>#REF!</v>
      </c>
      <c r="M36" s="53" t="e">
        <f>SUM(#REF!)</f>
        <v>#REF!</v>
      </c>
      <c r="N36" s="53" t="e">
        <f>SUM(#REF!)</f>
        <v>#REF!</v>
      </c>
      <c r="O36" s="53" t="e">
        <f>SUM(#REF!)</f>
        <v>#REF!</v>
      </c>
      <c r="P36" s="53" t="e">
        <f>SUM(#REF!)</f>
        <v>#REF!</v>
      </c>
      <c r="Q36" s="53" t="e">
        <f>SUM(#REF!)</f>
        <v>#REF!</v>
      </c>
    </row>
    <row r="37" spans="1:17">
      <c r="A37" s="33"/>
      <c r="B37" s="34" t="s">
        <v>140</v>
      </c>
      <c r="C37" s="18" t="s">
        <v>3</v>
      </c>
      <c r="D37" s="19">
        <v>18700</v>
      </c>
      <c r="E37" s="19" t="e">
        <f t="shared" si="1"/>
        <v>#REF!</v>
      </c>
      <c r="F37" s="53" t="e">
        <f>SUM(#REF!)</f>
        <v>#REF!</v>
      </c>
      <c r="G37" s="53" t="e">
        <f>SUM(ต.ค.56:#REF!)</f>
        <v>#NAME?</v>
      </c>
      <c r="H37" s="53" t="e">
        <f>SUM(ต.ค.56:#REF!)</f>
        <v>#NAME?</v>
      </c>
      <c r="I37" s="53" t="e">
        <f>SUM(ต.ค.56:#REF!)</f>
        <v>#NAME?</v>
      </c>
      <c r="J37" s="53" t="e">
        <f>SUM(ต.ค.56:#REF!)</f>
        <v>#NAME?</v>
      </c>
      <c r="K37" s="53" t="e">
        <f>SUM(ต.ค.56:#REF!)</f>
        <v>#NAME?</v>
      </c>
      <c r="L37" s="53" t="e">
        <f>SUM(ต.ค.56:#REF!)</f>
        <v>#NAME?</v>
      </c>
      <c r="M37" s="53" t="e">
        <f>SUM(ต.ค.56:#REF!)</f>
        <v>#NAME?</v>
      </c>
      <c r="N37" s="53" t="e">
        <f>SUM(ต.ค.56:#REF!)</f>
        <v>#NAME?</v>
      </c>
      <c r="O37" s="53" t="e">
        <f>SUM(ต.ค.56:#REF!)</f>
        <v>#NAME?</v>
      </c>
      <c r="P37" s="53" t="e">
        <f>SUM(ต.ค.56:#REF!)</f>
        <v>#NAME?</v>
      </c>
      <c r="Q37" s="53" t="e">
        <f>SUM(ต.ค.56:#REF!)</f>
        <v>#NAME?</v>
      </c>
    </row>
    <row r="38" spans="1:17" ht="21" customHeight="1">
      <c r="A38" s="33"/>
      <c r="B38" s="34" t="s">
        <v>141</v>
      </c>
      <c r="C38" s="18" t="s">
        <v>3</v>
      </c>
      <c r="D38" s="19">
        <v>81000</v>
      </c>
      <c r="E38" s="19" t="e">
        <f t="shared" si="1"/>
        <v>#REF!</v>
      </c>
      <c r="F38" s="59" t="e">
        <f>SUM(#REF!)</f>
        <v>#REF!</v>
      </c>
      <c r="G38" s="59" t="e">
        <f>SUM(ต.ค.56:#REF!)</f>
        <v>#NAME?</v>
      </c>
      <c r="H38" s="59" t="e">
        <f>SUM(ต.ค.56:#REF!)</f>
        <v>#NAME?</v>
      </c>
      <c r="I38" s="59" t="e">
        <f>SUM(ต.ค.56:#REF!)</f>
        <v>#NAME?</v>
      </c>
      <c r="J38" s="59" t="e">
        <f>SUM(ต.ค.56:#REF!)</f>
        <v>#NAME?</v>
      </c>
      <c r="K38" s="59" t="e">
        <f>SUM(ต.ค.56:#REF!)</f>
        <v>#NAME?</v>
      </c>
      <c r="L38" s="59" t="e">
        <f>SUM(ต.ค.56:#REF!)</f>
        <v>#NAME?</v>
      </c>
      <c r="M38" s="59" t="e">
        <f>SUM(ต.ค.56:#REF!)</f>
        <v>#NAME?</v>
      </c>
      <c r="N38" s="59" t="e">
        <f>SUM(ต.ค.56:#REF!)</f>
        <v>#NAME?</v>
      </c>
      <c r="O38" s="59" t="e">
        <f>SUM(ต.ค.56:#REF!)</f>
        <v>#NAME?</v>
      </c>
      <c r="P38" s="59" t="e">
        <f>SUM(ต.ค.56:#REF!)</f>
        <v>#NAME?</v>
      </c>
      <c r="Q38" s="59" t="e">
        <f>SUM(ต.ค.56:#REF!)</f>
        <v>#NAME?</v>
      </c>
    </row>
    <row r="39" spans="1:17">
      <c r="A39" s="33"/>
      <c r="B39" s="34" t="s">
        <v>143</v>
      </c>
      <c r="C39" s="18" t="s">
        <v>3</v>
      </c>
      <c r="D39" s="19">
        <v>86</v>
      </c>
      <c r="E39" s="19" t="e">
        <f t="shared" si="1"/>
        <v>#REF!</v>
      </c>
      <c r="F39" s="59" t="e">
        <f>SUM(#REF!)</f>
        <v>#REF!</v>
      </c>
      <c r="G39" s="59" t="e">
        <f>SUM(#REF!)</f>
        <v>#REF!</v>
      </c>
      <c r="H39" s="59" t="e">
        <f>SUM(#REF!)</f>
        <v>#REF!</v>
      </c>
      <c r="I39" s="59" t="e">
        <f>SUM(#REF!)</f>
        <v>#REF!</v>
      </c>
      <c r="J39" s="59" t="e">
        <f>SUM(#REF!)</f>
        <v>#REF!</v>
      </c>
      <c r="K39" s="59" t="e">
        <f>SUM(#REF!)</f>
        <v>#REF!</v>
      </c>
      <c r="L39" s="59" t="e">
        <f>SUM(#REF!)</f>
        <v>#REF!</v>
      </c>
      <c r="M39" s="59" t="e">
        <f>SUM(#REF!)</f>
        <v>#REF!</v>
      </c>
      <c r="N39" s="59" t="e">
        <f>SUM(#REF!)</f>
        <v>#REF!</v>
      </c>
      <c r="O39" s="59" t="e">
        <f>SUM(#REF!)</f>
        <v>#REF!</v>
      </c>
      <c r="P39" s="59" t="e">
        <f>SUM(#REF!)</f>
        <v>#REF!</v>
      </c>
      <c r="Q39" s="59" t="e">
        <f>SUM(#REF!)</f>
        <v>#REF!</v>
      </c>
    </row>
    <row r="40" spans="1:17">
      <c r="A40" s="33"/>
      <c r="B40" s="34" t="s">
        <v>142</v>
      </c>
      <c r="C40" s="18" t="s">
        <v>3</v>
      </c>
      <c r="D40" s="19">
        <v>4000</v>
      </c>
      <c r="E40" s="19" t="e">
        <f t="shared" si="1"/>
        <v>#REF!</v>
      </c>
      <c r="F40" s="53" t="e">
        <f>SUM(#REF!)</f>
        <v>#REF!</v>
      </c>
      <c r="G40" s="53" t="e">
        <f>SUM(#REF!)</f>
        <v>#REF!</v>
      </c>
      <c r="H40" s="53" t="e">
        <f>SUM(#REF!)</f>
        <v>#REF!</v>
      </c>
      <c r="I40" s="53" t="e">
        <f>SUM(#REF!)</f>
        <v>#REF!</v>
      </c>
      <c r="J40" s="53" t="e">
        <f>SUM(#REF!)</f>
        <v>#REF!</v>
      </c>
      <c r="K40" s="53" t="e">
        <f>SUM(#REF!)</f>
        <v>#REF!</v>
      </c>
      <c r="L40" s="53" t="e">
        <f>SUM(#REF!)</f>
        <v>#REF!</v>
      </c>
      <c r="M40" s="53" t="e">
        <f>SUM(#REF!)</f>
        <v>#REF!</v>
      </c>
      <c r="N40" s="53" t="e">
        <f>SUM(#REF!)</f>
        <v>#REF!</v>
      </c>
      <c r="O40" s="53" t="e">
        <f>SUM(#REF!)</f>
        <v>#REF!</v>
      </c>
      <c r="P40" s="53" t="e">
        <f>SUM(#REF!)</f>
        <v>#REF!</v>
      </c>
      <c r="Q40" s="53" t="e">
        <f>SUM(#REF!)</f>
        <v>#REF!</v>
      </c>
    </row>
    <row r="41" spans="1:17">
      <c r="A41" s="33"/>
      <c r="B41" s="34" t="s">
        <v>70</v>
      </c>
      <c r="C41" s="18" t="s">
        <v>3</v>
      </c>
      <c r="D41" s="19">
        <v>13000</v>
      </c>
      <c r="E41" s="19" t="e">
        <f t="shared" si="1"/>
        <v>#REF!</v>
      </c>
      <c r="F41" s="53" t="e">
        <f>SUM(#REF!)</f>
        <v>#REF!</v>
      </c>
      <c r="G41" s="53" t="e">
        <f>SUM(#REF!)</f>
        <v>#REF!</v>
      </c>
      <c r="H41" s="53" t="e">
        <f>SUM(#REF!)</f>
        <v>#REF!</v>
      </c>
      <c r="I41" s="53" t="e">
        <f>SUM(#REF!)</f>
        <v>#REF!</v>
      </c>
      <c r="J41" s="53" t="e">
        <f>SUM(#REF!)</f>
        <v>#REF!</v>
      </c>
      <c r="K41" s="53" t="e">
        <f>SUM(#REF!)</f>
        <v>#REF!</v>
      </c>
      <c r="L41" s="53" t="e">
        <f>SUM(#REF!)</f>
        <v>#REF!</v>
      </c>
      <c r="M41" s="53" t="e">
        <f>SUM(#REF!)</f>
        <v>#REF!</v>
      </c>
      <c r="N41" s="53" t="e">
        <f>SUM(#REF!)</f>
        <v>#REF!</v>
      </c>
      <c r="O41" s="53" t="e">
        <f>SUM(#REF!)</f>
        <v>#REF!</v>
      </c>
      <c r="P41" s="53" t="e">
        <f>SUM(#REF!)</f>
        <v>#REF!</v>
      </c>
      <c r="Q41" s="53" t="e">
        <f>SUM(#REF!)</f>
        <v>#REF!</v>
      </c>
    </row>
    <row r="42" spans="1:17">
      <c r="A42" s="33"/>
      <c r="B42" s="34" t="s">
        <v>144</v>
      </c>
      <c r="C42" s="18" t="s">
        <v>3</v>
      </c>
      <c r="D42" s="19">
        <v>2000</v>
      </c>
      <c r="E42" s="19" t="e">
        <f t="shared" si="1"/>
        <v>#REF!</v>
      </c>
      <c r="F42" s="53" t="e">
        <f>SUM(#REF!)</f>
        <v>#REF!</v>
      </c>
      <c r="G42" s="53" t="e">
        <f>SUM(#REF!)</f>
        <v>#REF!</v>
      </c>
      <c r="H42" s="53" t="e">
        <f>SUM(#REF!)</f>
        <v>#REF!</v>
      </c>
      <c r="I42" s="53" t="e">
        <f>SUM(#REF!)</f>
        <v>#REF!</v>
      </c>
      <c r="J42" s="53" t="e">
        <f>SUM(#REF!)</f>
        <v>#REF!</v>
      </c>
      <c r="K42" s="53" t="e">
        <f>SUM(#REF!)</f>
        <v>#REF!</v>
      </c>
      <c r="L42" s="53" t="e">
        <f>SUM(#REF!)</f>
        <v>#REF!</v>
      </c>
      <c r="M42" s="53" t="e">
        <f>SUM(#REF!)</f>
        <v>#REF!</v>
      </c>
      <c r="N42" s="53" t="e">
        <f>SUM(#REF!)</f>
        <v>#REF!</v>
      </c>
      <c r="O42" s="53" t="e">
        <f>SUM(#REF!)</f>
        <v>#REF!</v>
      </c>
      <c r="P42" s="53" t="e">
        <f>SUM(#REF!)</f>
        <v>#REF!</v>
      </c>
      <c r="Q42" s="53" t="e">
        <f>SUM(#REF!)</f>
        <v>#REF!</v>
      </c>
    </row>
    <row r="43" spans="1:17">
      <c r="A43" s="33"/>
      <c r="B43" s="34" t="s">
        <v>145</v>
      </c>
      <c r="C43" s="18" t="s">
        <v>3</v>
      </c>
      <c r="D43" s="19">
        <v>3025</v>
      </c>
      <c r="E43" s="19" t="e">
        <f t="shared" si="1"/>
        <v>#REF!</v>
      </c>
      <c r="F43" s="59" t="e">
        <f>SUM(#REF!)</f>
        <v>#REF!</v>
      </c>
      <c r="G43" s="59" t="e">
        <f>SUM(#REF!)</f>
        <v>#REF!</v>
      </c>
      <c r="H43" s="59" t="e">
        <f>SUM(#REF!)</f>
        <v>#REF!</v>
      </c>
      <c r="I43" s="59" t="e">
        <f>SUM(#REF!)</f>
        <v>#REF!</v>
      </c>
      <c r="J43" s="59" t="e">
        <f>SUM(#REF!)</f>
        <v>#REF!</v>
      </c>
      <c r="K43" s="59" t="e">
        <f>SUM(#REF!)</f>
        <v>#REF!</v>
      </c>
      <c r="L43" s="59" t="e">
        <f>SUM(#REF!)</f>
        <v>#REF!</v>
      </c>
      <c r="M43" s="59" t="e">
        <f>SUM(#REF!)</f>
        <v>#REF!</v>
      </c>
      <c r="N43" s="59" t="e">
        <f>SUM(#REF!)</f>
        <v>#REF!</v>
      </c>
      <c r="O43" s="59" t="e">
        <f>SUM(#REF!)</f>
        <v>#REF!</v>
      </c>
      <c r="P43" s="59" t="e">
        <f>SUM(#REF!)</f>
        <v>#REF!</v>
      </c>
      <c r="Q43" s="59" t="e">
        <f>SUM(#REF!)</f>
        <v>#REF!</v>
      </c>
    </row>
    <row r="44" spans="1:17">
      <c r="A44" s="33"/>
      <c r="B44" s="34" t="s">
        <v>146</v>
      </c>
      <c r="C44" s="18" t="s">
        <v>3</v>
      </c>
      <c r="D44" s="19">
        <v>245000</v>
      </c>
      <c r="E44" s="19" t="e">
        <f t="shared" si="1"/>
        <v>#REF!</v>
      </c>
      <c r="F44" s="53" t="e">
        <f>SUM(#REF!)</f>
        <v>#REF!</v>
      </c>
      <c r="G44" s="53" t="e">
        <f>SUM(#REF!)</f>
        <v>#REF!</v>
      </c>
      <c r="H44" s="53" t="e">
        <f>SUM(#REF!)</f>
        <v>#REF!</v>
      </c>
      <c r="I44" s="53" t="e">
        <f>SUM(#REF!)</f>
        <v>#REF!</v>
      </c>
      <c r="J44" s="53" t="e">
        <f>SUM(#REF!)</f>
        <v>#REF!</v>
      </c>
      <c r="K44" s="53" t="e">
        <f>SUM(#REF!)</f>
        <v>#REF!</v>
      </c>
      <c r="L44" s="53" t="e">
        <f>SUM(#REF!)</f>
        <v>#REF!</v>
      </c>
      <c r="M44" s="53" t="e">
        <f>SUM(#REF!)</f>
        <v>#REF!</v>
      </c>
      <c r="N44" s="53" t="e">
        <f>SUM(#REF!)</f>
        <v>#REF!</v>
      </c>
      <c r="O44" s="53" t="e">
        <f>SUM(#REF!)</f>
        <v>#REF!</v>
      </c>
      <c r="P44" s="53" t="e">
        <f>SUM(#REF!)</f>
        <v>#REF!</v>
      </c>
      <c r="Q44" s="53" t="e">
        <f>SUM(#REF!)</f>
        <v>#REF!</v>
      </c>
    </row>
    <row r="45" spans="1:17">
      <c r="A45" s="33"/>
      <c r="B45" s="34" t="s">
        <v>147</v>
      </c>
      <c r="C45" s="18" t="s">
        <v>3</v>
      </c>
      <c r="D45" s="19">
        <f>SUM(D46:D47)</f>
        <v>162000</v>
      </c>
      <c r="E45" s="19" t="e">
        <f t="shared" si="1"/>
        <v>#REF!</v>
      </c>
      <c r="F45" s="53" t="e">
        <f>SUM(#REF!)</f>
        <v>#REF!</v>
      </c>
      <c r="G45" s="53" t="e">
        <f>SUM(#REF!)</f>
        <v>#REF!</v>
      </c>
      <c r="H45" s="53" t="e">
        <f>SUM(#REF!)</f>
        <v>#REF!</v>
      </c>
      <c r="I45" s="53" t="e">
        <f>SUM(#REF!)</f>
        <v>#REF!</v>
      </c>
      <c r="J45" s="53" t="e">
        <f>SUM(#REF!)</f>
        <v>#REF!</v>
      </c>
      <c r="K45" s="53" t="e">
        <f>SUM(#REF!)</f>
        <v>#REF!</v>
      </c>
      <c r="L45" s="53" t="e">
        <f>SUM(#REF!)</f>
        <v>#REF!</v>
      </c>
      <c r="M45" s="53" t="e">
        <f>SUM(#REF!)</f>
        <v>#REF!</v>
      </c>
      <c r="N45" s="53" t="e">
        <f>SUM(#REF!)</f>
        <v>#REF!</v>
      </c>
      <c r="O45" s="53" t="e">
        <f>SUM(#REF!)</f>
        <v>#REF!</v>
      </c>
      <c r="P45" s="53" t="e">
        <f>SUM(#REF!)</f>
        <v>#REF!</v>
      </c>
      <c r="Q45" s="53" t="e">
        <f>SUM(#REF!)</f>
        <v>#REF!</v>
      </c>
    </row>
    <row r="46" spans="1:17">
      <c r="A46" s="33"/>
      <c r="B46" s="34" t="s">
        <v>13</v>
      </c>
      <c r="C46" s="18" t="s">
        <v>3</v>
      </c>
      <c r="D46" s="19">
        <v>21000</v>
      </c>
      <c r="E46" s="19" t="e">
        <f t="shared" si="1"/>
        <v>#REF!</v>
      </c>
      <c r="F46" s="59" t="e">
        <f>SUM(#REF!)</f>
        <v>#REF!</v>
      </c>
      <c r="G46" s="59" t="e">
        <f>SUM(ต.ค.56:#REF!)</f>
        <v>#NAME?</v>
      </c>
      <c r="H46" s="59" t="e">
        <f>SUM(ต.ค.56:#REF!)</f>
        <v>#NAME?</v>
      </c>
      <c r="I46" s="59" t="e">
        <f>SUM(ต.ค.56:#REF!)</f>
        <v>#NAME?</v>
      </c>
      <c r="J46" s="59" t="e">
        <f>SUM(ต.ค.56:#REF!)</f>
        <v>#NAME?</v>
      </c>
      <c r="K46" s="59" t="e">
        <f>SUM(ต.ค.56:#REF!)</f>
        <v>#NAME?</v>
      </c>
      <c r="L46" s="59" t="e">
        <f>SUM(ต.ค.56:#REF!)</f>
        <v>#NAME?</v>
      </c>
      <c r="M46" s="59" t="e">
        <f>SUM(ต.ค.56:#REF!)</f>
        <v>#NAME?</v>
      </c>
      <c r="N46" s="59" t="e">
        <f>SUM(ต.ค.56:#REF!)</f>
        <v>#NAME?</v>
      </c>
      <c r="O46" s="59" t="e">
        <f>SUM(ต.ค.56:#REF!)</f>
        <v>#NAME?</v>
      </c>
      <c r="P46" s="59" t="e">
        <f>SUM(ต.ค.56:#REF!)</f>
        <v>#NAME?</v>
      </c>
      <c r="Q46" s="59" t="e">
        <f>SUM(ต.ค.56:#REF!)</f>
        <v>#NAME?</v>
      </c>
    </row>
    <row r="47" spans="1:17">
      <c r="A47" s="33"/>
      <c r="B47" s="34" t="s">
        <v>14</v>
      </c>
      <c r="C47" s="18" t="s">
        <v>3</v>
      </c>
      <c r="D47" s="19">
        <v>141000</v>
      </c>
      <c r="E47" s="19" t="e">
        <f t="shared" si="1"/>
        <v>#REF!</v>
      </c>
      <c r="F47" s="59" t="e">
        <f>SUM(#REF!)</f>
        <v>#REF!</v>
      </c>
      <c r="G47" s="59" t="e">
        <f>SUM(#REF!)</f>
        <v>#REF!</v>
      </c>
      <c r="H47" s="59" t="e">
        <f>SUM(#REF!)</f>
        <v>#REF!</v>
      </c>
      <c r="I47" s="59" t="e">
        <f>SUM(#REF!)</f>
        <v>#REF!</v>
      </c>
      <c r="J47" s="59" t="e">
        <f>SUM(#REF!)</f>
        <v>#REF!</v>
      </c>
      <c r="K47" s="59" t="e">
        <f>SUM(#REF!)</f>
        <v>#REF!</v>
      </c>
      <c r="L47" s="59" t="e">
        <f>SUM(#REF!)</f>
        <v>#REF!</v>
      </c>
      <c r="M47" s="59" t="e">
        <f>SUM(#REF!)</f>
        <v>#REF!</v>
      </c>
      <c r="N47" s="59" t="e">
        <f>SUM(#REF!)</f>
        <v>#REF!</v>
      </c>
      <c r="O47" s="59" t="e">
        <f>SUM(#REF!)</f>
        <v>#REF!</v>
      </c>
      <c r="P47" s="59" t="e">
        <f>SUM(#REF!)</f>
        <v>#REF!</v>
      </c>
      <c r="Q47" s="59" t="e">
        <f>SUM(#REF!)</f>
        <v>#REF!</v>
      </c>
    </row>
    <row r="48" spans="1:17" ht="42.75" customHeight="1">
      <c r="A48" s="33"/>
      <c r="B48" s="34" t="s">
        <v>180</v>
      </c>
      <c r="C48" s="18" t="s">
        <v>3</v>
      </c>
      <c r="D48" s="19">
        <v>20</v>
      </c>
      <c r="E48" s="19" t="e">
        <f t="shared" si="1"/>
        <v>#REF!</v>
      </c>
      <c r="F48" s="53" t="e">
        <f>SUM(#REF!)</f>
        <v>#REF!</v>
      </c>
      <c r="G48" s="53" t="e">
        <f>SUM(#REF!)</f>
        <v>#REF!</v>
      </c>
      <c r="H48" s="53" t="e">
        <f>SUM(#REF!)</f>
        <v>#REF!</v>
      </c>
      <c r="I48" s="53" t="e">
        <f>SUM(#REF!)</f>
        <v>#REF!</v>
      </c>
      <c r="J48" s="53" t="e">
        <f>SUM(#REF!)</f>
        <v>#REF!</v>
      </c>
      <c r="K48" s="53" t="e">
        <f>SUM(#REF!)</f>
        <v>#REF!</v>
      </c>
      <c r="L48" s="53" t="e">
        <f>SUM(#REF!)</f>
        <v>#REF!</v>
      </c>
      <c r="M48" s="53" t="e">
        <f>SUM(#REF!)</f>
        <v>#REF!</v>
      </c>
      <c r="N48" s="53" t="e">
        <f>SUM(#REF!)</f>
        <v>#REF!</v>
      </c>
      <c r="O48" s="53" t="e">
        <f>SUM(#REF!)</f>
        <v>#REF!</v>
      </c>
      <c r="P48" s="53" t="e">
        <f>SUM(#REF!)</f>
        <v>#REF!</v>
      </c>
      <c r="Q48" s="53" t="e">
        <f>SUM(#REF!)</f>
        <v>#REF!</v>
      </c>
    </row>
    <row r="49" spans="1:18" ht="42.75" customHeight="1">
      <c r="A49" s="33"/>
      <c r="B49" s="34" t="s">
        <v>179</v>
      </c>
      <c r="C49" s="18" t="s">
        <v>3</v>
      </c>
      <c r="D49" s="19">
        <v>75</v>
      </c>
      <c r="E49" s="19">
        <f>SUM(F49:Q49)</f>
        <v>0</v>
      </c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</row>
    <row r="50" spans="1:18">
      <c r="A50" s="33"/>
      <c r="B50" s="36" t="s">
        <v>115</v>
      </c>
      <c r="C50" s="18" t="s">
        <v>3</v>
      </c>
      <c r="D50" s="19"/>
      <c r="E50" s="19" t="e">
        <f t="shared" si="1"/>
        <v>#REF!</v>
      </c>
      <c r="F50" s="53" t="e">
        <f>SUM(#REF!)</f>
        <v>#REF!</v>
      </c>
      <c r="G50" s="53" t="e">
        <f>SUM(#REF!)</f>
        <v>#REF!</v>
      </c>
      <c r="H50" s="53" t="e">
        <f>SUM(#REF!)</f>
        <v>#REF!</v>
      </c>
      <c r="I50" s="53" t="e">
        <f>SUM(#REF!)</f>
        <v>#REF!</v>
      </c>
      <c r="J50" s="53" t="e">
        <f>SUM(#REF!)</f>
        <v>#REF!</v>
      </c>
      <c r="K50" s="53" t="e">
        <f>SUM(#REF!)</f>
        <v>#REF!</v>
      </c>
      <c r="L50" s="53" t="e">
        <f>SUM(#REF!)</f>
        <v>#REF!</v>
      </c>
      <c r="M50" s="53" t="e">
        <f>SUM(#REF!)</f>
        <v>#REF!</v>
      </c>
      <c r="N50" s="53" t="e">
        <f>SUM(#REF!)</f>
        <v>#REF!</v>
      </c>
      <c r="O50" s="53" t="e">
        <f>SUM(#REF!)</f>
        <v>#REF!</v>
      </c>
      <c r="P50" s="53" t="e">
        <f>SUM(#REF!)</f>
        <v>#REF!</v>
      </c>
      <c r="Q50" s="53" t="e">
        <f>SUM(#REF!)</f>
        <v>#REF!</v>
      </c>
    </row>
    <row r="51" spans="1:18">
      <c r="A51" s="33"/>
      <c r="B51" s="36" t="s">
        <v>116</v>
      </c>
      <c r="C51" s="18" t="s">
        <v>3</v>
      </c>
      <c r="D51" s="19"/>
      <c r="E51" s="19" t="e">
        <f t="shared" si="1"/>
        <v>#REF!</v>
      </c>
      <c r="F51" s="53" t="e">
        <f>SUM(#REF!)</f>
        <v>#REF!</v>
      </c>
      <c r="G51" s="53" t="e">
        <f>SUM(#REF!)</f>
        <v>#REF!</v>
      </c>
      <c r="H51" s="53" t="e">
        <f>SUM(#REF!)</f>
        <v>#REF!</v>
      </c>
      <c r="I51" s="53" t="e">
        <f>SUM(#REF!)</f>
        <v>#REF!</v>
      </c>
      <c r="J51" s="53" t="e">
        <f>SUM(#REF!)</f>
        <v>#REF!</v>
      </c>
      <c r="K51" s="53" t="e">
        <f>SUM(#REF!)</f>
        <v>#REF!</v>
      </c>
      <c r="L51" s="53" t="e">
        <f>SUM(#REF!)</f>
        <v>#REF!</v>
      </c>
      <c r="M51" s="53" t="e">
        <f>SUM(#REF!)</f>
        <v>#REF!</v>
      </c>
      <c r="N51" s="53" t="e">
        <f>SUM(#REF!)</f>
        <v>#REF!</v>
      </c>
      <c r="O51" s="53" t="e">
        <f>SUM(#REF!)</f>
        <v>#REF!</v>
      </c>
      <c r="P51" s="53" t="e">
        <f>SUM(#REF!)</f>
        <v>#REF!</v>
      </c>
      <c r="Q51" s="53" t="e">
        <f>SUM(#REF!)</f>
        <v>#REF!</v>
      </c>
    </row>
    <row r="52" spans="1:18">
      <c r="A52" s="33"/>
      <c r="B52" s="36" t="s">
        <v>117</v>
      </c>
      <c r="C52" s="18" t="s">
        <v>3</v>
      </c>
      <c r="D52" s="19"/>
      <c r="E52" s="19" t="e">
        <f t="shared" si="1"/>
        <v>#REF!</v>
      </c>
      <c r="F52" s="53" t="e">
        <f>SUM(#REF!)</f>
        <v>#REF!</v>
      </c>
      <c r="G52" s="53" t="e">
        <f>SUM(#REF!)</f>
        <v>#REF!</v>
      </c>
      <c r="H52" s="53" t="e">
        <f>SUM(#REF!)</f>
        <v>#REF!</v>
      </c>
      <c r="I52" s="53" t="e">
        <f>SUM(#REF!)</f>
        <v>#REF!</v>
      </c>
      <c r="J52" s="53" t="e">
        <f>SUM(#REF!)</f>
        <v>#REF!</v>
      </c>
      <c r="K52" s="53" t="e">
        <f>SUM(#REF!)</f>
        <v>#REF!</v>
      </c>
      <c r="L52" s="53" t="e">
        <f>SUM(#REF!)</f>
        <v>#REF!</v>
      </c>
      <c r="M52" s="53" t="e">
        <f>SUM(#REF!)</f>
        <v>#REF!</v>
      </c>
      <c r="N52" s="53" t="e">
        <f>SUM(#REF!)</f>
        <v>#REF!</v>
      </c>
      <c r="O52" s="53" t="e">
        <f>SUM(#REF!)</f>
        <v>#REF!</v>
      </c>
      <c r="P52" s="53" t="e">
        <f>SUM(#REF!)</f>
        <v>#REF!</v>
      </c>
      <c r="Q52" s="53" t="e">
        <f>SUM(#REF!)</f>
        <v>#REF!</v>
      </c>
    </row>
    <row r="53" spans="1:18">
      <c r="A53" s="33"/>
      <c r="B53" s="36" t="s">
        <v>118</v>
      </c>
      <c r="C53" s="18" t="s">
        <v>3</v>
      </c>
      <c r="D53" s="19"/>
      <c r="E53" s="19" t="e">
        <f t="shared" si="1"/>
        <v>#REF!</v>
      </c>
      <c r="F53" s="53" t="e">
        <f>SUM(#REF!)</f>
        <v>#REF!</v>
      </c>
      <c r="G53" s="53" t="e">
        <f>SUM(ต.ค.56:#REF!)</f>
        <v>#NAME?</v>
      </c>
      <c r="H53" s="53" t="e">
        <f>SUM(ต.ค.56:#REF!)</f>
        <v>#NAME?</v>
      </c>
      <c r="I53" s="53" t="e">
        <f>SUM(ต.ค.56:#REF!)</f>
        <v>#NAME?</v>
      </c>
      <c r="J53" s="53" t="e">
        <f>SUM(ต.ค.56:#REF!)</f>
        <v>#NAME?</v>
      </c>
      <c r="K53" s="53" t="e">
        <f>SUM(ต.ค.56:#REF!)</f>
        <v>#NAME?</v>
      </c>
      <c r="L53" s="53" t="e">
        <f>SUM(ต.ค.56:#REF!)</f>
        <v>#NAME?</v>
      </c>
      <c r="M53" s="53" t="e">
        <f>SUM(ต.ค.56:#REF!)</f>
        <v>#NAME?</v>
      </c>
      <c r="N53" s="53" t="e">
        <f>SUM(ต.ค.56:#REF!)</f>
        <v>#NAME?</v>
      </c>
      <c r="O53" s="53" t="e">
        <f>SUM(ต.ค.56:#REF!)</f>
        <v>#NAME?</v>
      </c>
      <c r="P53" s="53" t="e">
        <f>SUM(ต.ค.56:#REF!)</f>
        <v>#NAME?</v>
      </c>
      <c r="Q53" s="53" t="e">
        <f>SUM(ต.ค.56:#REF!)</f>
        <v>#NAME?</v>
      </c>
    </row>
    <row r="54" spans="1:18">
      <c r="A54" s="33"/>
      <c r="B54" s="36" t="s">
        <v>119</v>
      </c>
      <c r="C54" s="18" t="s">
        <v>3</v>
      </c>
      <c r="D54" s="19"/>
      <c r="E54" s="19" t="e">
        <f t="shared" si="1"/>
        <v>#REF!</v>
      </c>
      <c r="F54" s="53" t="e">
        <f>SUM(#REF!)</f>
        <v>#REF!</v>
      </c>
      <c r="G54" s="53" t="e">
        <f>SUM(#REF!)</f>
        <v>#REF!</v>
      </c>
      <c r="H54" s="53" t="e">
        <f>SUM(#REF!)</f>
        <v>#REF!</v>
      </c>
      <c r="I54" s="53" t="e">
        <f>SUM(#REF!)</f>
        <v>#REF!</v>
      </c>
      <c r="J54" s="53" t="e">
        <f>SUM(#REF!)</f>
        <v>#REF!</v>
      </c>
      <c r="K54" s="53" t="e">
        <f>SUM(#REF!)</f>
        <v>#REF!</v>
      </c>
      <c r="L54" s="53" t="e">
        <f>SUM(#REF!)</f>
        <v>#REF!</v>
      </c>
      <c r="M54" s="53" t="e">
        <f>SUM(#REF!)</f>
        <v>#REF!</v>
      </c>
      <c r="N54" s="53" t="e">
        <f>SUM(#REF!)</f>
        <v>#REF!</v>
      </c>
      <c r="O54" s="53" t="e">
        <f>SUM(#REF!)</f>
        <v>#REF!</v>
      </c>
      <c r="P54" s="53" t="e">
        <f>SUM(#REF!)</f>
        <v>#REF!</v>
      </c>
      <c r="Q54" s="53" t="e">
        <f>SUM(#REF!)</f>
        <v>#REF!</v>
      </c>
    </row>
    <row r="55" spans="1:18">
      <c r="A55" s="33"/>
      <c r="B55" s="36" t="s">
        <v>120</v>
      </c>
      <c r="C55" s="18" t="s">
        <v>3</v>
      </c>
      <c r="D55" s="19"/>
      <c r="E55" s="19" t="e">
        <f t="shared" si="1"/>
        <v>#REF!</v>
      </c>
      <c r="F55" s="53" t="e">
        <f>SUM(#REF!)</f>
        <v>#REF!</v>
      </c>
      <c r="G55" s="53" t="e">
        <f>SUM(#REF!)</f>
        <v>#REF!</v>
      </c>
      <c r="H55" s="53" t="e">
        <f>SUM(#REF!)</f>
        <v>#REF!</v>
      </c>
      <c r="I55" s="53" t="e">
        <f>SUM(#REF!)</f>
        <v>#REF!</v>
      </c>
      <c r="J55" s="53" t="e">
        <f>SUM(#REF!)</f>
        <v>#REF!</v>
      </c>
      <c r="K55" s="53" t="e">
        <f>SUM(#REF!)</f>
        <v>#REF!</v>
      </c>
      <c r="L55" s="53" t="e">
        <f>SUM(#REF!)</f>
        <v>#REF!</v>
      </c>
      <c r="M55" s="53" t="e">
        <f>SUM(#REF!)</f>
        <v>#REF!</v>
      </c>
      <c r="N55" s="53" t="e">
        <f>SUM(#REF!)</f>
        <v>#REF!</v>
      </c>
      <c r="O55" s="53" t="e">
        <f>SUM(#REF!)</f>
        <v>#REF!</v>
      </c>
      <c r="P55" s="53" t="e">
        <f>SUM(#REF!)</f>
        <v>#REF!</v>
      </c>
      <c r="Q55" s="53" t="e">
        <f>SUM(#REF!)</f>
        <v>#REF!</v>
      </c>
    </row>
    <row r="56" spans="1:18">
      <c r="A56" s="33"/>
      <c r="B56" s="36" t="s">
        <v>121</v>
      </c>
      <c r="C56" s="18" t="s">
        <v>3</v>
      </c>
      <c r="D56" s="19"/>
      <c r="E56" s="19" t="e">
        <f t="shared" si="1"/>
        <v>#REF!</v>
      </c>
      <c r="F56" s="53" t="e">
        <f>SUM(#REF!)</f>
        <v>#REF!</v>
      </c>
      <c r="G56" s="53" t="e">
        <f>SUM(#REF!)</f>
        <v>#REF!</v>
      </c>
      <c r="H56" s="53" t="e">
        <f>SUM(#REF!)</f>
        <v>#REF!</v>
      </c>
      <c r="I56" s="53" t="e">
        <f>SUM(#REF!)</f>
        <v>#REF!</v>
      </c>
      <c r="J56" s="53" t="e">
        <f>SUM(#REF!)</f>
        <v>#REF!</v>
      </c>
      <c r="K56" s="53" t="e">
        <f>SUM(#REF!)</f>
        <v>#REF!</v>
      </c>
      <c r="L56" s="53" t="e">
        <f>SUM(#REF!)</f>
        <v>#REF!</v>
      </c>
      <c r="M56" s="53" t="e">
        <f>SUM(#REF!)</f>
        <v>#REF!</v>
      </c>
      <c r="N56" s="53" t="e">
        <f>SUM(#REF!)</f>
        <v>#REF!</v>
      </c>
      <c r="O56" s="53" t="e">
        <f>SUM(#REF!)</f>
        <v>#REF!</v>
      </c>
      <c r="P56" s="53" t="e">
        <f>SUM(#REF!)</f>
        <v>#REF!</v>
      </c>
      <c r="Q56" s="53" t="e">
        <f>SUM(#REF!)</f>
        <v>#REF!</v>
      </c>
    </row>
    <row r="57" spans="1:18">
      <c r="A57" s="33"/>
      <c r="B57" s="36" t="s">
        <v>122</v>
      </c>
      <c r="C57" s="18" t="s">
        <v>3</v>
      </c>
      <c r="D57" s="19"/>
      <c r="E57" s="19" t="e">
        <f t="shared" si="1"/>
        <v>#REF!</v>
      </c>
      <c r="F57" s="53" t="e">
        <f>SUM(#REF!)</f>
        <v>#REF!</v>
      </c>
      <c r="G57" s="53" t="e">
        <f>SUM(#REF!)</f>
        <v>#REF!</v>
      </c>
      <c r="H57" s="53" t="e">
        <f>SUM(#REF!)</f>
        <v>#REF!</v>
      </c>
      <c r="I57" s="53" t="e">
        <f>SUM(#REF!)</f>
        <v>#REF!</v>
      </c>
      <c r="J57" s="53" t="e">
        <f>SUM(#REF!)</f>
        <v>#REF!</v>
      </c>
      <c r="K57" s="53" t="e">
        <f>SUM(#REF!)</f>
        <v>#REF!</v>
      </c>
      <c r="L57" s="53" t="e">
        <f>SUM(#REF!)</f>
        <v>#REF!</v>
      </c>
      <c r="M57" s="53" t="e">
        <f>SUM(#REF!)</f>
        <v>#REF!</v>
      </c>
      <c r="N57" s="53" t="e">
        <f>SUM(#REF!)</f>
        <v>#REF!</v>
      </c>
      <c r="O57" s="53" t="e">
        <f>SUM(#REF!)</f>
        <v>#REF!</v>
      </c>
      <c r="P57" s="53" t="e">
        <f>SUM(#REF!)</f>
        <v>#REF!</v>
      </c>
      <c r="Q57" s="53" t="e">
        <f>SUM(#REF!)</f>
        <v>#REF!</v>
      </c>
    </row>
    <row r="58" spans="1:18">
      <c r="A58" s="31" t="s">
        <v>36</v>
      </c>
      <c r="B58" s="37" t="s">
        <v>37</v>
      </c>
      <c r="C58" s="23" t="s">
        <v>3</v>
      </c>
      <c r="D58" s="83">
        <f>SUM(D60,D64:D65)</f>
        <v>143700</v>
      </c>
      <c r="E58" s="24" t="e">
        <f t="shared" si="1"/>
        <v>#REF!</v>
      </c>
      <c r="F58" s="52" t="e">
        <f>SUM(#REF!)</f>
        <v>#REF!</v>
      </c>
      <c r="G58" s="52" t="e">
        <f>SUM(#REF!)</f>
        <v>#REF!</v>
      </c>
      <c r="H58" s="52" t="e">
        <f>SUM(#REF!)</f>
        <v>#REF!</v>
      </c>
      <c r="I58" s="52" t="e">
        <f>SUM(#REF!)</f>
        <v>#REF!</v>
      </c>
      <c r="J58" s="52" t="e">
        <f>SUM(#REF!)</f>
        <v>#REF!</v>
      </c>
      <c r="K58" s="52" t="e">
        <f>SUM(#REF!)</f>
        <v>#REF!</v>
      </c>
      <c r="L58" s="52" t="e">
        <f>SUM(#REF!)</f>
        <v>#REF!</v>
      </c>
      <c r="M58" s="52" t="e">
        <f>SUM(#REF!)</f>
        <v>#REF!</v>
      </c>
      <c r="N58" s="52" t="e">
        <f>SUM(#REF!)</f>
        <v>#REF!</v>
      </c>
      <c r="O58" s="52" t="e">
        <f>SUM(#REF!)</f>
        <v>#REF!</v>
      </c>
      <c r="P58" s="52" t="e">
        <f>SUM(#REF!)</f>
        <v>#REF!</v>
      </c>
      <c r="Q58" s="52" t="e">
        <f>SUM(#REF!)</f>
        <v>#REF!</v>
      </c>
      <c r="R58" s="67"/>
    </row>
    <row r="59" spans="1:18">
      <c r="A59" s="38"/>
      <c r="B59" s="39" t="s">
        <v>23</v>
      </c>
      <c r="C59" s="23"/>
      <c r="D59" s="24"/>
      <c r="E59" s="24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</row>
    <row r="60" spans="1:18" ht="42">
      <c r="A60" s="33"/>
      <c r="B60" s="40" t="s">
        <v>38</v>
      </c>
      <c r="C60" s="18" t="s">
        <v>3</v>
      </c>
      <c r="D60" s="19">
        <v>103000</v>
      </c>
      <c r="E60" s="19" t="e">
        <f t="shared" si="1"/>
        <v>#REF!</v>
      </c>
      <c r="F60" s="58" t="e">
        <f>SUM(#REF!)</f>
        <v>#REF!</v>
      </c>
      <c r="G60" s="58" t="e">
        <f>SUM(#REF!)</f>
        <v>#REF!</v>
      </c>
      <c r="H60" s="58" t="e">
        <f>SUM(#REF!)</f>
        <v>#REF!</v>
      </c>
      <c r="I60" s="58" t="e">
        <f>SUM(#REF!)</f>
        <v>#REF!</v>
      </c>
      <c r="J60" s="58" t="e">
        <f>SUM(#REF!)</f>
        <v>#REF!</v>
      </c>
      <c r="K60" s="58" t="e">
        <f>SUM(#REF!)</f>
        <v>#REF!</v>
      </c>
      <c r="L60" s="58" t="e">
        <f>SUM(#REF!)</f>
        <v>#REF!</v>
      </c>
      <c r="M60" s="58" t="e">
        <f>SUM(#REF!)</f>
        <v>#REF!</v>
      </c>
      <c r="N60" s="58" t="e">
        <f>SUM(#REF!)</f>
        <v>#REF!</v>
      </c>
      <c r="O60" s="58" t="e">
        <f>SUM(#REF!)</f>
        <v>#REF!</v>
      </c>
      <c r="P60" s="58" t="e">
        <f>SUM(#REF!)</f>
        <v>#REF!</v>
      </c>
      <c r="Q60" s="58" t="e">
        <f>SUM(#REF!)</f>
        <v>#REF!</v>
      </c>
    </row>
    <row r="61" spans="1:18">
      <c r="A61" s="33"/>
      <c r="B61" s="41" t="s">
        <v>39</v>
      </c>
      <c r="C61" s="18" t="s">
        <v>3</v>
      </c>
      <c r="D61" s="19"/>
      <c r="E61" s="19" t="e">
        <f t="shared" si="1"/>
        <v>#REF!</v>
      </c>
      <c r="F61" s="58" t="e">
        <f>SUM(#REF!)</f>
        <v>#REF!</v>
      </c>
      <c r="G61" s="58" t="e">
        <f>SUM(#REF!)</f>
        <v>#REF!</v>
      </c>
      <c r="H61" s="58" t="e">
        <f>SUM(#REF!)</f>
        <v>#REF!</v>
      </c>
      <c r="I61" s="58" t="e">
        <f>SUM(#REF!)</f>
        <v>#REF!</v>
      </c>
      <c r="J61" s="58" t="e">
        <f>SUM(#REF!)</f>
        <v>#REF!</v>
      </c>
      <c r="K61" s="58" t="e">
        <f>SUM(#REF!)</f>
        <v>#REF!</v>
      </c>
      <c r="L61" s="58" t="e">
        <f>SUM(#REF!)</f>
        <v>#REF!</v>
      </c>
      <c r="M61" s="58" t="e">
        <f>SUM(#REF!)</f>
        <v>#REF!</v>
      </c>
      <c r="N61" s="58" t="e">
        <f>SUM(#REF!)</f>
        <v>#REF!</v>
      </c>
      <c r="O61" s="58" t="e">
        <f>SUM(#REF!)</f>
        <v>#REF!</v>
      </c>
      <c r="P61" s="58" t="e">
        <f>SUM(#REF!)</f>
        <v>#REF!</v>
      </c>
      <c r="Q61" s="58" t="e">
        <f>SUM(#REF!)</f>
        <v>#REF!</v>
      </c>
    </row>
    <row r="62" spans="1:18">
      <c r="A62" s="33"/>
      <c r="B62" s="41" t="s">
        <v>40</v>
      </c>
      <c r="C62" s="18" t="s">
        <v>3</v>
      </c>
      <c r="D62" s="19"/>
      <c r="E62" s="19" t="e">
        <f t="shared" si="1"/>
        <v>#REF!</v>
      </c>
      <c r="F62" s="58" t="e">
        <f>SUM(#REF!)</f>
        <v>#REF!</v>
      </c>
      <c r="G62" s="58" t="e">
        <f>SUM(#REF!)</f>
        <v>#REF!</v>
      </c>
      <c r="H62" s="58" t="e">
        <f>SUM(#REF!)</f>
        <v>#REF!</v>
      </c>
      <c r="I62" s="58" t="e">
        <f>SUM(#REF!)</f>
        <v>#REF!</v>
      </c>
      <c r="J62" s="58" t="e">
        <f>SUM(#REF!)</f>
        <v>#REF!</v>
      </c>
      <c r="K62" s="58" t="e">
        <f>SUM(#REF!)</f>
        <v>#REF!</v>
      </c>
      <c r="L62" s="58" t="e">
        <f>SUM(#REF!)</f>
        <v>#REF!</v>
      </c>
      <c r="M62" s="58" t="e">
        <f>SUM(#REF!)</f>
        <v>#REF!</v>
      </c>
      <c r="N62" s="58" t="e">
        <f>SUM(#REF!)</f>
        <v>#REF!</v>
      </c>
      <c r="O62" s="58" t="e">
        <f>SUM(#REF!)</f>
        <v>#REF!</v>
      </c>
      <c r="P62" s="58" t="e">
        <f>SUM(#REF!)</f>
        <v>#REF!</v>
      </c>
      <c r="Q62" s="58" t="e">
        <f>SUM(#REF!)</f>
        <v>#REF!</v>
      </c>
    </row>
    <row r="63" spans="1:18">
      <c r="A63" s="33"/>
      <c r="B63" s="41" t="s">
        <v>41</v>
      </c>
      <c r="C63" s="18" t="s">
        <v>3</v>
      </c>
      <c r="D63" s="19"/>
      <c r="E63" s="19" t="e">
        <f t="shared" si="1"/>
        <v>#REF!</v>
      </c>
      <c r="F63" s="58" t="e">
        <f>SUM(#REF!)</f>
        <v>#REF!</v>
      </c>
      <c r="G63" s="58" t="e">
        <f>SUM(#REF!)</f>
        <v>#REF!</v>
      </c>
      <c r="H63" s="58" t="e">
        <f>SUM(#REF!)</f>
        <v>#REF!</v>
      </c>
      <c r="I63" s="58" t="e">
        <f>SUM(#REF!)</f>
        <v>#REF!</v>
      </c>
      <c r="J63" s="58" t="e">
        <f>SUM(#REF!)</f>
        <v>#REF!</v>
      </c>
      <c r="K63" s="58" t="e">
        <f>SUM(#REF!)</f>
        <v>#REF!</v>
      </c>
      <c r="L63" s="58" t="e">
        <f>SUM(#REF!)</f>
        <v>#REF!</v>
      </c>
      <c r="M63" s="58" t="e">
        <f>SUM(#REF!)</f>
        <v>#REF!</v>
      </c>
      <c r="N63" s="58" t="e">
        <f>SUM(#REF!)</f>
        <v>#REF!</v>
      </c>
      <c r="O63" s="58" t="e">
        <f>SUM(#REF!)</f>
        <v>#REF!</v>
      </c>
      <c r="P63" s="58" t="e">
        <f>SUM(#REF!)</f>
        <v>#REF!</v>
      </c>
      <c r="Q63" s="58" t="e">
        <f>SUM(#REF!)</f>
        <v>#REF!</v>
      </c>
    </row>
    <row r="64" spans="1:18">
      <c r="A64" s="33"/>
      <c r="B64" s="43" t="s">
        <v>42</v>
      </c>
      <c r="C64" s="18" t="s">
        <v>3</v>
      </c>
      <c r="D64" s="19">
        <v>6700</v>
      </c>
      <c r="E64" s="19" t="e">
        <f t="shared" si="1"/>
        <v>#REF!</v>
      </c>
      <c r="F64" s="58" t="e">
        <f>SUM(#REF!)</f>
        <v>#REF!</v>
      </c>
      <c r="G64" s="58" t="e">
        <f>SUM(#REF!)</f>
        <v>#REF!</v>
      </c>
      <c r="H64" s="58" t="e">
        <f>SUM(#REF!)</f>
        <v>#REF!</v>
      </c>
      <c r="I64" s="58" t="e">
        <f>SUM(#REF!)</f>
        <v>#REF!</v>
      </c>
      <c r="J64" s="58" t="e">
        <f>SUM(#REF!)</f>
        <v>#REF!</v>
      </c>
      <c r="K64" s="58" t="e">
        <f>SUM(#REF!)</f>
        <v>#REF!</v>
      </c>
      <c r="L64" s="58" t="e">
        <f>SUM(#REF!)</f>
        <v>#REF!</v>
      </c>
      <c r="M64" s="58" t="e">
        <f>SUM(#REF!)</f>
        <v>#REF!</v>
      </c>
      <c r="N64" s="58" t="e">
        <f>SUM(#REF!)</f>
        <v>#REF!</v>
      </c>
      <c r="O64" s="58" t="e">
        <f>SUM(#REF!)</f>
        <v>#REF!</v>
      </c>
      <c r="P64" s="58" t="e">
        <f>SUM(#REF!)</f>
        <v>#REF!</v>
      </c>
      <c r="Q64" s="58" t="e">
        <f>SUM(#REF!)</f>
        <v>#REF!</v>
      </c>
    </row>
    <row r="65" spans="1:17" ht="42">
      <c r="A65" s="33"/>
      <c r="B65" s="43" t="s">
        <v>43</v>
      </c>
      <c r="C65" s="18" t="s">
        <v>3</v>
      </c>
      <c r="D65" s="19">
        <v>34000</v>
      </c>
      <c r="E65" s="19" t="e">
        <f t="shared" si="1"/>
        <v>#REF!</v>
      </c>
      <c r="F65" s="58" t="e">
        <f>SUM(#REF!)</f>
        <v>#REF!</v>
      </c>
      <c r="G65" s="58" t="e">
        <f>SUM(#REF!)</f>
        <v>#REF!</v>
      </c>
      <c r="H65" s="58" t="e">
        <f>SUM(#REF!)</f>
        <v>#REF!</v>
      </c>
      <c r="I65" s="58" t="e">
        <f>SUM(#REF!)</f>
        <v>#REF!</v>
      </c>
      <c r="J65" s="58" t="e">
        <f>SUM(#REF!)</f>
        <v>#REF!</v>
      </c>
      <c r="K65" s="58" t="e">
        <f>SUM(#REF!)</f>
        <v>#REF!</v>
      </c>
      <c r="L65" s="58" t="e">
        <f>SUM(#REF!)</f>
        <v>#REF!</v>
      </c>
      <c r="M65" s="58" t="e">
        <f>SUM(#REF!)</f>
        <v>#REF!</v>
      </c>
      <c r="N65" s="58" t="e">
        <f>SUM(#REF!)</f>
        <v>#REF!</v>
      </c>
      <c r="O65" s="58" t="e">
        <f>SUM(#REF!)</f>
        <v>#REF!</v>
      </c>
      <c r="P65" s="58" t="e">
        <f>SUM(#REF!)</f>
        <v>#REF!</v>
      </c>
      <c r="Q65" s="58" t="e">
        <f>SUM(#REF!)</f>
        <v>#REF!</v>
      </c>
    </row>
    <row r="66" spans="1:17">
      <c r="A66" s="33"/>
      <c r="B66" s="42" t="s">
        <v>44</v>
      </c>
      <c r="C66" s="18" t="s">
        <v>3</v>
      </c>
      <c r="D66" s="19"/>
      <c r="E66" s="19" t="e">
        <f t="shared" si="1"/>
        <v>#REF!</v>
      </c>
      <c r="F66" s="58" t="e">
        <f>SUM(#REF!)</f>
        <v>#REF!</v>
      </c>
      <c r="G66" s="58" t="e">
        <f>SUM(#REF!)</f>
        <v>#REF!</v>
      </c>
      <c r="H66" s="58" t="e">
        <f>SUM(#REF!)</f>
        <v>#REF!</v>
      </c>
      <c r="I66" s="58" t="e">
        <f>SUM(#REF!)</f>
        <v>#REF!</v>
      </c>
      <c r="J66" s="58" t="e">
        <f>SUM(#REF!)</f>
        <v>#REF!</v>
      </c>
      <c r="K66" s="58" t="e">
        <f>SUM(#REF!)</f>
        <v>#REF!</v>
      </c>
      <c r="L66" s="58" t="e">
        <f>SUM(#REF!)</f>
        <v>#REF!</v>
      </c>
      <c r="M66" s="58" t="e">
        <f>SUM(#REF!)</f>
        <v>#REF!</v>
      </c>
      <c r="N66" s="58" t="e">
        <f>SUM(#REF!)</f>
        <v>#REF!</v>
      </c>
      <c r="O66" s="58" t="e">
        <f>SUM(#REF!)</f>
        <v>#REF!</v>
      </c>
      <c r="P66" s="58" t="e">
        <f>SUM(#REF!)</f>
        <v>#REF!</v>
      </c>
      <c r="Q66" s="58" t="e">
        <f>SUM(#REF!)</f>
        <v>#REF!</v>
      </c>
    </row>
    <row r="67" spans="1:17">
      <c r="A67" s="33"/>
      <c r="B67" s="42" t="s">
        <v>45</v>
      </c>
      <c r="C67" s="18" t="s">
        <v>3</v>
      </c>
      <c r="D67" s="19"/>
      <c r="E67" s="19" t="e">
        <f t="shared" si="1"/>
        <v>#REF!</v>
      </c>
      <c r="F67" s="58" t="e">
        <f>SUM(#REF!)</f>
        <v>#REF!</v>
      </c>
      <c r="G67" s="58" t="e">
        <f>SUM(#REF!)</f>
        <v>#REF!</v>
      </c>
      <c r="H67" s="58" t="e">
        <f>SUM(#REF!)</f>
        <v>#REF!</v>
      </c>
      <c r="I67" s="58" t="e">
        <f>SUM(#REF!)</f>
        <v>#REF!</v>
      </c>
      <c r="J67" s="58" t="e">
        <f>SUM(#REF!)</f>
        <v>#REF!</v>
      </c>
      <c r="K67" s="58" t="e">
        <f>SUM(#REF!)</f>
        <v>#REF!</v>
      </c>
      <c r="L67" s="58" t="e">
        <f>SUM(#REF!)</f>
        <v>#REF!</v>
      </c>
      <c r="M67" s="58" t="e">
        <f>SUM(#REF!)</f>
        <v>#REF!</v>
      </c>
      <c r="N67" s="58" t="e">
        <f>SUM(#REF!)</f>
        <v>#REF!</v>
      </c>
      <c r="O67" s="58" t="e">
        <f>SUM(#REF!)</f>
        <v>#REF!</v>
      </c>
      <c r="P67" s="58" t="e">
        <f>SUM(#REF!)</f>
        <v>#REF!</v>
      </c>
      <c r="Q67" s="58" t="e">
        <f>SUM(#REF!)</f>
        <v>#REF!</v>
      </c>
    </row>
    <row r="68" spans="1:17">
      <c r="A68" s="68"/>
      <c r="B68" s="69" t="s">
        <v>24</v>
      </c>
      <c r="C68" s="70"/>
      <c r="D68" s="20"/>
      <c r="E68" s="19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</row>
    <row r="69" spans="1:17">
      <c r="A69" s="68"/>
      <c r="B69" s="71" t="s">
        <v>46</v>
      </c>
      <c r="C69" s="70" t="s">
        <v>3</v>
      </c>
      <c r="D69" s="20">
        <v>140000</v>
      </c>
      <c r="E69" s="20" t="e">
        <f t="shared" si="1"/>
        <v>#REF!</v>
      </c>
      <c r="F69" s="58" t="e">
        <f>SUM(#REF!)</f>
        <v>#REF!</v>
      </c>
      <c r="G69" s="58" t="e">
        <f>SUM(#REF!)</f>
        <v>#REF!</v>
      </c>
      <c r="H69" s="58" t="e">
        <f>SUM(#REF!)</f>
        <v>#REF!</v>
      </c>
      <c r="I69" s="58" t="e">
        <f>SUM(#REF!)</f>
        <v>#REF!</v>
      </c>
      <c r="J69" s="58" t="e">
        <f>SUM(#REF!)</f>
        <v>#REF!</v>
      </c>
      <c r="K69" s="58" t="e">
        <f>SUM(#REF!)</f>
        <v>#REF!</v>
      </c>
      <c r="L69" s="58" t="e">
        <f>SUM(#REF!)</f>
        <v>#REF!</v>
      </c>
      <c r="M69" s="58" t="e">
        <f>SUM(#REF!)</f>
        <v>#REF!</v>
      </c>
      <c r="N69" s="58" t="e">
        <f>SUM(#REF!)</f>
        <v>#REF!</v>
      </c>
      <c r="O69" s="58" t="e">
        <f>SUM(#REF!)</f>
        <v>#REF!</v>
      </c>
      <c r="P69" s="58" t="e">
        <f>SUM(#REF!)</f>
        <v>#REF!</v>
      </c>
      <c r="Q69" s="58" t="e">
        <f>SUM(#REF!)</f>
        <v>#REF!</v>
      </c>
    </row>
    <row r="70" spans="1:17">
      <c r="A70" s="68"/>
      <c r="B70" s="69" t="s">
        <v>25</v>
      </c>
      <c r="C70" s="70"/>
      <c r="D70" s="20"/>
      <c r="E70" s="20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</row>
    <row r="71" spans="1:17">
      <c r="A71" s="68"/>
      <c r="B71" s="71" t="s">
        <v>127</v>
      </c>
      <c r="C71" s="70" t="s">
        <v>3</v>
      </c>
      <c r="D71" s="20">
        <v>55000</v>
      </c>
      <c r="E71" s="20" t="e">
        <f t="shared" si="1"/>
        <v>#REF!</v>
      </c>
      <c r="F71" s="58" t="e">
        <f>SUM(#REF!)</f>
        <v>#REF!</v>
      </c>
      <c r="G71" s="58" t="e">
        <f>SUM(#REF!)</f>
        <v>#REF!</v>
      </c>
      <c r="H71" s="58" t="e">
        <f>SUM(#REF!)</f>
        <v>#REF!</v>
      </c>
      <c r="I71" s="58" t="e">
        <f>SUM(#REF!)</f>
        <v>#REF!</v>
      </c>
      <c r="J71" s="58" t="e">
        <f>SUM(#REF!)</f>
        <v>#REF!</v>
      </c>
      <c r="K71" s="58" t="e">
        <f>SUM(#REF!)</f>
        <v>#REF!</v>
      </c>
      <c r="L71" s="58" t="e">
        <f>SUM(#REF!)</f>
        <v>#REF!</v>
      </c>
      <c r="M71" s="58" t="e">
        <f>SUM(#REF!)</f>
        <v>#REF!</v>
      </c>
      <c r="N71" s="58" t="e">
        <f>SUM(#REF!)</f>
        <v>#REF!</v>
      </c>
      <c r="O71" s="58" t="e">
        <f>SUM(#REF!)</f>
        <v>#REF!</v>
      </c>
      <c r="P71" s="58" t="e">
        <f>SUM(#REF!)</f>
        <v>#REF!</v>
      </c>
      <c r="Q71" s="58" t="e">
        <f>SUM(#REF!)</f>
        <v>#REF!</v>
      </c>
    </row>
    <row r="72" spans="1:17">
      <c r="A72" s="68"/>
      <c r="B72" s="71" t="s">
        <v>18</v>
      </c>
      <c r="C72" s="70" t="s">
        <v>8</v>
      </c>
      <c r="D72" s="20">
        <v>55000</v>
      </c>
      <c r="E72" s="20" t="e">
        <f t="shared" si="1"/>
        <v>#REF!</v>
      </c>
      <c r="F72" s="58" t="e">
        <f>SUM(#REF!)</f>
        <v>#REF!</v>
      </c>
      <c r="G72" s="58" t="e">
        <f>SUM(#REF!)</f>
        <v>#REF!</v>
      </c>
      <c r="H72" s="58" t="e">
        <f>SUM(#REF!)</f>
        <v>#REF!</v>
      </c>
      <c r="I72" s="58" t="e">
        <f>SUM(#REF!)</f>
        <v>#REF!</v>
      </c>
      <c r="J72" s="58" t="e">
        <f>SUM(#REF!)</f>
        <v>#REF!</v>
      </c>
      <c r="K72" s="58" t="e">
        <f>SUM(#REF!)</f>
        <v>#REF!</v>
      </c>
      <c r="L72" s="58" t="e">
        <f>SUM(#REF!)</f>
        <v>#REF!</v>
      </c>
      <c r="M72" s="58" t="e">
        <f>SUM(#REF!)</f>
        <v>#REF!</v>
      </c>
      <c r="N72" s="58" t="e">
        <f>SUM(#REF!)</f>
        <v>#REF!</v>
      </c>
      <c r="O72" s="58" t="e">
        <f>SUM(#REF!)</f>
        <v>#REF!</v>
      </c>
      <c r="P72" s="58" t="e">
        <f>SUM(#REF!)</f>
        <v>#REF!</v>
      </c>
      <c r="Q72" s="58" t="e">
        <f>SUM(#REF!)</f>
        <v>#REF!</v>
      </c>
    </row>
    <row r="73" spans="1:17">
      <c r="A73" s="68"/>
      <c r="B73" s="71" t="s">
        <v>128</v>
      </c>
      <c r="C73" s="70" t="s">
        <v>3</v>
      </c>
      <c r="D73" s="20">
        <v>3180</v>
      </c>
      <c r="E73" s="20" t="e">
        <f t="shared" si="1"/>
        <v>#REF!</v>
      </c>
      <c r="F73" s="58" t="e">
        <f>SUM(#REF!)</f>
        <v>#REF!</v>
      </c>
      <c r="G73" s="58" t="e">
        <f>SUM(#REF!)</f>
        <v>#REF!</v>
      </c>
      <c r="H73" s="58" t="e">
        <f>SUM(#REF!)</f>
        <v>#REF!</v>
      </c>
      <c r="I73" s="58" t="e">
        <f>SUM(#REF!)</f>
        <v>#REF!</v>
      </c>
      <c r="J73" s="58" t="e">
        <f>SUM(#REF!)</f>
        <v>#REF!</v>
      </c>
      <c r="K73" s="58" t="e">
        <f>SUM(#REF!)</f>
        <v>#REF!</v>
      </c>
      <c r="L73" s="58" t="e">
        <f>SUM(#REF!)</f>
        <v>#REF!</v>
      </c>
      <c r="M73" s="58" t="e">
        <f>SUM(#REF!)</f>
        <v>#REF!</v>
      </c>
      <c r="N73" s="58" t="e">
        <f>SUM(#REF!)</f>
        <v>#REF!</v>
      </c>
      <c r="O73" s="58" t="e">
        <f>SUM(#REF!)</f>
        <v>#REF!</v>
      </c>
      <c r="P73" s="58" t="e">
        <f>SUM(#REF!)</f>
        <v>#REF!</v>
      </c>
      <c r="Q73" s="58" t="e">
        <f>SUM(#REF!)</f>
        <v>#REF!</v>
      </c>
    </row>
    <row r="74" spans="1:17" ht="22.5" customHeight="1">
      <c r="A74" s="68"/>
      <c r="B74" s="71" t="s">
        <v>21</v>
      </c>
      <c r="C74" s="70" t="s">
        <v>22</v>
      </c>
      <c r="D74" s="20">
        <v>310.8</v>
      </c>
      <c r="E74" s="20" t="e">
        <f t="shared" si="1"/>
        <v>#REF!</v>
      </c>
      <c r="F74" s="65" t="e">
        <f>SUM(#REF!)</f>
        <v>#REF!</v>
      </c>
      <c r="G74" s="65" t="e">
        <f>SUM(#REF!)</f>
        <v>#REF!</v>
      </c>
      <c r="H74" s="65" t="e">
        <f>SUM(#REF!)</f>
        <v>#REF!</v>
      </c>
      <c r="I74" s="65" t="e">
        <f>SUM(#REF!)</f>
        <v>#REF!</v>
      </c>
      <c r="J74" s="65" t="e">
        <f>SUM(#REF!)</f>
        <v>#REF!</v>
      </c>
      <c r="K74" s="65" t="e">
        <f>SUM(#REF!)</f>
        <v>#REF!</v>
      </c>
      <c r="L74" s="65" t="e">
        <f>SUM(#REF!)</f>
        <v>#REF!</v>
      </c>
      <c r="M74" s="65" t="e">
        <f>SUM(#REF!)</f>
        <v>#REF!</v>
      </c>
      <c r="N74" s="65" t="e">
        <f>SUM(#REF!)</f>
        <v>#REF!</v>
      </c>
      <c r="O74" s="65" t="e">
        <f>SUM(#REF!)</f>
        <v>#REF!</v>
      </c>
      <c r="P74" s="65" t="e">
        <f>SUM(#REF!)</f>
        <v>#REF!</v>
      </c>
      <c r="Q74" s="65" t="e">
        <f>SUM(#REF!)</f>
        <v>#REF!</v>
      </c>
    </row>
    <row r="75" spans="1:17" ht="22.5" customHeight="1">
      <c r="A75" s="68"/>
      <c r="B75" s="72" t="s">
        <v>136</v>
      </c>
      <c r="C75" s="70" t="s">
        <v>3</v>
      </c>
      <c r="D75" s="20">
        <v>3000</v>
      </c>
      <c r="E75" s="20" t="e">
        <f t="shared" si="1"/>
        <v>#REF!</v>
      </c>
      <c r="F75" s="58" t="e">
        <f>SUM(#REF!)</f>
        <v>#REF!</v>
      </c>
      <c r="G75" s="58" t="e">
        <f>SUM(#REF!)</f>
        <v>#REF!</v>
      </c>
      <c r="H75" s="58" t="e">
        <f>SUM(#REF!)</f>
        <v>#REF!</v>
      </c>
      <c r="I75" s="58" t="e">
        <f>SUM(#REF!)</f>
        <v>#REF!</v>
      </c>
      <c r="J75" s="58" t="e">
        <f>SUM(#REF!)</f>
        <v>#REF!</v>
      </c>
      <c r="K75" s="58" t="e">
        <f>SUM(#REF!)</f>
        <v>#REF!</v>
      </c>
      <c r="L75" s="58" t="e">
        <f>SUM(#REF!)</f>
        <v>#REF!</v>
      </c>
      <c r="M75" s="58" t="e">
        <f>SUM(#REF!)</f>
        <v>#REF!</v>
      </c>
      <c r="N75" s="58" t="e">
        <f>SUM(#REF!)</f>
        <v>#REF!</v>
      </c>
      <c r="O75" s="58" t="e">
        <f>SUM(#REF!)</f>
        <v>#REF!</v>
      </c>
      <c r="P75" s="58" t="e">
        <f>SUM(#REF!)</f>
        <v>#REF!</v>
      </c>
      <c r="Q75" s="58" t="e">
        <f>SUM(#REF!)</f>
        <v>#REF!</v>
      </c>
    </row>
    <row r="76" spans="1:17" ht="22.5" customHeight="1">
      <c r="A76" s="68"/>
      <c r="B76" s="73" t="s">
        <v>58</v>
      </c>
      <c r="C76" s="70" t="s">
        <v>22</v>
      </c>
      <c r="D76" s="20">
        <v>300</v>
      </c>
      <c r="E76" s="20" t="e">
        <f t="shared" si="1"/>
        <v>#REF!</v>
      </c>
      <c r="F76" s="65" t="e">
        <f>SUM(#REF!)</f>
        <v>#REF!</v>
      </c>
      <c r="G76" s="65" t="e">
        <f>SUM(#REF!)</f>
        <v>#REF!</v>
      </c>
      <c r="H76" s="65" t="e">
        <f>SUM(#REF!)</f>
        <v>#REF!</v>
      </c>
      <c r="I76" s="65" t="e">
        <f>SUM(#REF!)</f>
        <v>#REF!</v>
      </c>
      <c r="J76" s="65" t="e">
        <f>SUM(#REF!)</f>
        <v>#REF!</v>
      </c>
      <c r="K76" s="65" t="e">
        <f>SUM(#REF!)</f>
        <v>#REF!</v>
      </c>
      <c r="L76" s="65" t="e">
        <f>SUM(#REF!)</f>
        <v>#REF!</v>
      </c>
      <c r="M76" s="65" t="e">
        <f>SUM(#REF!)</f>
        <v>#REF!</v>
      </c>
      <c r="N76" s="65" t="e">
        <f>SUM(#REF!)</f>
        <v>#REF!</v>
      </c>
      <c r="O76" s="65" t="e">
        <f>SUM(#REF!)</f>
        <v>#REF!</v>
      </c>
      <c r="P76" s="65" t="e">
        <f>SUM(#REF!)</f>
        <v>#REF!</v>
      </c>
      <c r="Q76" s="65" t="e">
        <f>SUM(#REF!)</f>
        <v>#REF!</v>
      </c>
    </row>
    <row r="77" spans="1:17" ht="22.5" customHeight="1">
      <c r="A77" s="68"/>
      <c r="B77" s="72" t="s">
        <v>137</v>
      </c>
      <c r="C77" s="70" t="s">
        <v>3</v>
      </c>
      <c r="D77" s="20">
        <v>180</v>
      </c>
      <c r="E77" s="20" t="e">
        <f t="shared" si="1"/>
        <v>#REF!</v>
      </c>
      <c r="F77" s="58" t="e">
        <f>SUM(#REF!)</f>
        <v>#REF!</v>
      </c>
      <c r="G77" s="58" t="e">
        <f>SUM(ต.ค.56:#REF!)</f>
        <v>#NAME?</v>
      </c>
      <c r="H77" s="58" t="e">
        <f>SUM(ต.ค.56:#REF!)</f>
        <v>#NAME?</v>
      </c>
      <c r="I77" s="58" t="e">
        <f>SUM(ต.ค.56:#REF!)</f>
        <v>#NAME?</v>
      </c>
      <c r="J77" s="58" t="e">
        <f>SUM(ต.ค.56:#REF!)</f>
        <v>#NAME?</v>
      </c>
      <c r="K77" s="58" t="e">
        <f>SUM(ต.ค.56:#REF!)</f>
        <v>#NAME?</v>
      </c>
      <c r="L77" s="58" t="e">
        <f>SUM(ต.ค.56:#REF!)</f>
        <v>#NAME?</v>
      </c>
      <c r="M77" s="58" t="e">
        <f>SUM(ต.ค.56:#REF!)</f>
        <v>#NAME?</v>
      </c>
      <c r="N77" s="58" t="e">
        <f>SUM(ต.ค.56:#REF!)</f>
        <v>#NAME?</v>
      </c>
      <c r="O77" s="58" t="e">
        <f>SUM(ต.ค.56:#REF!)</f>
        <v>#NAME?</v>
      </c>
      <c r="P77" s="58" t="e">
        <f>SUM(ต.ค.56:#REF!)</f>
        <v>#NAME?</v>
      </c>
      <c r="Q77" s="58" t="e">
        <f>SUM(ต.ค.56:#REF!)</f>
        <v>#NAME?</v>
      </c>
    </row>
    <row r="78" spans="1:17" ht="22.5" customHeight="1">
      <c r="A78" s="68"/>
      <c r="B78" s="73" t="s">
        <v>59</v>
      </c>
      <c r="C78" s="70" t="s">
        <v>22</v>
      </c>
      <c r="D78" s="86">
        <v>10.8</v>
      </c>
      <c r="E78" s="20" t="e">
        <f t="shared" si="1"/>
        <v>#REF!</v>
      </c>
      <c r="F78" s="65" t="e">
        <f>SUM(#REF!)</f>
        <v>#REF!</v>
      </c>
      <c r="G78" s="65" t="e">
        <f>SUM(#REF!)</f>
        <v>#REF!</v>
      </c>
      <c r="H78" s="65" t="e">
        <f>SUM(#REF!)</f>
        <v>#REF!</v>
      </c>
      <c r="I78" s="65" t="e">
        <f>SUM(#REF!)</f>
        <v>#REF!</v>
      </c>
      <c r="J78" s="65" t="e">
        <f>SUM(#REF!)</f>
        <v>#REF!</v>
      </c>
      <c r="K78" s="65" t="e">
        <f>SUM(#REF!)</f>
        <v>#REF!</v>
      </c>
      <c r="L78" s="65" t="e">
        <f>SUM(#REF!)</f>
        <v>#REF!</v>
      </c>
      <c r="M78" s="65" t="e">
        <f>SUM(#REF!)</f>
        <v>#REF!</v>
      </c>
      <c r="N78" s="65" t="e">
        <f>SUM(#REF!)</f>
        <v>#REF!</v>
      </c>
      <c r="O78" s="65" t="e">
        <f>SUM(#REF!)</f>
        <v>#REF!</v>
      </c>
      <c r="P78" s="65" t="e">
        <f>SUM(#REF!)</f>
        <v>#REF!</v>
      </c>
      <c r="Q78" s="65" t="e">
        <f>SUM(#REF!)</f>
        <v>#REF!</v>
      </c>
    </row>
    <row r="79" spans="1:17">
      <c r="A79" s="68"/>
      <c r="B79" s="71" t="s">
        <v>129</v>
      </c>
      <c r="C79" s="70" t="s">
        <v>3</v>
      </c>
      <c r="D79" s="20">
        <v>360</v>
      </c>
      <c r="E79" s="20" t="e">
        <f t="shared" si="1"/>
        <v>#REF!</v>
      </c>
      <c r="F79" s="58" t="e">
        <f>SUM(#REF!)</f>
        <v>#REF!</v>
      </c>
      <c r="G79" s="58" t="e">
        <f>SUM(#REF!)</f>
        <v>#REF!</v>
      </c>
      <c r="H79" s="58" t="e">
        <f>SUM(#REF!)</f>
        <v>#REF!</v>
      </c>
      <c r="I79" s="58" t="e">
        <f>SUM(#REF!)</f>
        <v>#REF!</v>
      </c>
      <c r="J79" s="58" t="e">
        <f>SUM(#REF!)</f>
        <v>#REF!</v>
      </c>
      <c r="K79" s="58" t="e">
        <f>SUM(#REF!)</f>
        <v>#REF!</v>
      </c>
      <c r="L79" s="58" t="e">
        <f>SUM(#REF!)</f>
        <v>#REF!</v>
      </c>
      <c r="M79" s="58" t="e">
        <f>SUM(#REF!)</f>
        <v>#REF!</v>
      </c>
      <c r="N79" s="58" t="e">
        <f>SUM(#REF!)</f>
        <v>#REF!</v>
      </c>
      <c r="O79" s="58" t="e">
        <f>SUM(#REF!)</f>
        <v>#REF!</v>
      </c>
      <c r="P79" s="58" t="e">
        <f>SUM(#REF!)</f>
        <v>#REF!</v>
      </c>
      <c r="Q79" s="58" t="e">
        <f>SUM(#REF!)</f>
        <v>#REF!</v>
      </c>
    </row>
    <row r="80" spans="1:17" ht="34.5" customHeight="1">
      <c r="A80" s="68"/>
      <c r="B80" s="71" t="s">
        <v>28</v>
      </c>
      <c r="C80" s="70" t="s">
        <v>22</v>
      </c>
      <c r="D80" s="44">
        <v>10</v>
      </c>
      <c r="E80" s="44" t="e">
        <f t="shared" si="1"/>
        <v>#REF!</v>
      </c>
      <c r="F80" s="65" t="e">
        <f>SUM(#REF!)</f>
        <v>#REF!</v>
      </c>
      <c r="G80" s="65" t="e">
        <f>SUM(#REF!)</f>
        <v>#REF!</v>
      </c>
      <c r="H80" s="65" t="e">
        <f>SUM(#REF!)</f>
        <v>#REF!</v>
      </c>
      <c r="I80" s="65" t="e">
        <f>SUM(#REF!)</f>
        <v>#REF!</v>
      </c>
      <c r="J80" s="65" t="e">
        <f>SUM(#REF!)</f>
        <v>#REF!</v>
      </c>
      <c r="K80" s="65" t="e">
        <f>SUM(#REF!)</f>
        <v>#REF!</v>
      </c>
      <c r="L80" s="65" t="e">
        <f>SUM(#REF!)</f>
        <v>#REF!</v>
      </c>
      <c r="M80" s="65" t="e">
        <f>SUM(#REF!)</f>
        <v>#REF!</v>
      </c>
      <c r="N80" s="65" t="e">
        <f>SUM(#REF!)</f>
        <v>#REF!</v>
      </c>
      <c r="O80" s="65" t="e">
        <f>SUM(#REF!)</f>
        <v>#REF!</v>
      </c>
      <c r="P80" s="65" t="e">
        <f>SUM(#REF!)</f>
        <v>#REF!</v>
      </c>
      <c r="Q80" s="65" t="e">
        <f>SUM(#REF!)</f>
        <v>#REF!</v>
      </c>
    </row>
    <row r="81" spans="1:17" ht="20.25" customHeight="1">
      <c r="A81" s="68"/>
      <c r="B81" s="69" t="s">
        <v>111</v>
      </c>
      <c r="C81" s="70"/>
      <c r="D81" s="20"/>
      <c r="E81" s="20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</row>
    <row r="82" spans="1:17">
      <c r="A82" s="68"/>
      <c r="B82" s="74" t="s">
        <v>130</v>
      </c>
      <c r="C82" s="70" t="s">
        <v>3</v>
      </c>
      <c r="D82" s="20">
        <v>60000</v>
      </c>
      <c r="E82" s="20" t="e">
        <f t="shared" si="1"/>
        <v>#REF!</v>
      </c>
      <c r="F82" s="58" t="e">
        <f>SUM(#REF!)</f>
        <v>#REF!</v>
      </c>
      <c r="G82" s="58" t="e">
        <f>SUM(ต.ค.56:#REF!)</f>
        <v>#NAME?</v>
      </c>
      <c r="H82" s="58" t="e">
        <f>SUM(ต.ค.56:#REF!)</f>
        <v>#NAME?</v>
      </c>
      <c r="I82" s="58" t="e">
        <f>SUM(ต.ค.56:#REF!)</f>
        <v>#NAME?</v>
      </c>
      <c r="J82" s="58" t="e">
        <f>SUM(ต.ค.56:#REF!)</f>
        <v>#NAME?</v>
      </c>
      <c r="K82" s="58" t="e">
        <f>SUM(ต.ค.56:#REF!)</f>
        <v>#NAME?</v>
      </c>
      <c r="L82" s="58" t="e">
        <f>SUM(ต.ค.56:#REF!)</f>
        <v>#NAME?</v>
      </c>
      <c r="M82" s="58" t="e">
        <f>SUM(ต.ค.56:#REF!)</f>
        <v>#NAME?</v>
      </c>
      <c r="N82" s="58" t="e">
        <f>SUM(ต.ค.56:#REF!)</f>
        <v>#NAME?</v>
      </c>
      <c r="O82" s="58" t="e">
        <f>SUM(ต.ค.56:#REF!)</f>
        <v>#NAME?</v>
      </c>
      <c r="P82" s="58" t="e">
        <f>SUM(ต.ค.56:#REF!)</f>
        <v>#NAME?</v>
      </c>
      <c r="Q82" s="58" t="e">
        <f>SUM(ต.ค.56:#REF!)</f>
        <v>#NAME?</v>
      </c>
    </row>
    <row r="83" spans="1:17" ht="46.5" customHeight="1">
      <c r="A83" s="68"/>
      <c r="B83" s="74" t="s">
        <v>165</v>
      </c>
      <c r="C83" s="70" t="s">
        <v>3</v>
      </c>
      <c r="D83" s="20">
        <v>600000</v>
      </c>
      <c r="E83" s="20" t="e">
        <f t="shared" si="1"/>
        <v>#REF!</v>
      </c>
      <c r="F83" s="58" t="e">
        <f>SUM(#REF!)</f>
        <v>#REF!</v>
      </c>
      <c r="G83" s="58" t="e">
        <f>SUM(#REF!)</f>
        <v>#REF!</v>
      </c>
      <c r="H83" s="58" t="e">
        <f>SUM(#REF!)</f>
        <v>#REF!</v>
      </c>
      <c r="I83" s="58" t="e">
        <f>SUM(#REF!)</f>
        <v>#REF!</v>
      </c>
      <c r="J83" s="58" t="e">
        <f>SUM(#REF!)</f>
        <v>#REF!</v>
      </c>
      <c r="K83" s="58" t="e">
        <f>SUM(#REF!)</f>
        <v>#REF!</v>
      </c>
      <c r="L83" s="58" t="e">
        <f>SUM(#REF!)</f>
        <v>#REF!</v>
      </c>
      <c r="M83" s="58" t="e">
        <f>SUM(#REF!)</f>
        <v>#REF!</v>
      </c>
      <c r="N83" s="58" t="e">
        <f>SUM(#REF!)</f>
        <v>#REF!</v>
      </c>
      <c r="O83" s="58" t="e">
        <f>SUM(#REF!)</f>
        <v>#REF!</v>
      </c>
      <c r="P83" s="58" t="e">
        <f>SUM(#REF!)</f>
        <v>#REF!</v>
      </c>
      <c r="Q83" s="58" t="e">
        <f>SUM(#REF!)</f>
        <v>#REF!</v>
      </c>
    </row>
    <row r="84" spans="1:17" ht="69" customHeight="1">
      <c r="A84" s="68"/>
      <c r="B84" s="84" t="s">
        <v>112</v>
      </c>
      <c r="C84" s="70" t="s">
        <v>3</v>
      </c>
      <c r="D84" s="20">
        <v>100000</v>
      </c>
      <c r="E84" s="20" t="e">
        <f t="shared" si="1"/>
        <v>#REF!</v>
      </c>
      <c r="F84" s="58" t="e">
        <f>SUM(#REF!)</f>
        <v>#REF!</v>
      </c>
      <c r="G84" s="58" t="e">
        <f>SUM(#REF!)</f>
        <v>#REF!</v>
      </c>
      <c r="H84" s="58" t="e">
        <f>SUM(#REF!)</f>
        <v>#REF!</v>
      </c>
      <c r="I84" s="58" t="e">
        <f>SUM(#REF!)</f>
        <v>#REF!</v>
      </c>
      <c r="J84" s="58" t="e">
        <f>SUM(#REF!)</f>
        <v>#REF!</v>
      </c>
      <c r="K84" s="58" t="e">
        <f>SUM(#REF!)</f>
        <v>#REF!</v>
      </c>
      <c r="L84" s="58" t="e">
        <f>SUM(#REF!)</f>
        <v>#REF!</v>
      </c>
      <c r="M84" s="58" t="e">
        <f>SUM(#REF!)</f>
        <v>#REF!</v>
      </c>
      <c r="N84" s="58" t="e">
        <f>SUM(#REF!)</f>
        <v>#REF!</v>
      </c>
      <c r="O84" s="58" t="e">
        <f>SUM(#REF!)</f>
        <v>#REF!</v>
      </c>
      <c r="P84" s="58" t="e">
        <f>SUM(#REF!)</f>
        <v>#REF!</v>
      </c>
      <c r="Q84" s="58" t="e">
        <f>SUM(#REF!)</f>
        <v>#REF!</v>
      </c>
    </row>
    <row r="85" spans="1:17" ht="46.5" customHeight="1">
      <c r="A85" s="68"/>
      <c r="B85" s="84" t="s">
        <v>113</v>
      </c>
      <c r="C85" s="70" t="s">
        <v>3</v>
      </c>
      <c r="D85" s="20">
        <v>500000</v>
      </c>
      <c r="E85" s="20" t="e">
        <f t="shared" si="1"/>
        <v>#REF!</v>
      </c>
      <c r="F85" s="58" t="e">
        <f>SUM(#REF!)</f>
        <v>#REF!</v>
      </c>
      <c r="G85" s="58" t="e">
        <f>SUM(#REF!)</f>
        <v>#REF!</v>
      </c>
      <c r="H85" s="58" t="e">
        <f>SUM(#REF!)</f>
        <v>#REF!</v>
      </c>
      <c r="I85" s="58" t="e">
        <f>SUM(#REF!)</f>
        <v>#REF!</v>
      </c>
      <c r="J85" s="58" t="e">
        <f>SUM(#REF!)</f>
        <v>#REF!</v>
      </c>
      <c r="K85" s="58" t="e">
        <f>SUM(#REF!)</f>
        <v>#REF!</v>
      </c>
      <c r="L85" s="58" t="e">
        <f>SUM(#REF!)</f>
        <v>#REF!</v>
      </c>
      <c r="M85" s="58" t="e">
        <f>SUM(#REF!)</f>
        <v>#REF!</v>
      </c>
      <c r="N85" s="58" t="e">
        <f>SUM(#REF!)</f>
        <v>#REF!</v>
      </c>
      <c r="O85" s="58" t="e">
        <f>SUM(#REF!)</f>
        <v>#REF!</v>
      </c>
      <c r="P85" s="58" t="e">
        <f>SUM(#REF!)</f>
        <v>#REF!</v>
      </c>
      <c r="Q85" s="58" t="e">
        <f>SUM(#REF!)</f>
        <v>#REF!</v>
      </c>
    </row>
    <row r="86" spans="1:17">
      <c r="A86" s="68"/>
      <c r="B86" s="71" t="s">
        <v>131</v>
      </c>
      <c r="C86" s="70" t="s">
        <v>3</v>
      </c>
      <c r="D86" s="20">
        <v>3800</v>
      </c>
      <c r="E86" s="20" t="e">
        <f t="shared" si="1"/>
        <v>#REF!</v>
      </c>
      <c r="F86" s="58" t="e">
        <f>SUM(#REF!)</f>
        <v>#REF!</v>
      </c>
      <c r="G86" s="58" t="e">
        <f>SUM(#REF!)</f>
        <v>#REF!</v>
      </c>
      <c r="H86" s="58" t="e">
        <f>SUM(#REF!)</f>
        <v>#REF!</v>
      </c>
      <c r="I86" s="58" t="e">
        <f>SUM(#REF!)</f>
        <v>#REF!</v>
      </c>
      <c r="J86" s="58" t="e">
        <f>SUM(#REF!)</f>
        <v>#REF!</v>
      </c>
      <c r="K86" s="58" t="e">
        <f>SUM(#REF!)</f>
        <v>#REF!</v>
      </c>
      <c r="L86" s="58" t="e">
        <f>SUM(#REF!)</f>
        <v>#REF!</v>
      </c>
      <c r="M86" s="58" t="e">
        <f>SUM(#REF!)</f>
        <v>#REF!</v>
      </c>
      <c r="N86" s="58" t="e">
        <f>SUM(#REF!)</f>
        <v>#REF!</v>
      </c>
      <c r="O86" s="58" t="e">
        <f>SUM(#REF!)</f>
        <v>#REF!</v>
      </c>
      <c r="P86" s="58" t="e">
        <f>SUM(#REF!)</f>
        <v>#REF!</v>
      </c>
      <c r="Q86" s="58" t="e">
        <f>SUM(#REF!)</f>
        <v>#REF!</v>
      </c>
    </row>
    <row r="87" spans="1:17" ht="22.5" customHeight="1">
      <c r="A87" s="68"/>
      <c r="B87" s="75" t="s">
        <v>33</v>
      </c>
      <c r="C87" s="70"/>
      <c r="D87" s="20"/>
      <c r="E87" s="20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</row>
    <row r="88" spans="1:17">
      <c r="A88" s="68"/>
      <c r="B88" s="71" t="s">
        <v>132</v>
      </c>
      <c r="C88" s="70" t="s">
        <v>3</v>
      </c>
      <c r="D88" s="20">
        <v>30000</v>
      </c>
      <c r="E88" s="20" t="e">
        <f t="shared" si="1"/>
        <v>#REF!</v>
      </c>
      <c r="F88" s="58" t="e">
        <f>SUM(#REF!)</f>
        <v>#REF!</v>
      </c>
      <c r="G88" s="58" t="e">
        <f>SUM(#REF!)</f>
        <v>#REF!</v>
      </c>
      <c r="H88" s="58" t="e">
        <f>SUM(#REF!)</f>
        <v>#REF!</v>
      </c>
      <c r="I88" s="58" t="e">
        <f>SUM(#REF!)</f>
        <v>#REF!</v>
      </c>
      <c r="J88" s="58" t="e">
        <f>SUM(#REF!)</f>
        <v>#REF!</v>
      </c>
      <c r="K88" s="58" t="e">
        <f>SUM(#REF!)</f>
        <v>#REF!</v>
      </c>
      <c r="L88" s="58" t="e">
        <f>SUM(#REF!)</f>
        <v>#REF!</v>
      </c>
      <c r="M88" s="58" t="e">
        <f>SUM(#REF!)</f>
        <v>#REF!</v>
      </c>
      <c r="N88" s="58" t="e">
        <f>SUM(#REF!)</f>
        <v>#REF!</v>
      </c>
      <c r="O88" s="58" t="e">
        <f>SUM(#REF!)</f>
        <v>#REF!</v>
      </c>
      <c r="P88" s="58" t="e">
        <f>SUM(#REF!)</f>
        <v>#REF!</v>
      </c>
      <c r="Q88" s="58" t="e">
        <f>SUM(#REF!)</f>
        <v>#REF!</v>
      </c>
    </row>
    <row r="89" spans="1:17">
      <c r="A89" s="68"/>
      <c r="B89" s="76" t="s">
        <v>30</v>
      </c>
      <c r="C89" s="70"/>
      <c r="D89" s="20"/>
      <c r="E89" s="20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</row>
    <row r="90" spans="1:17">
      <c r="A90" s="68"/>
      <c r="B90" s="69" t="s">
        <v>29</v>
      </c>
      <c r="C90" s="70"/>
      <c r="D90" s="20"/>
      <c r="E90" s="20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</row>
    <row r="91" spans="1:17">
      <c r="A91" s="68"/>
      <c r="B91" s="69" t="s">
        <v>123</v>
      </c>
      <c r="C91" s="70"/>
      <c r="D91" s="20"/>
      <c r="E91" s="20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</row>
    <row r="92" spans="1:17">
      <c r="A92" s="68"/>
      <c r="B92" s="71" t="s">
        <v>133</v>
      </c>
      <c r="C92" s="70" t="s">
        <v>124</v>
      </c>
      <c r="D92" s="20">
        <v>241</v>
      </c>
      <c r="E92" s="20" t="e">
        <f t="shared" si="1"/>
        <v>#REF!</v>
      </c>
      <c r="F92" s="58" t="e">
        <f>SUM(#REF!)</f>
        <v>#REF!</v>
      </c>
      <c r="G92" s="58" t="e">
        <f>SUM(#REF!)</f>
        <v>#REF!</v>
      </c>
      <c r="H92" s="58" t="e">
        <f>SUM(#REF!)</f>
        <v>#REF!</v>
      </c>
      <c r="I92" s="58" t="e">
        <f>SUM(#REF!)</f>
        <v>#REF!</v>
      </c>
      <c r="J92" s="58" t="e">
        <f>SUM(#REF!)</f>
        <v>#REF!</v>
      </c>
      <c r="K92" s="58" t="e">
        <f>SUM(#REF!)</f>
        <v>#REF!</v>
      </c>
      <c r="L92" s="58" t="e">
        <f>SUM(#REF!)</f>
        <v>#REF!</v>
      </c>
      <c r="M92" s="58" t="e">
        <f>SUM(#REF!)</f>
        <v>#REF!</v>
      </c>
      <c r="N92" s="58" t="e">
        <f>SUM(#REF!)</f>
        <v>#REF!</v>
      </c>
      <c r="O92" s="58" t="e">
        <f>SUM(#REF!)</f>
        <v>#REF!</v>
      </c>
      <c r="P92" s="58" t="e">
        <f>SUM(#REF!)</f>
        <v>#REF!</v>
      </c>
      <c r="Q92" s="58" t="e">
        <f>SUM(#REF!)</f>
        <v>#REF!</v>
      </c>
    </row>
    <row r="93" spans="1:17">
      <c r="A93" s="68"/>
      <c r="B93" s="77" t="s">
        <v>31</v>
      </c>
      <c r="C93" s="70"/>
      <c r="D93" s="20"/>
      <c r="E93" s="20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</row>
    <row r="94" spans="1:17">
      <c r="A94" s="68"/>
      <c r="B94" s="74" t="s">
        <v>47</v>
      </c>
      <c r="C94" s="70"/>
      <c r="D94" s="20"/>
      <c r="E94" s="20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</row>
    <row r="95" spans="1:17">
      <c r="A95" s="68"/>
      <c r="B95" s="74" t="s">
        <v>134</v>
      </c>
      <c r="C95" s="70" t="s">
        <v>12</v>
      </c>
      <c r="D95" s="20">
        <v>966</v>
      </c>
      <c r="E95" s="20" t="e">
        <f t="shared" ref="E95:E157" si="2">SUM(F95:Q95)</f>
        <v>#REF!</v>
      </c>
      <c r="F95" s="58" t="e">
        <f>SUM(#REF!)</f>
        <v>#REF!</v>
      </c>
      <c r="G95" s="58" t="e">
        <f>SUM(#REF!)</f>
        <v>#REF!</v>
      </c>
      <c r="H95" s="58" t="e">
        <f>SUM(#REF!)</f>
        <v>#REF!</v>
      </c>
      <c r="I95" s="58" t="e">
        <f>SUM(#REF!)</f>
        <v>#REF!</v>
      </c>
      <c r="J95" s="58" t="e">
        <f>SUM(#REF!)</f>
        <v>#REF!</v>
      </c>
      <c r="K95" s="58" t="e">
        <f>SUM(#REF!)</f>
        <v>#REF!</v>
      </c>
      <c r="L95" s="58" t="e">
        <f>SUM(#REF!)</f>
        <v>#REF!</v>
      </c>
      <c r="M95" s="58" t="e">
        <f>SUM(#REF!)</f>
        <v>#REF!</v>
      </c>
      <c r="N95" s="58" t="e">
        <f>SUM(#REF!)</f>
        <v>#REF!</v>
      </c>
      <c r="O95" s="58" t="e">
        <f>SUM(#REF!)</f>
        <v>#REF!</v>
      </c>
      <c r="P95" s="58" t="e">
        <f>SUM(#REF!)</f>
        <v>#REF!</v>
      </c>
      <c r="Q95" s="58" t="e">
        <f>SUM(#REF!)</f>
        <v>#REF!</v>
      </c>
    </row>
    <row r="96" spans="1:17">
      <c r="A96" s="68"/>
      <c r="B96" s="78" t="s">
        <v>32</v>
      </c>
      <c r="C96" s="70"/>
      <c r="D96" s="20"/>
      <c r="E96" s="20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</row>
    <row r="97" spans="1:17">
      <c r="A97" s="68"/>
      <c r="B97" s="69" t="s">
        <v>26</v>
      </c>
      <c r="C97" s="70"/>
      <c r="D97" s="20"/>
      <c r="E97" s="20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</row>
    <row r="98" spans="1:17">
      <c r="A98" s="68"/>
      <c r="B98" s="71" t="s">
        <v>135</v>
      </c>
      <c r="C98" s="70" t="s">
        <v>3</v>
      </c>
      <c r="D98" s="20">
        <v>408000</v>
      </c>
      <c r="E98" s="20" t="e">
        <f t="shared" si="2"/>
        <v>#REF!</v>
      </c>
      <c r="F98" s="58" t="e">
        <f>SUM(#REF!)</f>
        <v>#REF!</v>
      </c>
      <c r="G98" s="58" t="e">
        <f>SUM(#REF!)</f>
        <v>#REF!</v>
      </c>
      <c r="H98" s="58" t="e">
        <f>SUM(#REF!)</f>
        <v>#REF!</v>
      </c>
      <c r="I98" s="58" t="e">
        <f>SUM(#REF!)</f>
        <v>#REF!</v>
      </c>
      <c r="J98" s="58" t="e">
        <f>SUM(#REF!)</f>
        <v>#REF!</v>
      </c>
      <c r="K98" s="58" t="e">
        <f>SUM(#REF!)</f>
        <v>#REF!</v>
      </c>
      <c r="L98" s="58" t="e">
        <f>SUM(#REF!)</f>
        <v>#REF!</v>
      </c>
      <c r="M98" s="58" t="e">
        <f>SUM(#REF!)</f>
        <v>#REF!</v>
      </c>
      <c r="N98" s="58" t="e">
        <f>SUM(#REF!)</f>
        <v>#REF!</v>
      </c>
      <c r="O98" s="58" t="e">
        <f>SUM(#REF!)</f>
        <v>#REF!</v>
      </c>
      <c r="P98" s="58" t="e">
        <f>SUM(#REF!)</f>
        <v>#REF!</v>
      </c>
      <c r="Q98" s="58" t="e">
        <f>SUM(#REF!)</f>
        <v>#REF!</v>
      </c>
    </row>
    <row r="99" spans="1:17" ht="24.75" customHeight="1">
      <c r="A99" s="68"/>
      <c r="B99" s="71" t="s">
        <v>27</v>
      </c>
      <c r="C99" s="70"/>
      <c r="D99" s="20"/>
      <c r="E99" s="19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</row>
    <row r="100" spans="1:17">
      <c r="A100" s="31" t="s">
        <v>48</v>
      </c>
      <c r="B100" s="39" t="s">
        <v>81</v>
      </c>
      <c r="C100" s="23" t="s">
        <v>3</v>
      </c>
      <c r="D100" s="24">
        <f>SUM(D101:D107,D109,D111,D113)</f>
        <v>937500</v>
      </c>
      <c r="E100" s="24" t="e">
        <f t="shared" si="2"/>
        <v>#REF!</v>
      </c>
      <c r="F100" s="61" t="e">
        <f>SUM(#REF!)</f>
        <v>#REF!</v>
      </c>
      <c r="G100" s="61" t="e">
        <f>SUM(#REF!)</f>
        <v>#REF!</v>
      </c>
      <c r="H100" s="61" t="e">
        <f>SUM(#REF!)</f>
        <v>#REF!</v>
      </c>
      <c r="I100" s="61" t="e">
        <f>SUM(#REF!)</f>
        <v>#REF!</v>
      </c>
      <c r="J100" s="61" t="e">
        <f>SUM(#REF!)</f>
        <v>#REF!</v>
      </c>
      <c r="K100" s="61" t="e">
        <f>SUM(#REF!)</f>
        <v>#REF!</v>
      </c>
      <c r="L100" s="61" t="e">
        <f>SUM(#REF!)</f>
        <v>#REF!</v>
      </c>
      <c r="M100" s="61" t="e">
        <f>SUM(#REF!)</f>
        <v>#REF!</v>
      </c>
      <c r="N100" s="61" t="e">
        <f>SUM(#REF!)</f>
        <v>#REF!</v>
      </c>
      <c r="O100" s="61" t="e">
        <f>SUM(#REF!)</f>
        <v>#REF!</v>
      </c>
      <c r="P100" s="61" t="e">
        <f>SUM(#REF!)</f>
        <v>#REF!</v>
      </c>
      <c r="Q100" s="61" t="e">
        <f>SUM(#REF!)</f>
        <v>#REF!</v>
      </c>
    </row>
    <row r="101" spans="1:17" ht="45" customHeight="1">
      <c r="A101" s="46"/>
      <c r="B101" s="43" t="s">
        <v>71</v>
      </c>
      <c r="C101" s="18" t="s">
        <v>3</v>
      </c>
      <c r="D101" s="19">
        <v>449620</v>
      </c>
      <c r="E101" s="19" t="e">
        <f t="shared" si="2"/>
        <v>#REF!</v>
      </c>
      <c r="F101" s="62" t="e">
        <f>SUM(#REF!)</f>
        <v>#REF!</v>
      </c>
      <c r="G101" s="62" t="e">
        <f>SUM(#REF!)</f>
        <v>#REF!</v>
      </c>
      <c r="H101" s="62" t="e">
        <f>SUM(#REF!)</f>
        <v>#REF!</v>
      </c>
      <c r="I101" s="62" t="e">
        <f>SUM(#REF!)</f>
        <v>#REF!</v>
      </c>
      <c r="J101" s="62" t="e">
        <f>SUM(#REF!)</f>
        <v>#REF!</v>
      </c>
      <c r="K101" s="62" t="e">
        <f>SUM(#REF!)</f>
        <v>#REF!</v>
      </c>
      <c r="L101" s="62" t="e">
        <f>SUM(#REF!)</f>
        <v>#REF!</v>
      </c>
      <c r="M101" s="62" t="e">
        <f>SUM(#REF!)</f>
        <v>#REF!</v>
      </c>
      <c r="N101" s="62" t="e">
        <f>SUM(#REF!)</f>
        <v>#REF!</v>
      </c>
      <c r="O101" s="62" t="e">
        <f>SUM(#REF!)</f>
        <v>#REF!</v>
      </c>
      <c r="P101" s="62" t="e">
        <f>SUM(#REF!)</f>
        <v>#REF!</v>
      </c>
      <c r="Q101" s="62" t="e">
        <f>SUM(#REF!)</f>
        <v>#REF!</v>
      </c>
    </row>
    <row r="102" spans="1:17" ht="23.25" customHeight="1">
      <c r="A102" s="46"/>
      <c r="B102" s="43" t="s">
        <v>72</v>
      </c>
      <c r="C102" s="18" t="s">
        <v>3</v>
      </c>
      <c r="D102" s="19">
        <v>328000</v>
      </c>
      <c r="E102" s="19" t="e">
        <f t="shared" si="2"/>
        <v>#REF!</v>
      </c>
      <c r="F102" s="58" t="e">
        <f>SUM(#REF!)</f>
        <v>#REF!</v>
      </c>
      <c r="G102" s="58" t="e">
        <f>SUM(#REF!)</f>
        <v>#REF!</v>
      </c>
      <c r="H102" s="58" t="e">
        <f>SUM(#REF!)</f>
        <v>#REF!</v>
      </c>
      <c r="I102" s="58" t="e">
        <f>SUM(#REF!)</f>
        <v>#REF!</v>
      </c>
      <c r="J102" s="58" t="e">
        <f>SUM(#REF!)</f>
        <v>#REF!</v>
      </c>
      <c r="K102" s="58" t="e">
        <f>SUM(#REF!)</f>
        <v>#REF!</v>
      </c>
      <c r="L102" s="58" t="e">
        <f>SUM(#REF!)</f>
        <v>#REF!</v>
      </c>
      <c r="M102" s="58" t="e">
        <f>SUM(#REF!)</f>
        <v>#REF!</v>
      </c>
      <c r="N102" s="58" t="e">
        <f>SUM(#REF!)</f>
        <v>#REF!</v>
      </c>
      <c r="O102" s="58" t="e">
        <f>SUM(#REF!)</f>
        <v>#REF!</v>
      </c>
      <c r="P102" s="58" t="e">
        <f>SUM(#REF!)</f>
        <v>#REF!</v>
      </c>
      <c r="Q102" s="58" t="e">
        <f>SUM(#REF!)</f>
        <v>#REF!</v>
      </c>
    </row>
    <row r="103" spans="1:17" ht="23.25" customHeight="1">
      <c r="A103" s="46"/>
      <c r="B103" s="43" t="s">
        <v>73</v>
      </c>
      <c r="C103" s="18" t="s">
        <v>3</v>
      </c>
      <c r="D103" s="19">
        <v>112500</v>
      </c>
      <c r="E103" s="19" t="e">
        <f t="shared" si="2"/>
        <v>#REF!</v>
      </c>
      <c r="F103" s="58" t="e">
        <f>SUM(#REF!)</f>
        <v>#REF!</v>
      </c>
      <c r="G103" s="58" t="e">
        <f>SUM(#REF!)</f>
        <v>#REF!</v>
      </c>
      <c r="H103" s="58" t="e">
        <f>SUM(#REF!)</f>
        <v>#REF!</v>
      </c>
      <c r="I103" s="58" t="e">
        <f>SUM(#REF!)</f>
        <v>#REF!</v>
      </c>
      <c r="J103" s="58" t="e">
        <f>SUM(#REF!)</f>
        <v>#REF!</v>
      </c>
      <c r="K103" s="58" t="e">
        <f>SUM(#REF!)</f>
        <v>#REF!</v>
      </c>
      <c r="L103" s="58" t="e">
        <f>SUM(#REF!)</f>
        <v>#REF!</v>
      </c>
      <c r="M103" s="58" t="e">
        <f>SUM(#REF!)</f>
        <v>#REF!</v>
      </c>
      <c r="N103" s="58" t="e">
        <f>SUM(#REF!)</f>
        <v>#REF!</v>
      </c>
      <c r="O103" s="58" t="e">
        <f>SUM(#REF!)</f>
        <v>#REF!</v>
      </c>
      <c r="P103" s="58" t="e">
        <f>SUM(#REF!)</f>
        <v>#REF!</v>
      </c>
      <c r="Q103" s="58" t="e">
        <f>SUM(#REF!)</f>
        <v>#REF!</v>
      </c>
    </row>
    <row r="104" spans="1:17" ht="23.25" customHeight="1">
      <c r="A104" s="46"/>
      <c r="B104" s="43" t="s">
        <v>74</v>
      </c>
      <c r="C104" s="18" t="s">
        <v>3</v>
      </c>
      <c r="D104" s="19">
        <v>30100</v>
      </c>
      <c r="E104" s="19" t="e">
        <f t="shared" si="2"/>
        <v>#REF!</v>
      </c>
      <c r="F104" s="58" t="e">
        <f>SUM(#REF!)</f>
        <v>#REF!</v>
      </c>
      <c r="G104" s="58" t="e">
        <f>SUM(#REF!)</f>
        <v>#REF!</v>
      </c>
      <c r="H104" s="58" t="e">
        <f>SUM(#REF!)</f>
        <v>#REF!</v>
      </c>
      <c r="I104" s="58" t="e">
        <f>SUM(#REF!)</f>
        <v>#REF!</v>
      </c>
      <c r="J104" s="58" t="e">
        <f>SUM(#REF!)</f>
        <v>#REF!</v>
      </c>
      <c r="K104" s="58" t="e">
        <f>SUM(#REF!)</f>
        <v>#REF!</v>
      </c>
      <c r="L104" s="58" t="e">
        <f>SUM(#REF!)</f>
        <v>#REF!</v>
      </c>
      <c r="M104" s="58" t="e">
        <f>SUM(#REF!)</f>
        <v>#REF!</v>
      </c>
      <c r="N104" s="58" t="e">
        <f>SUM(#REF!)</f>
        <v>#REF!</v>
      </c>
      <c r="O104" s="58" t="e">
        <f>SUM(#REF!)</f>
        <v>#REF!</v>
      </c>
      <c r="P104" s="58" t="e">
        <f>SUM(#REF!)</f>
        <v>#REF!</v>
      </c>
      <c r="Q104" s="58" t="e">
        <f>SUM(#REF!)</f>
        <v>#REF!</v>
      </c>
    </row>
    <row r="105" spans="1:17" ht="23.25" customHeight="1">
      <c r="A105" s="46"/>
      <c r="B105" s="43" t="s">
        <v>75</v>
      </c>
      <c r="C105" s="18" t="s">
        <v>3</v>
      </c>
      <c r="D105" s="19">
        <v>4500</v>
      </c>
      <c r="E105" s="19" t="e">
        <f t="shared" si="2"/>
        <v>#REF!</v>
      </c>
      <c r="F105" s="58" t="e">
        <f>SUM(#REF!)</f>
        <v>#REF!</v>
      </c>
      <c r="G105" s="58" t="e">
        <f>SUM(#REF!)</f>
        <v>#REF!</v>
      </c>
      <c r="H105" s="58" t="e">
        <f>SUM(#REF!)</f>
        <v>#REF!</v>
      </c>
      <c r="I105" s="58" t="e">
        <f>SUM(#REF!)</f>
        <v>#REF!</v>
      </c>
      <c r="J105" s="58" t="e">
        <f>SUM(#REF!)</f>
        <v>#REF!</v>
      </c>
      <c r="K105" s="58" t="e">
        <f>SUM(#REF!)</f>
        <v>#REF!</v>
      </c>
      <c r="L105" s="58" t="e">
        <f>SUM(#REF!)</f>
        <v>#REF!</v>
      </c>
      <c r="M105" s="58" t="e">
        <f>SUM(#REF!)</f>
        <v>#REF!</v>
      </c>
      <c r="N105" s="58" t="e">
        <f>SUM(#REF!)</f>
        <v>#REF!</v>
      </c>
      <c r="O105" s="58" t="e">
        <f>SUM(#REF!)</f>
        <v>#REF!</v>
      </c>
      <c r="P105" s="58" t="e">
        <f>SUM(#REF!)</f>
        <v>#REF!</v>
      </c>
      <c r="Q105" s="58" t="e">
        <f>SUM(#REF!)</f>
        <v>#REF!</v>
      </c>
    </row>
    <row r="106" spans="1:17">
      <c r="A106" s="46"/>
      <c r="B106" s="45" t="s">
        <v>76</v>
      </c>
      <c r="C106" s="18" t="s">
        <v>3</v>
      </c>
      <c r="D106" s="19">
        <v>4000</v>
      </c>
      <c r="E106" s="54" t="e">
        <f t="shared" si="2"/>
        <v>#REF!</v>
      </c>
      <c r="F106" s="63" t="e">
        <f>SUM(#REF!)</f>
        <v>#REF!</v>
      </c>
      <c r="G106" s="63" t="e">
        <f>SUM(#REF!)</f>
        <v>#REF!</v>
      </c>
      <c r="H106" s="63" t="e">
        <f>SUM(#REF!)</f>
        <v>#REF!</v>
      </c>
      <c r="I106" s="63" t="e">
        <f>SUM(#REF!)</f>
        <v>#REF!</v>
      </c>
      <c r="J106" s="63" t="e">
        <f>SUM(#REF!)</f>
        <v>#REF!</v>
      </c>
      <c r="K106" s="63" t="e">
        <f>SUM(#REF!)</f>
        <v>#REF!</v>
      </c>
      <c r="L106" s="63" t="e">
        <f>SUM(#REF!)</f>
        <v>#REF!</v>
      </c>
      <c r="M106" s="63" t="e">
        <f>SUM(#REF!)</f>
        <v>#REF!</v>
      </c>
      <c r="N106" s="63" t="e">
        <f>SUM(#REF!)</f>
        <v>#REF!</v>
      </c>
      <c r="O106" s="63" t="e">
        <f>SUM(#REF!)</f>
        <v>#REF!</v>
      </c>
      <c r="P106" s="63" t="e">
        <f>SUM(#REF!)</f>
        <v>#REF!</v>
      </c>
      <c r="Q106" s="63" t="e">
        <f>SUM(#REF!)</f>
        <v>#REF!</v>
      </c>
    </row>
    <row r="107" spans="1:17">
      <c r="A107" s="46"/>
      <c r="B107" s="43" t="s">
        <v>77</v>
      </c>
      <c r="C107" s="18" t="s">
        <v>3</v>
      </c>
      <c r="D107" s="19">
        <v>5000</v>
      </c>
      <c r="E107" s="19" t="e">
        <f t="shared" si="2"/>
        <v>#REF!</v>
      </c>
      <c r="F107" s="58" t="e">
        <f>SUM(#REF!)</f>
        <v>#REF!</v>
      </c>
      <c r="G107" s="58" t="e">
        <f>SUM(#REF!)</f>
        <v>#REF!</v>
      </c>
      <c r="H107" s="58" t="e">
        <f>SUM(#REF!)</f>
        <v>#REF!</v>
      </c>
      <c r="I107" s="58" t="e">
        <f>SUM(#REF!)</f>
        <v>#REF!</v>
      </c>
      <c r="J107" s="58" t="e">
        <f>SUM(#REF!)</f>
        <v>#REF!</v>
      </c>
      <c r="K107" s="58" t="e">
        <f>SUM(#REF!)</f>
        <v>#REF!</v>
      </c>
      <c r="L107" s="58" t="e">
        <f>SUM(#REF!)</f>
        <v>#REF!</v>
      </c>
      <c r="M107" s="58" t="e">
        <f>SUM(#REF!)</f>
        <v>#REF!</v>
      </c>
      <c r="N107" s="58" t="e">
        <f>SUM(#REF!)</f>
        <v>#REF!</v>
      </c>
      <c r="O107" s="58" t="e">
        <f>SUM(#REF!)</f>
        <v>#REF!</v>
      </c>
      <c r="P107" s="58" t="e">
        <f>SUM(#REF!)</f>
        <v>#REF!</v>
      </c>
      <c r="Q107" s="58" t="e">
        <f>SUM(#REF!)</f>
        <v>#REF!</v>
      </c>
    </row>
    <row r="108" spans="1:17">
      <c r="A108" s="46"/>
      <c r="B108" s="43" t="s">
        <v>78</v>
      </c>
      <c r="C108" s="18" t="s">
        <v>49</v>
      </c>
      <c r="D108" s="19">
        <v>86</v>
      </c>
      <c r="E108" s="19" t="e">
        <f t="shared" si="2"/>
        <v>#REF!</v>
      </c>
      <c r="F108" s="58" t="e">
        <f>SUM(#REF!)</f>
        <v>#REF!</v>
      </c>
      <c r="G108" s="58" t="e">
        <f>SUM(#REF!)</f>
        <v>#REF!</v>
      </c>
      <c r="H108" s="58" t="e">
        <f>SUM(#REF!)</f>
        <v>#REF!</v>
      </c>
      <c r="I108" s="58" t="e">
        <f>SUM(#REF!)</f>
        <v>#REF!</v>
      </c>
      <c r="J108" s="58" t="e">
        <f>SUM(#REF!)</f>
        <v>#REF!</v>
      </c>
      <c r="K108" s="58" t="e">
        <f>SUM(#REF!)</f>
        <v>#REF!</v>
      </c>
      <c r="L108" s="58" t="e">
        <f>SUM(#REF!)</f>
        <v>#REF!</v>
      </c>
      <c r="M108" s="58" t="e">
        <f>SUM(#REF!)</f>
        <v>#REF!</v>
      </c>
      <c r="N108" s="58" t="e">
        <f>SUM(#REF!)</f>
        <v>#REF!</v>
      </c>
      <c r="O108" s="58" t="e">
        <f>SUM(#REF!)</f>
        <v>#REF!</v>
      </c>
      <c r="P108" s="58" t="e">
        <f>SUM(#REF!)</f>
        <v>#REF!</v>
      </c>
      <c r="Q108" s="58" t="e">
        <f>SUM(#REF!)</f>
        <v>#REF!</v>
      </c>
    </row>
    <row r="109" spans="1:17">
      <c r="A109" s="46"/>
      <c r="B109" s="43"/>
      <c r="C109" s="18" t="s">
        <v>3</v>
      </c>
      <c r="D109" s="19">
        <v>1000</v>
      </c>
      <c r="E109" s="19" t="e">
        <f t="shared" si="2"/>
        <v>#REF!</v>
      </c>
      <c r="F109" s="58" t="e">
        <f>SUM(#REF!)</f>
        <v>#REF!</v>
      </c>
      <c r="G109" s="58" t="e">
        <f>SUM(#REF!)</f>
        <v>#REF!</v>
      </c>
      <c r="H109" s="58" t="e">
        <f>SUM(#REF!)</f>
        <v>#REF!</v>
      </c>
      <c r="I109" s="58" t="e">
        <f>SUM(#REF!)</f>
        <v>#REF!</v>
      </c>
      <c r="J109" s="58" t="e">
        <f>SUM(#REF!)</f>
        <v>#REF!</v>
      </c>
      <c r="K109" s="58" t="e">
        <f>SUM(#REF!)</f>
        <v>#REF!</v>
      </c>
      <c r="L109" s="58" t="e">
        <f>SUM(#REF!)</f>
        <v>#REF!</v>
      </c>
      <c r="M109" s="58" t="e">
        <f>SUM(#REF!)</f>
        <v>#REF!</v>
      </c>
      <c r="N109" s="58" t="e">
        <f>SUM(#REF!)</f>
        <v>#REF!</v>
      </c>
      <c r="O109" s="58" t="e">
        <f>SUM(#REF!)</f>
        <v>#REF!</v>
      </c>
      <c r="P109" s="58" t="e">
        <f>SUM(#REF!)</f>
        <v>#REF!</v>
      </c>
      <c r="Q109" s="58" t="e">
        <f>SUM(#REF!)</f>
        <v>#REF!</v>
      </c>
    </row>
    <row r="110" spans="1:17">
      <c r="A110" s="46"/>
      <c r="B110" s="43" t="s">
        <v>79</v>
      </c>
      <c r="C110" s="18" t="s">
        <v>49</v>
      </c>
      <c r="D110" s="19">
        <v>58</v>
      </c>
      <c r="E110" s="19" t="e">
        <f t="shared" si="2"/>
        <v>#REF!</v>
      </c>
      <c r="F110" s="58" t="e">
        <f>SUM(#REF!)</f>
        <v>#REF!</v>
      </c>
      <c r="G110" s="58" t="e">
        <f>SUM(#REF!)</f>
        <v>#REF!</v>
      </c>
      <c r="H110" s="58" t="e">
        <f>SUM(#REF!)</f>
        <v>#REF!</v>
      </c>
      <c r="I110" s="58" t="e">
        <f>SUM(#REF!)</f>
        <v>#REF!</v>
      </c>
      <c r="J110" s="58" t="e">
        <f>SUM(#REF!)</f>
        <v>#REF!</v>
      </c>
      <c r="K110" s="58" t="e">
        <f>SUM(#REF!)</f>
        <v>#REF!</v>
      </c>
      <c r="L110" s="58" t="e">
        <f>SUM(#REF!)</f>
        <v>#REF!</v>
      </c>
      <c r="M110" s="58" t="e">
        <f>SUM(#REF!)</f>
        <v>#REF!</v>
      </c>
      <c r="N110" s="58" t="e">
        <f>SUM(#REF!)</f>
        <v>#REF!</v>
      </c>
      <c r="O110" s="58" t="e">
        <f>SUM(#REF!)</f>
        <v>#REF!</v>
      </c>
      <c r="P110" s="58" t="e">
        <f>SUM(#REF!)</f>
        <v>#REF!</v>
      </c>
      <c r="Q110" s="58" t="e">
        <f>SUM(#REF!)</f>
        <v>#REF!</v>
      </c>
    </row>
    <row r="111" spans="1:17">
      <c r="A111" s="46"/>
      <c r="B111" s="43" t="s">
        <v>67</v>
      </c>
      <c r="C111" s="18" t="s">
        <v>3</v>
      </c>
      <c r="D111" s="19">
        <v>1160</v>
      </c>
      <c r="E111" s="19" t="e">
        <f t="shared" si="2"/>
        <v>#REF!</v>
      </c>
      <c r="F111" s="58" t="e">
        <f>SUM(#REF!)</f>
        <v>#REF!</v>
      </c>
      <c r="G111" s="58" t="e">
        <f>SUM(#REF!)</f>
        <v>#REF!</v>
      </c>
      <c r="H111" s="58" t="e">
        <f>SUM(#REF!)</f>
        <v>#REF!</v>
      </c>
      <c r="I111" s="58" t="e">
        <f>SUM(#REF!)</f>
        <v>#REF!</v>
      </c>
      <c r="J111" s="58" t="e">
        <f>SUM(#REF!)</f>
        <v>#REF!</v>
      </c>
      <c r="K111" s="58" t="e">
        <f>SUM(#REF!)</f>
        <v>#REF!</v>
      </c>
      <c r="L111" s="58" t="e">
        <f>SUM(#REF!)</f>
        <v>#REF!</v>
      </c>
      <c r="M111" s="58" t="e">
        <f>SUM(#REF!)</f>
        <v>#REF!</v>
      </c>
      <c r="N111" s="58" t="e">
        <f>SUM(#REF!)</f>
        <v>#REF!</v>
      </c>
      <c r="O111" s="58" t="e">
        <f>SUM(#REF!)</f>
        <v>#REF!</v>
      </c>
      <c r="P111" s="58" t="e">
        <f>SUM(#REF!)</f>
        <v>#REF!</v>
      </c>
      <c r="Q111" s="58" t="e">
        <f>SUM(#REF!)</f>
        <v>#REF!</v>
      </c>
    </row>
    <row r="112" spans="1:17" ht="27" customHeight="1">
      <c r="A112" s="46"/>
      <c r="B112" s="43" t="s">
        <v>80</v>
      </c>
      <c r="C112" s="18" t="s">
        <v>49</v>
      </c>
      <c r="D112" s="19">
        <v>162</v>
      </c>
      <c r="E112" s="19" t="e">
        <f t="shared" si="2"/>
        <v>#REF!</v>
      </c>
      <c r="F112" s="53" t="e">
        <f>SUM(#REF!)</f>
        <v>#REF!</v>
      </c>
      <c r="G112" s="53" t="e">
        <f>SUM(#REF!)</f>
        <v>#REF!</v>
      </c>
      <c r="H112" s="53" t="e">
        <f>SUM(#REF!)</f>
        <v>#REF!</v>
      </c>
      <c r="I112" s="53" t="e">
        <f>SUM(#REF!)</f>
        <v>#REF!</v>
      </c>
      <c r="J112" s="53" t="e">
        <f>SUM(#REF!)</f>
        <v>#REF!</v>
      </c>
      <c r="K112" s="53" t="e">
        <f>SUM(#REF!)</f>
        <v>#REF!</v>
      </c>
      <c r="L112" s="53" t="e">
        <f>SUM(#REF!)</f>
        <v>#REF!</v>
      </c>
      <c r="M112" s="53" t="e">
        <f>SUM(#REF!)</f>
        <v>#REF!</v>
      </c>
      <c r="N112" s="53" t="e">
        <f>SUM(#REF!)</f>
        <v>#REF!</v>
      </c>
      <c r="O112" s="53" t="e">
        <f>SUM(#REF!)</f>
        <v>#REF!</v>
      </c>
      <c r="P112" s="53" t="e">
        <f>SUM(#REF!)</f>
        <v>#REF!</v>
      </c>
      <c r="Q112" s="53" t="e">
        <f>SUM(#REF!)</f>
        <v>#REF!</v>
      </c>
    </row>
    <row r="113" spans="1:17" ht="27" customHeight="1">
      <c r="A113" s="46"/>
      <c r="B113" s="43"/>
      <c r="C113" s="18" t="s">
        <v>3</v>
      </c>
      <c r="D113" s="19">
        <v>1620</v>
      </c>
      <c r="E113" s="19" t="e">
        <f t="shared" si="2"/>
        <v>#REF!</v>
      </c>
      <c r="F113" s="53" t="e">
        <f>SUM(#REF!)</f>
        <v>#REF!</v>
      </c>
      <c r="G113" s="53" t="e">
        <f>SUM(#REF!)</f>
        <v>#REF!</v>
      </c>
      <c r="H113" s="53" t="e">
        <f>SUM(#REF!)</f>
        <v>#REF!</v>
      </c>
      <c r="I113" s="53" t="e">
        <f>SUM(#REF!)</f>
        <v>#REF!</v>
      </c>
      <c r="J113" s="53" t="e">
        <f>SUM(#REF!)</f>
        <v>#REF!</v>
      </c>
      <c r="K113" s="53" t="e">
        <f>SUM(#REF!)</f>
        <v>#REF!</v>
      </c>
      <c r="L113" s="53" t="e">
        <f>SUM(#REF!)</f>
        <v>#REF!</v>
      </c>
      <c r="M113" s="53" t="e">
        <f>SUM(#REF!)</f>
        <v>#REF!</v>
      </c>
      <c r="N113" s="53" t="e">
        <f>SUM(#REF!)</f>
        <v>#REF!</v>
      </c>
      <c r="O113" s="53" t="e">
        <f>SUM(#REF!)</f>
        <v>#REF!</v>
      </c>
      <c r="P113" s="53" t="e">
        <f>SUM(#REF!)</f>
        <v>#REF!</v>
      </c>
      <c r="Q113" s="53" t="e">
        <f>SUM(#REF!)</f>
        <v>#REF!</v>
      </c>
    </row>
    <row r="114" spans="1:17">
      <c r="A114" s="31" t="s">
        <v>82</v>
      </c>
      <c r="B114" s="39" t="s">
        <v>50</v>
      </c>
      <c r="C114" s="23" t="s">
        <v>3</v>
      </c>
      <c r="D114" s="24">
        <f>SUM(D116:D120)</f>
        <v>1000000</v>
      </c>
      <c r="E114" s="24" t="e">
        <f t="shared" si="2"/>
        <v>#REF!</v>
      </c>
      <c r="F114" s="52" t="e">
        <f>SUM(#REF!)</f>
        <v>#REF!</v>
      </c>
      <c r="G114" s="52" t="e">
        <f>SUM(#REF!)</f>
        <v>#REF!</v>
      </c>
      <c r="H114" s="52" t="e">
        <f>SUM(#REF!)</f>
        <v>#REF!</v>
      </c>
      <c r="I114" s="52" t="e">
        <f>SUM(#REF!)</f>
        <v>#REF!</v>
      </c>
      <c r="J114" s="52" t="e">
        <f>SUM(#REF!)</f>
        <v>#REF!</v>
      </c>
      <c r="K114" s="52" t="e">
        <f>SUM(#REF!)</f>
        <v>#REF!</v>
      </c>
      <c r="L114" s="52" t="e">
        <f>SUM(#REF!)</f>
        <v>#REF!</v>
      </c>
      <c r="M114" s="52" t="e">
        <f>SUM(#REF!)</f>
        <v>#REF!</v>
      </c>
      <c r="N114" s="52" t="e">
        <f>SUM(#REF!)</f>
        <v>#REF!</v>
      </c>
      <c r="O114" s="52" t="e">
        <f>SUM(#REF!)</f>
        <v>#REF!</v>
      </c>
      <c r="P114" s="52" t="e">
        <f>SUM(#REF!)</f>
        <v>#REF!</v>
      </c>
      <c r="Q114" s="52" t="e">
        <f>SUM(#REF!)</f>
        <v>#REF!</v>
      </c>
    </row>
    <row r="115" spans="1:17">
      <c r="A115" s="31"/>
      <c r="B115" s="39" t="s">
        <v>166</v>
      </c>
      <c r="C115" s="23"/>
      <c r="D115" s="24"/>
      <c r="E115" s="24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</row>
    <row r="116" spans="1:17" ht="26.25" customHeight="1">
      <c r="A116" s="46"/>
      <c r="B116" s="43" t="s">
        <v>148</v>
      </c>
      <c r="C116" s="18" t="s">
        <v>3</v>
      </c>
      <c r="D116" s="19">
        <v>928000</v>
      </c>
      <c r="E116" s="19" t="e">
        <f t="shared" si="2"/>
        <v>#REF!</v>
      </c>
      <c r="F116" s="53" t="e">
        <f>SUM(#REF!)</f>
        <v>#REF!</v>
      </c>
      <c r="G116" s="53" t="e">
        <f>SUM(#REF!)</f>
        <v>#REF!</v>
      </c>
      <c r="H116" s="53" t="e">
        <f>SUM(#REF!)</f>
        <v>#REF!</v>
      </c>
      <c r="I116" s="53" t="e">
        <f>SUM(#REF!)</f>
        <v>#REF!</v>
      </c>
      <c r="J116" s="53" t="e">
        <f>SUM(#REF!)</f>
        <v>#REF!</v>
      </c>
      <c r="K116" s="53" t="e">
        <f>SUM(#REF!)</f>
        <v>#REF!</v>
      </c>
      <c r="L116" s="53" t="e">
        <f>SUM(#REF!)</f>
        <v>#REF!</v>
      </c>
      <c r="M116" s="53" t="e">
        <f>SUM(#REF!)</f>
        <v>#REF!</v>
      </c>
      <c r="N116" s="53" t="e">
        <f>SUM(#REF!)</f>
        <v>#REF!</v>
      </c>
      <c r="O116" s="53" t="e">
        <f>SUM(#REF!)</f>
        <v>#REF!</v>
      </c>
      <c r="P116" s="53" t="e">
        <f>SUM(#REF!)</f>
        <v>#REF!</v>
      </c>
      <c r="Q116" s="53" t="e">
        <f>SUM(#REF!)</f>
        <v>#REF!</v>
      </c>
    </row>
    <row r="117" spans="1:17">
      <c r="A117" s="46"/>
      <c r="B117" s="40" t="s">
        <v>83</v>
      </c>
      <c r="C117" s="18" t="s">
        <v>3</v>
      </c>
      <c r="D117" s="19">
        <v>8100</v>
      </c>
      <c r="E117" s="19" t="e">
        <f t="shared" si="2"/>
        <v>#REF!</v>
      </c>
      <c r="F117" s="53" t="e">
        <f>SUM(#REF!)</f>
        <v>#REF!</v>
      </c>
      <c r="G117" s="53" t="e">
        <f>SUM(#REF!)</f>
        <v>#REF!</v>
      </c>
      <c r="H117" s="53" t="e">
        <f>SUM(#REF!)</f>
        <v>#REF!</v>
      </c>
      <c r="I117" s="53" t="e">
        <f>SUM(#REF!)</f>
        <v>#REF!</v>
      </c>
      <c r="J117" s="53" t="e">
        <f>SUM(#REF!)</f>
        <v>#REF!</v>
      </c>
      <c r="K117" s="53" t="e">
        <f>SUM(#REF!)</f>
        <v>#REF!</v>
      </c>
      <c r="L117" s="53" t="e">
        <f>SUM(#REF!)</f>
        <v>#REF!</v>
      </c>
      <c r="M117" s="53" t="e">
        <f>SUM(#REF!)</f>
        <v>#REF!</v>
      </c>
      <c r="N117" s="53" t="e">
        <f>SUM(#REF!)</f>
        <v>#REF!</v>
      </c>
      <c r="O117" s="53" t="e">
        <f>SUM(#REF!)</f>
        <v>#REF!</v>
      </c>
      <c r="P117" s="53" t="e">
        <f>SUM(#REF!)</f>
        <v>#REF!</v>
      </c>
      <c r="Q117" s="53" t="e">
        <f>SUM(#REF!)</f>
        <v>#REF!</v>
      </c>
    </row>
    <row r="118" spans="1:17" ht="42">
      <c r="A118" s="46"/>
      <c r="B118" s="43" t="s">
        <v>149</v>
      </c>
      <c r="C118" s="18" t="s">
        <v>3</v>
      </c>
      <c r="D118" s="19">
        <v>60000</v>
      </c>
      <c r="E118" s="19" t="e">
        <f t="shared" si="2"/>
        <v>#REF!</v>
      </c>
      <c r="F118" s="53" t="e">
        <f>SUM(#REF!)</f>
        <v>#REF!</v>
      </c>
      <c r="G118" s="53" t="e">
        <f>SUM(#REF!)</f>
        <v>#REF!</v>
      </c>
      <c r="H118" s="53" t="e">
        <f>SUM(#REF!)</f>
        <v>#REF!</v>
      </c>
      <c r="I118" s="53" t="e">
        <f>SUM(#REF!)</f>
        <v>#REF!</v>
      </c>
      <c r="J118" s="53" t="e">
        <f>SUM(#REF!)</f>
        <v>#REF!</v>
      </c>
      <c r="K118" s="53" t="e">
        <f>SUM(#REF!)</f>
        <v>#REF!</v>
      </c>
      <c r="L118" s="53" t="e">
        <f>SUM(#REF!)</f>
        <v>#REF!</v>
      </c>
      <c r="M118" s="53" t="e">
        <f>SUM(#REF!)</f>
        <v>#REF!</v>
      </c>
      <c r="N118" s="53" t="e">
        <f>SUM(#REF!)</f>
        <v>#REF!</v>
      </c>
      <c r="O118" s="53" t="e">
        <f>SUM(#REF!)</f>
        <v>#REF!</v>
      </c>
      <c r="P118" s="53" t="e">
        <f>SUM(#REF!)</f>
        <v>#REF!</v>
      </c>
      <c r="Q118" s="53" t="e">
        <f>SUM(#REF!)</f>
        <v>#REF!</v>
      </c>
    </row>
    <row r="119" spans="1:17">
      <c r="A119" s="46"/>
      <c r="B119" s="43" t="s">
        <v>150</v>
      </c>
      <c r="C119" s="18" t="s">
        <v>3</v>
      </c>
      <c r="D119" s="20">
        <v>700</v>
      </c>
      <c r="E119" s="19" t="e">
        <f t="shared" si="2"/>
        <v>#REF!</v>
      </c>
      <c r="F119" s="53" t="e">
        <f>SUM(#REF!)</f>
        <v>#REF!</v>
      </c>
      <c r="G119" s="53" t="e">
        <f>SUM(#REF!)</f>
        <v>#REF!</v>
      </c>
      <c r="H119" s="53" t="e">
        <f>SUM(#REF!)</f>
        <v>#REF!</v>
      </c>
      <c r="I119" s="53" t="e">
        <f>SUM(#REF!)</f>
        <v>#REF!</v>
      </c>
      <c r="J119" s="53" t="e">
        <f>SUM(#REF!)</f>
        <v>#REF!</v>
      </c>
      <c r="K119" s="53" t="e">
        <f>SUM(#REF!)</f>
        <v>#REF!</v>
      </c>
      <c r="L119" s="53" t="e">
        <f>SUM(#REF!)</f>
        <v>#REF!</v>
      </c>
      <c r="M119" s="53" t="e">
        <f>SUM(#REF!)</f>
        <v>#REF!</v>
      </c>
      <c r="N119" s="53" t="e">
        <f>SUM(#REF!)</f>
        <v>#REF!</v>
      </c>
      <c r="O119" s="53" t="e">
        <f>SUM(#REF!)</f>
        <v>#REF!</v>
      </c>
      <c r="P119" s="53" t="e">
        <f>SUM(#REF!)</f>
        <v>#REF!</v>
      </c>
      <c r="Q119" s="53" t="e">
        <f>SUM(#REF!)</f>
        <v>#REF!</v>
      </c>
    </row>
    <row r="120" spans="1:17">
      <c r="A120" s="46"/>
      <c r="B120" s="43" t="s">
        <v>151</v>
      </c>
      <c r="C120" s="18" t="s">
        <v>3</v>
      </c>
      <c r="D120" s="20">
        <v>3200</v>
      </c>
      <c r="E120" s="19" t="e">
        <f t="shared" si="2"/>
        <v>#REF!</v>
      </c>
      <c r="F120" s="53" t="e">
        <f>SUM(#REF!)</f>
        <v>#REF!</v>
      </c>
      <c r="G120" s="53" t="e">
        <f>SUM(#REF!)</f>
        <v>#REF!</v>
      </c>
      <c r="H120" s="53" t="e">
        <f>SUM(#REF!)</f>
        <v>#REF!</v>
      </c>
      <c r="I120" s="53" t="e">
        <f>SUM(#REF!)</f>
        <v>#REF!</v>
      </c>
      <c r="J120" s="53" t="e">
        <f>SUM(#REF!)</f>
        <v>#REF!</v>
      </c>
      <c r="K120" s="53" t="e">
        <f>SUM(#REF!)</f>
        <v>#REF!</v>
      </c>
      <c r="L120" s="53" t="e">
        <f>SUM(#REF!)</f>
        <v>#REF!</v>
      </c>
      <c r="M120" s="53" t="e">
        <f>SUM(#REF!)</f>
        <v>#REF!</v>
      </c>
      <c r="N120" s="53" t="e">
        <f>SUM(#REF!)</f>
        <v>#REF!</v>
      </c>
      <c r="O120" s="53" t="e">
        <f>SUM(#REF!)</f>
        <v>#REF!</v>
      </c>
      <c r="P120" s="53" t="e">
        <f>SUM(#REF!)</f>
        <v>#REF!</v>
      </c>
      <c r="Q120" s="53" t="e">
        <f>SUM(#REF!)</f>
        <v>#REF!</v>
      </c>
    </row>
    <row r="121" spans="1:17">
      <c r="A121" s="46"/>
      <c r="B121" s="42" t="s">
        <v>51</v>
      </c>
      <c r="C121" s="18" t="s">
        <v>3</v>
      </c>
      <c r="D121" s="20"/>
      <c r="E121" s="19" t="e">
        <f t="shared" si="2"/>
        <v>#REF!</v>
      </c>
      <c r="F121" s="53" t="e">
        <f>SUM(#REF!)</f>
        <v>#REF!</v>
      </c>
      <c r="G121" s="53" t="e">
        <f>SUM(#REF!)</f>
        <v>#REF!</v>
      </c>
      <c r="H121" s="53" t="e">
        <f>SUM(#REF!)</f>
        <v>#REF!</v>
      </c>
      <c r="I121" s="53" t="e">
        <f>SUM(#REF!)</f>
        <v>#REF!</v>
      </c>
      <c r="J121" s="53" t="e">
        <f>SUM(#REF!)</f>
        <v>#REF!</v>
      </c>
      <c r="K121" s="53" t="e">
        <f>SUM(#REF!)</f>
        <v>#REF!</v>
      </c>
      <c r="L121" s="53" t="e">
        <f>SUM(#REF!)</f>
        <v>#REF!</v>
      </c>
      <c r="M121" s="53" t="e">
        <f>SUM(#REF!)</f>
        <v>#REF!</v>
      </c>
      <c r="N121" s="53" t="e">
        <f>SUM(#REF!)</f>
        <v>#REF!</v>
      </c>
      <c r="O121" s="53" t="e">
        <f>SUM(#REF!)</f>
        <v>#REF!</v>
      </c>
      <c r="P121" s="53" t="e">
        <f>SUM(#REF!)</f>
        <v>#REF!</v>
      </c>
      <c r="Q121" s="53" t="e">
        <f>SUM(#REF!)</f>
        <v>#REF!</v>
      </c>
    </row>
    <row r="122" spans="1:17">
      <c r="A122" s="46"/>
      <c r="B122" s="42" t="s">
        <v>114</v>
      </c>
      <c r="C122" s="18" t="s">
        <v>52</v>
      </c>
      <c r="D122" s="20"/>
      <c r="E122" s="19" t="e">
        <f t="shared" si="2"/>
        <v>#REF!</v>
      </c>
      <c r="F122" s="53" t="e">
        <f>SUM(#REF!)</f>
        <v>#REF!</v>
      </c>
      <c r="G122" s="53" t="e">
        <f>SUM(#REF!)</f>
        <v>#REF!</v>
      </c>
      <c r="H122" s="53" t="e">
        <f>SUM(#REF!)</f>
        <v>#REF!</v>
      </c>
      <c r="I122" s="53" t="e">
        <f>SUM(#REF!)</f>
        <v>#REF!</v>
      </c>
      <c r="J122" s="53" t="e">
        <f>SUM(#REF!)</f>
        <v>#REF!</v>
      </c>
      <c r="K122" s="53" t="e">
        <f>SUM(#REF!)</f>
        <v>#REF!</v>
      </c>
      <c r="L122" s="53" t="e">
        <f>SUM(#REF!)</f>
        <v>#REF!</v>
      </c>
      <c r="M122" s="53" t="e">
        <f>SUM(#REF!)</f>
        <v>#REF!</v>
      </c>
      <c r="N122" s="53" t="e">
        <f>SUM(#REF!)</f>
        <v>#REF!</v>
      </c>
      <c r="O122" s="53" t="e">
        <f>SUM(#REF!)</f>
        <v>#REF!</v>
      </c>
      <c r="P122" s="53" t="e">
        <f>SUM(#REF!)</f>
        <v>#REF!</v>
      </c>
      <c r="Q122" s="53" t="e">
        <f>SUM(#REF!)</f>
        <v>#REF!</v>
      </c>
    </row>
    <row r="123" spans="1:17">
      <c r="A123" s="33"/>
      <c r="B123" s="43" t="s">
        <v>152</v>
      </c>
      <c r="C123" s="18" t="s">
        <v>12</v>
      </c>
      <c r="D123" s="20">
        <v>200</v>
      </c>
      <c r="E123" s="19" t="e">
        <f t="shared" si="2"/>
        <v>#REF!</v>
      </c>
      <c r="F123" s="58" t="e">
        <f>SUM(#REF!)</f>
        <v>#REF!</v>
      </c>
      <c r="G123" s="58" t="e">
        <f>SUM(#REF!)</f>
        <v>#REF!</v>
      </c>
      <c r="H123" s="58" t="e">
        <f>SUM(#REF!)</f>
        <v>#REF!</v>
      </c>
      <c r="I123" s="58" t="e">
        <f>SUM(#REF!)</f>
        <v>#REF!</v>
      </c>
      <c r="J123" s="58" t="e">
        <f>SUM(#REF!)</f>
        <v>#REF!</v>
      </c>
      <c r="K123" s="58" t="e">
        <f>SUM(#REF!)</f>
        <v>#REF!</v>
      </c>
      <c r="L123" s="58" t="e">
        <f>SUM(#REF!)</f>
        <v>#REF!</v>
      </c>
      <c r="M123" s="58" t="e">
        <f>SUM(#REF!)</f>
        <v>#REF!</v>
      </c>
      <c r="N123" s="58" t="e">
        <f>SUM(#REF!)</f>
        <v>#REF!</v>
      </c>
      <c r="O123" s="58" t="e">
        <f>SUM(#REF!)</f>
        <v>#REF!</v>
      </c>
      <c r="P123" s="58" t="e">
        <f>SUM(#REF!)</f>
        <v>#REF!</v>
      </c>
      <c r="Q123" s="58" t="e">
        <f>SUM(#REF!)</f>
        <v>#REF!</v>
      </c>
    </row>
    <row r="124" spans="1:17" ht="39.75" customHeight="1">
      <c r="A124" s="33"/>
      <c r="B124" s="43" t="s">
        <v>153</v>
      </c>
      <c r="C124" s="18" t="s">
        <v>12</v>
      </c>
      <c r="D124" s="20">
        <v>600</v>
      </c>
      <c r="E124" s="19" t="e">
        <f t="shared" si="2"/>
        <v>#REF!</v>
      </c>
      <c r="F124" s="58" t="e">
        <f>SUM(#REF!)</f>
        <v>#REF!</v>
      </c>
      <c r="G124" s="58" t="e">
        <f>SUM(#REF!)</f>
        <v>#REF!</v>
      </c>
      <c r="H124" s="58" t="e">
        <f>SUM(#REF!)</f>
        <v>#REF!</v>
      </c>
      <c r="I124" s="58" t="e">
        <f>SUM(#REF!)</f>
        <v>#REF!</v>
      </c>
      <c r="J124" s="58" t="e">
        <f>SUM(#REF!)</f>
        <v>#REF!</v>
      </c>
      <c r="K124" s="58" t="e">
        <f>SUM(#REF!)</f>
        <v>#REF!</v>
      </c>
      <c r="L124" s="58" t="e">
        <f>SUM(#REF!)</f>
        <v>#REF!</v>
      </c>
      <c r="M124" s="58" t="e">
        <f>SUM(#REF!)</f>
        <v>#REF!</v>
      </c>
      <c r="N124" s="58" t="e">
        <f>SUM(#REF!)</f>
        <v>#REF!</v>
      </c>
      <c r="O124" s="58" t="e">
        <f>SUM(#REF!)</f>
        <v>#REF!</v>
      </c>
      <c r="P124" s="58" t="e">
        <f>SUM(#REF!)</f>
        <v>#REF!</v>
      </c>
      <c r="Q124" s="58" t="e">
        <f>SUM(#REF!)</f>
        <v>#REF!</v>
      </c>
    </row>
    <row r="125" spans="1:17">
      <c r="A125" s="31" t="s">
        <v>84</v>
      </c>
      <c r="B125" s="39" t="s">
        <v>85</v>
      </c>
      <c r="C125" s="23" t="s">
        <v>3</v>
      </c>
      <c r="D125" s="24">
        <f>SUM(D126)</f>
        <v>7000000</v>
      </c>
      <c r="E125" s="24" t="e">
        <f t="shared" si="2"/>
        <v>#REF!</v>
      </c>
      <c r="F125" s="52" t="e">
        <f>SUM(#REF!)</f>
        <v>#REF!</v>
      </c>
      <c r="G125" s="52" t="e">
        <f>SUM(#REF!)</f>
        <v>#REF!</v>
      </c>
      <c r="H125" s="52" t="e">
        <f>SUM(#REF!)</f>
        <v>#REF!</v>
      </c>
      <c r="I125" s="52" t="e">
        <f>SUM(#REF!)</f>
        <v>#REF!</v>
      </c>
      <c r="J125" s="52" t="e">
        <f>SUM(#REF!)</f>
        <v>#REF!</v>
      </c>
      <c r="K125" s="52" t="e">
        <f>SUM(#REF!)</f>
        <v>#REF!</v>
      </c>
      <c r="L125" s="52" t="e">
        <f>SUM(#REF!)</f>
        <v>#REF!</v>
      </c>
      <c r="M125" s="52" t="e">
        <f>SUM(#REF!)</f>
        <v>#REF!</v>
      </c>
      <c r="N125" s="52" t="e">
        <f>SUM(#REF!)</f>
        <v>#REF!</v>
      </c>
      <c r="O125" s="52" t="e">
        <f>SUM(#REF!)</f>
        <v>#REF!</v>
      </c>
      <c r="P125" s="52" t="e">
        <f>SUM(#REF!)</f>
        <v>#REF!</v>
      </c>
      <c r="Q125" s="52" t="e">
        <f>SUM(#REF!)</f>
        <v>#REF!</v>
      </c>
    </row>
    <row r="126" spans="1:17">
      <c r="A126" s="31"/>
      <c r="B126" s="43" t="s">
        <v>156</v>
      </c>
      <c r="C126" s="18" t="s">
        <v>3</v>
      </c>
      <c r="D126" s="19">
        <v>7000000</v>
      </c>
      <c r="E126" s="19" t="e">
        <f t="shared" si="2"/>
        <v>#REF!</v>
      </c>
      <c r="F126" s="52" t="e">
        <f>SUM(#REF!)</f>
        <v>#REF!</v>
      </c>
      <c r="G126" s="52" t="e">
        <f>SUM(#REF!)</f>
        <v>#REF!</v>
      </c>
      <c r="H126" s="52" t="e">
        <f>SUM(#REF!)</f>
        <v>#REF!</v>
      </c>
      <c r="I126" s="52" t="e">
        <f>SUM(#REF!)</f>
        <v>#REF!</v>
      </c>
      <c r="J126" s="52" t="e">
        <f>SUM(#REF!)</f>
        <v>#REF!</v>
      </c>
      <c r="K126" s="52" t="e">
        <f>SUM(#REF!)</f>
        <v>#REF!</v>
      </c>
      <c r="L126" s="52" t="e">
        <f>SUM(#REF!)</f>
        <v>#REF!</v>
      </c>
      <c r="M126" s="52" t="e">
        <f>SUM(#REF!)</f>
        <v>#REF!</v>
      </c>
      <c r="N126" s="52" t="e">
        <f>SUM(#REF!)</f>
        <v>#REF!</v>
      </c>
      <c r="O126" s="52" t="e">
        <f>SUM(#REF!)</f>
        <v>#REF!</v>
      </c>
      <c r="P126" s="52" t="e">
        <f>SUM(#REF!)</f>
        <v>#REF!</v>
      </c>
      <c r="Q126" s="52" t="e">
        <f>SUM(#REF!)</f>
        <v>#REF!</v>
      </c>
    </row>
    <row r="127" spans="1:17">
      <c r="A127" s="31"/>
      <c r="B127" s="43" t="s">
        <v>154</v>
      </c>
      <c r="C127" s="23"/>
      <c r="D127" s="24"/>
      <c r="E127" s="24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</row>
    <row r="128" spans="1:17">
      <c r="A128" s="47"/>
      <c r="B128" s="48" t="s">
        <v>157</v>
      </c>
      <c r="C128" s="18" t="s">
        <v>8</v>
      </c>
      <c r="D128" s="19">
        <f>SUM(D129:D132)</f>
        <v>175480</v>
      </c>
      <c r="E128" s="19" t="e">
        <f>SUM(E129:E132)</f>
        <v>#REF!</v>
      </c>
      <c r="F128" s="58" t="e">
        <f>SUM(#REF!)</f>
        <v>#REF!</v>
      </c>
      <c r="G128" s="58" t="e">
        <f>SUM(#REF!)</f>
        <v>#REF!</v>
      </c>
      <c r="H128" s="58" t="e">
        <f>SUM(#REF!)</f>
        <v>#REF!</v>
      </c>
      <c r="I128" s="58" t="e">
        <f>SUM(#REF!)</f>
        <v>#REF!</v>
      </c>
      <c r="J128" s="58" t="e">
        <f>SUM(#REF!)</f>
        <v>#REF!</v>
      </c>
      <c r="K128" s="58" t="e">
        <f>SUM(#REF!)</f>
        <v>#REF!</v>
      </c>
      <c r="L128" s="58" t="e">
        <f>SUM(#REF!)</f>
        <v>#REF!</v>
      </c>
      <c r="M128" s="58" t="e">
        <f>SUM(#REF!)</f>
        <v>#REF!</v>
      </c>
      <c r="N128" s="58" t="e">
        <f>SUM(#REF!)</f>
        <v>#REF!</v>
      </c>
      <c r="O128" s="58" t="e">
        <f>SUM(#REF!)</f>
        <v>#REF!</v>
      </c>
      <c r="P128" s="58" t="e">
        <f>SUM(#REF!)</f>
        <v>#REF!</v>
      </c>
      <c r="Q128" s="58" t="e">
        <f>SUM(#REF!)</f>
        <v>#REF!</v>
      </c>
    </row>
    <row r="129" spans="1:17">
      <c r="A129" s="47"/>
      <c r="B129" s="42" t="s">
        <v>53</v>
      </c>
      <c r="C129" s="18"/>
      <c r="D129" s="20">
        <v>157200</v>
      </c>
      <c r="E129" s="19" t="e">
        <f t="shared" si="2"/>
        <v>#REF!</v>
      </c>
      <c r="F129" s="58" t="e">
        <f>SUM(#REF!)</f>
        <v>#REF!</v>
      </c>
      <c r="G129" s="58" t="e">
        <f>SUM(#REF!)</f>
        <v>#REF!</v>
      </c>
      <c r="H129" s="58" t="e">
        <f>SUM(#REF!)</f>
        <v>#REF!</v>
      </c>
      <c r="I129" s="58" t="e">
        <f>SUM(#REF!)</f>
        <v>#REF!</v>
      </c>
      <c r="J129" s="58" t="e">
        <f>SUM(#REF!)</f>
        <v>#REF!</v>
      </c>
      <c r="K129" s="58" t="e">
        <f>SUM(#REF!)</f>
        <v>#REF!</v>
      </c>
      <c r="L129" s="58" t="e">
        <f>SUM(#REF!)</f>
        <v>#REF!</v>
      </c>
      <c r="M129" s="58" t="e">
        <f>SUM(#REF!)</f>
        <v>#REF!</v>
      </c>
      <c r="N129" s="58" t="e">
        <f>SUM(#REF!)</f>
        <v>#REF!</v>
      </c>
      <c r="O129" s="58" t="e">
        <f>SUM(#REF!)</f>
        <v>#REF!</v>
      </c>
      <c r="P129" s="58" t="e">
        <f>SUM(#REF!)</f>
        <v>#REF!</v>
      </c>
      <c r="Q129" s="58" t="e">
        <f>SUM(#REF!)</f>
        <v>#REF!</v>
      </c>
    </row>
    <row r="130" spans="1:17">
      <c r="A130" s="47"/>
      <c r="B130" s="42" t="s">
        <v>54</v>
      </c>
      <c r="C130" s="18"/>
      <c r="D130" s="20">
        <v>11520</v>
      </c>
      <c r="E130" s="19" t="e">
        <f t="shared" si="2"/>
        <v>#REF!</v>
      </c>
      <c r="F130" s="58" t="e">
        <f>SUM(#REF!)</f>
        <v>#REF!</v>
      </c>
      <c r="G130" s="58" t="e">
        <f>SUM(#REF!)</f>
        <v>#REF!</v>
      </c>
      <c r="H130" s="58" t="e">
        <f>SUM(#REF!)</f>
        <v>#REF!</v>
      </c>
      <c r="I130" s="58" t="e">
        <f>SUM(#REF!)</f>
        <v>#REF!</v>
      </c>
      <c r="J130" s="58" t="e">
        <f>SUM(#REF!)</f>
        <v>#REF!</v>
      </c>
      <c r="K130" s="58" t="e">
        <f>SUM(#REF!)</f>
        <v>#REF!</v>
      </c>
      <c r="L130" s="58" t="e">
        <f>SUM(#REF!)</f>
        <v>#REF!</v>
      </c>
      <c r="M130" s="58" t="e">
        <f>SUM(#REF!)</f>
        <v>#REF!</v>
      </c>
      <c r="N130" s="58" t="e">
        <f>SUM(#REF!)</f>
        <v>#REF!</v>
      </c>
      <c r="O130" s="58" t="e">
        <f>SUM(#REF!)</f>
        <v>#REF!</v>
      </c>
      <c r="P130" s="58" t="e">
        <f>SUM(#REF!)</f>
        <v>#REF!</v>
      </c>
      <c r="Q130" s="58" t="e">
        <f>SUM(#REF!)</f>
        <v>#REF!</v>
      </c>
    </row>
    <row r="131" spans="1:17">
      <c r="A131" s="47"/>
      <c r="B131" s="42" t="s">
        <v>55</v>
      </c>
      <c r="C131" s="18"/>
      <c r="D131" s="20">
        <v>4760</v>
      </c>
      <c r="E131" s="19" t="e">
        <f t="shared" si="2"/>
        <v>#REF!</v>
      </c>
      <c r="F131" s="58" t="e">
        <f>SUM(#REF!)</f>
        <v>#REF!</v>
      </c>
      <c r="G131" s="58" t="e">
        <f>SUM(#REF!)</f>
        <v>#REF!</v>
      </c>
      <c r="H131" s="58" t="e">
        <f>SUM(#REF!)</f>
        <v>#REF!</v>
      </c>
      <c r="I131" s="58" t="e">
        <f>SUM(#REF!)</f>
        <v>#REF!</v>
      </c>
      <c r="J131" s="58" t="e">
        <f>SUM(#REF!)</f>
        <v>#REF!</v>
      </c>
      <c r="K131" s="58" t="e">
        <f>SUM(#REF!)</f>
        <v>#REF!</v>
      </c>
      <c r="L131" s="58" t="e">
        <f>SUM(#REF!)</f>
        <v>#REF!</v>
      </c>
      <c r="M131" s="58" t="e">
        <f>SUM(#REF!)</f>
        <v>#REF!</v>
      </c>
      <c r="N131" s="58" t="e">
        <f>SUM(#REF!)</f>
        <v>#REF!</v>
      </c>
      <c r="O131" s="58" t="e">
        <f>SUM(#REF!)</f>
        <v>#REF!</v>
      </c>
      <c r="P131" s="58" t="e">
        <f>SUM(#REF!)</f>
        <v>#REF!</v>
      </c>
      <c r="Q131" s="58" t="e">
        <f>SUM(#REF!)</f>
        <v>#REF!</v>
      </c>
    </row>
    <row r="132" spans="1:17">
      <c r="A132" s="47"/>
      <c r="B132" s="42" t="s">
        <v>178</v>
      </c>
      <c r="C132" s="18"/>
      <c r="D132" s="20">
        <v>2000</v>
      </c>
      <c r="E132" s="19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</row>
    <row r="133" spans="1:17">
      <c r="A133" s="47"/>
      <c r="B133" s="43" t="s">
        <v>155</v>
      </c>
      <c r="C133" s="18" t="s">
        <v>3</v>
      </c>
      <c r="D133" s="19">
        <f>SUM(D134:D135)</f>
        <v>220000</v>
      </c>
      <c r="E133" s="19" t="e">
        <f t="shared" si="2"/>
        <v>#REF!</v>
      </c>
      <c r="F133" s="58" t="e">
        <f>SUM(#REF!)</f>
        <v>#REF!</v>
      </c>
      <c r="G133" s="58" t="e">
        <f>SUM(#REF!)</f>
        <v>#REF!</v>
      </c>
      <c r="H133" s="58" t="e">
        <f>SUM(#REF!)</f>
        <v>#REF!</v>
      </c>
      <c r="I133" s="58" t="e">
        <f>SUM(#REF!)</f>
        <v>#REF!</v>
      </c>
      <c r="J133" s="58" t="e">
        <f>SUM(#REF!)</f>
        <v>#REF!</v>
      </c>
      <c r="K133" s="58" t="e">
        <f>SUM(#REF!)</f>
        <v>#REF!</v>
      </c>
      <c r="L133" s="58" t="e">
        <f>SUM(#REF!)</f>
        <v>#REF!</v>
      </c>
      <c r="M133" s="58" t="e">
        <f>SUM(#REF!)</f>
        <v>#REF!</v>
      </c>
      <c r="N133" s="58" t="e">
        <f>SUM(#REF!)</f>
        <v>#REF!</v>
      </c>
      <c r="O133" s="58" t="e">
        <f>SUM(#REF!)</f>
        <v>#REF!</v>
      </c>
      <c r="P133" s="58" t="e">
        <f>SUM(#REF!)</f>
        <v>#REF!</v>
      </c>
      <c r="Q133" s="58" t="e">
        <f>SUM(#REF!)</f>
        <v>#REF!</v>
      </c>
    </row>
    <row r="134" spans="1:17">
      <c r="A134" s="47"/>
      <c r="B134" s="42" t="s">
        <v>86</v>
      </c>
      <c r="C134" s="18" t="s">
        <v>3</v>
      </c>
      <c r="D134" s="19">
        <v>202000</v>
      </c>
      <c r="E134" s="19" t="e">
        <f t="shared" si="2"/>
        <v>#REF!</v>
      </c>
      <c r="F134" s="58" t="e">
        <f>SUM(#REF!)</f>
        <v>#REF!</v>
      </c>
      <c r="G134" s="58" t="e">
        <f>SUM(#REF!)</f>
        <v>#REF!</v>
      </c>
      <c r="H134" s="58" t="e">
        <f>SUM(#REF!)</f>
        <v>#REF!</v>
      </c>
      <c r="I134" s="58" t="e">
        <f>SUM(#REF!)</f>
        <v>#REF!</v>
      </c>
      <c r="J134" s="58" t="e">
        <f>SUM(#REF!)</f>
        <v>#REF!</v>
      </c>
      <c r="K134" s="58" t="e">
        <f>SUM(#REF!)</f>
        <v>#REF!</v>
      </c>
      <c r="L134" s="58" t="e">
        <f>SUM(#REF!)</f>
        <v>#REF!</v>
      </c>
      <c r="M134" s="58" t="e">
        <f>SUM(#REF!)</f>
        <v>#REF!</v>
      </c>
      <c r="N134" s="58" t="e">
        <f>SUM(#REF!)</f>
        <v>#REF!</v>
      </c>
      <c r="O134" s="58" t="e">
        <f>SUM(#REF!)</f>
        <v>#REF!</v>
      </c>
      <c r="P134" s="58" t="e">
        <f>SUM(#REF!)</f>
        <v>#REF!</v>
      </c>
      <c r="Q134" s="58" t="e">
        <f>SUM(#REF!)</f>
        <v>#REF!</v>
      </c>
    </row>
    <row r="135" spans="1:17">
      <c r="A135" s="47"/>
      <c r="B135" s="42" t="s">
        <v>87</v>
      </c>
      <c r="C135" s="18" t="s">
        <v>3</v>
      </c>
      <c r="D135" s="19">
        <v>18000</v>
      </c>
      <c r="E135" s="19" t="e">
        <f t="shared" si="2"/>
        <v>#REF!</v>
      </c>
      <c r="F135" s="58" t="e">
        <f>SUM(#REF!)</f>
        <v>#REF!</v>
      </c>
      <c r="G135" s="58" t="e">
        <f>SUM(#REF!)</f>
        <v>#REF!</v>
      </c>
      <c r="H135" s="58" t="e">
        <f>SUM(#REF!)</f>
        <v>#REF!</v>
      </c>
      <c r="I135" s="58" t="e">
        <f>SUM(#REF!)</f>
        <v>#REF!</v>
      </c>
      <c r="J135" s="58" t="e">
        <f>SUM(#REF!)</f>
        <v>#REF!</v>
      </c>
      <c r="K135" s="58" t="e">
        <f>SUM(#REF!)</f>
        <v>#REF!</v>
      </c>
      <c r="L135" s="58" t="e">
        <f>SUM(#REF!)</f>
        <v>#REF!</v>
      </c>
      <c r="M135" s="58" t="e">
        <f>SUM(#REF!)</f>
        <v>#REF!</v>
      </c>
      <c r="N135" s="58" t="e">
        <f>SUM(#REF!)</f>
        <v>#REF!</v>
      </c>
      <c r="O135" s="58" t="e">
        <f>SUM(#REF!)</f>
        <v>#REF!</v>
      </c>
      <c r="P135" s="58" t="e">
        <f>SUM(#REF!)</f>
        <v>#REF!</v>
      </c>
      <c r="Q135" s="58" t="e">
        <f>SUM(#REF!)</f>
        <v>#REF!</v>
      </c>
    </row>
    <row r="136" spans="1:17">
      <c r="A136" s="47"/>
      <c r="B136" s="43" t="s">
        <v>158</v>
      </c>
      <c r="C136" s="18" t="s">
        <v>3</v>
      </c>
      <c r="D136" s="19">
        <v>2520</v>
      </c>
      <c r="E136" s="19" t="e">
        <f t="shared" si="2"/>
        <v>#REF!</v>
      </c>
      <c r="F136" s="58" t="e">
        <f>SUM(#REF!)</f>
        <v>#REF!</v>
      </c>
      <c r="G136" s="58" t="e">
        <f>SUM(#REF!)</f>
        <v>#REF!</v>
      </c>
      <c r="H136" s="58" t="e">
        <f>SUM(#REF!)</f>
        <v>#REF!</v>
      </c>
      <c r="I136" s="58" t="e">
        <f>SUM(#REF!)</f>
        <v>#REF!</v>
      </c>
      <c r="J136" s="58" t="e">
        <f>SUM(#REF!)</f>
        <v>#REF!</v>
      </c>
      <c r="K136" s="58" t="e">
        <f>SUM(#REF!)</f>
        <v>#REF!</v>
      </c>
      <c r="L136" s="58" t="e">
        <f>SUM(#REF!)</f>
        <v>#REF!</v>
      </c>
      <c r="M136" s="58" t="e">
        <f>SUM(#REF!)</f>
        <v>#REF!</v>
      </c>
      <c r="N136" s="58" t="e">
        <f>SUM(#REF!)</f>
        <v>#REF!</v>
      </c>
      <c r="O136" s="58" t="e">
        <f>SUM(#REF!)</f>
        <v>#REF!</v>
      </c>
      <c r="P136" s="58" t="e">
        <f>SUM(#REF!)</f>
        <v>#REF!</v>
      </c>
      <c r="Q136" s="58" t="e">
        <f>SUM(#REF!)</f>
        <v>#REF!</v>
      </c>
    </row>
    <row r="137" spans="1:17">
      <c r="A137" s="47"/>
      <c r="B137" s="43" t="s">
        <v>159</v>
      </c>
      <c r="C137" s="18" t="s">
        <v>9</v>
      </c>
      <c r="D137" s="19">
        <v>950</v>
      </c>
      <c r="E137" s="19" t="e">
        <f t="shared" si="2"/>
        <v>#REF!</v>
      </c>
      <c r="F137" s="58" t="e">
        <f>SUM(#REF!)</f>
        <v>#REF!</v>
      </c>
      <c r="G137" s="58" t="e">
        <f>SUM(#REF!)</f>
        <v>#REF!</v>
      </c>
      <c r="H137" s="58" t="e">
        <f>SUM(#REF!)</f>
        <v>#REF!</v>
      </c>
      <c r="I137" s="58" t="e">
        <f>SUM(#REF!)</f>
        <v>#REF!</v>
      </c>
      <c r="J137" s="58" t="e">
        <f>SUM(#REF!)</f>
        <v>#REF!</v>
      </c>
      <c r="K137" s="58" t="e">
        <f>SUM(#REF!)</f>
        <v>#REF!</v>
      </c>
      <c r="L137" s="58" t="e">
        <f>SUM(#REF!)</f>
        <v>#REF!</v>
      </c>
      <c r="M137" s="58" t="e">
        <f>SUM(#REF!)</f>
        <v>#REF!</v>
      </c>
      <c r="N137" s="58" t="e">
        <f>SUM(#REF!)</f>
        <v>#REF!</v>
      </c>
      <c r="O137" s="58" t="e">
        <f>SUM(#REF!)</f>
        <v>#REF!</v>
      </c>
      <c r="P137" s="58" t="e">
        <f>SUM(#REF!)</f>
        <v>#REF!</v>
      </c>
      <c r="Q137" s="58" t="e">
        <f>SUM(#REF!)</f>
        <v>#REF!</v>
      </c>
    </row>
    <row r="138" spans="1:17">
      <c r="A138" s="47"/>
      <c r="B138" s="43" t="s">
        <v>160</v>
      </c>
      <c r="C138" s="18" t="s">
        <v>9</v>
      </c>
      <c r="D138" s="19">
        <v>1000</v>
      </c>
      <c r="E138" s="19" t="e">
        <f t="shared" si="2"/>
        <v>#REF!</v>
      </c>
      <c r="F138" s="58" t="e">
        <f>SUM(#REF!)</f>
        <v>#REF!</v>
      </c>
      <c r="G138" s="58" t="e">
        <f>SUM(#REF!)</f>
        <v>#REF!</v>
      </c>
      <c r="H138" s="58" t="e">
        <f>SUM(#REF!)</f>
        <v>#REF!</v>
      </c>
      <c r="I138" s="58" t="e">
        <f>SUM(#REF!)</f>
        <v>#REF!</v>
      </c>
      <c r="J138" s="58" t="e">
        <f>SUM(#REF!)</f>
        <v>#REF!</v>
      </c>
      <c r="K138" s="58" t="e">
        <f>SUM(#REF!)</f>
        <v>#REF!</v>
      </c>
      <c r="L138" s="58" t="e">
        <f>SUM(#REF!)</f>
        <v>#REF!</v>
      </c>
      <c r="M138" s="58" t="e">
        <f>SUM(#REF!)</f>
        <v>#REF!</v>
      </c>
      <c r="N138" s="58" t="e">
        <f>SUM(#REF!)</f>
        <v>#REF!</v>
      </c>
      <c r="O138" s="58" t="e">
        <f>SUM(#REF!)</f>
        <v>#REF!</v>
      </c>
      <c r="P138" s="58" t="e">
        <f>SUM(#REF!)</f>
        <v>#REF!</v>
      </c>
      <c r="Q138" s="58" t="e">
        <f>SUM(#REF!)</f>
        <v>#REF!</v>
      </c>
    </row>
    <row r="139" spans="1:17">
      <c r="A139" s="79" t="s">
        <v>88</v>
      </c>
      <c r="B139" s="48"/>
      <c r="C139" s="18"/>
      <c r="D139" s="19"/>
      <c r="E139" s="19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</row>
    <row r="140" spans="1:17" ht="22.5" customHeight="1">
      <c r="A140" s="28" t="s">
        <v>89</v>
      </c>
      <c r="B140" s="43"/>
      <c r="C140" s="23" t="s">
        <v>3</v>
      </c>
      <c r="D140" s="24">
        <f>SUM(D145)</f>
        <v>836800</v>
      </c>
      <c r="E140" s="24" t="e">
        <f t="shared" si="2"/>
        <v>#REF!</v>
      </c>
      <c r="F140" s="52" t="e">
        <f>SUM(#REF!)</f>
        <v>#REF!</v>
      </c>
      <c r="G140" s="52" t="e">
        <f>SUM(#REF!)</f>
        <v>#REF!</v>
      </c>
      <c r="H140" s="52" t="e">
        <f>SUM(#REF!)</f>
        <v>#REF!</v>
      </c>
      <c r="I140" s="52" t="e">
        <f>SUM(#REF!)</f>
        <v>#REF!</v>
      </c>
      <c r="J140" s="52" t="e">
        <f>SUM(#REF!)</f>
        <v>#REF!</v>
      </c>
      <c r="K140" s="52" t="e">
        <f>SUM(#REF!)</f>
        <v>#REF!</v>
      </c>
      <c r="L140" s="52" t="e">
        <f>SUM(#REF!)</f>
        <v>#REF!</v>
      </c>
      <c r="M140" s="52" t="e">
        <f>SUM(#REF!)</f>
        <v>#REF!</v>
      </c>
      <c r="N140" s="52" t="e">
        <f>SUM(#REF!)</f>
        <v>#REF!</v>
      </c>
      <c r="O140" s="52" t="e">
        <f>SUM(#REF!)</f>
        <v>#REF!</v>
      </c>
      <c r="P140" s="52" t="e">
        <f>SUM(#REF!)</f>
        <v>#REF!</v>
      </c>
      <c r="Q140" s="52" t="e">
        <f>SUM(#REF!)</f>
        <v>#REF!</v>
      </c>
    </row>
    <row r="141" spans="1:17" ht="22.5" customHeight="1">
      <c r="A141" s="28"/>
      <c r="B141" s="43"/>
      <c r="C141" s="23" t="s">
        <v>19</v>
      </c>
      <c r="D141" s="24">
        <f>SUM(D152)</f>
        <v>860300</v>
      </c>
      <c r="E141" s="24" t="e">
        <f t="shared" si="2"/>
        <v>#REF!</v>
      </c>
      <c r="F141" s="52" t="e">
        <f>SUM(#REF!)</f>
        <v>#REF!</v>
      </c>
      <c r="G141" s="52" t="e">
        <f>SUM(#REF!)</f>
        <v>#REF!</v>
      </c>
      <c r="H141" s="52" t="e">
        <f>SUM(#REF!)</f>
        <v>#REF!</v>
      </c>
      <c r="I141" s="52" t="e">
        <f>SUM(#REF!)</f>
        <v>#REF!</v>
      </c>
      <c r="J141" s="52" t="e">
        <f>SUM(#REF!)</f>
        <v>#REF!</v>
      </c>
      <c r="K141" s="52" t="e">
        <f>SUM(#REF!)</f>
        <v>#REF!</v>
      </c>
      <c r="L141" s="52" t="e">
        <f>SUM(#REF!)</f>
        <v>#REF!</v>
      </c>
      <c r="M141" s="52" t="e">
        <f>SUM(#REF!)</f>
        <v>#REF!</v>
      </c>
      <c r="N141" s="52" t="e">
        <f>SUM(#REF!)</f>
        <v>#REF!</v>
      </c>
      <c r="O141" s="52" t="e">
        <f>SUM(#REF!)</f>
        <v>#REF!</v>
      </c>
      <c r="P141" s="52" t="e">
        <f>SUM(#REF!)</f>
        <v>#REF!</v>
      </c>
      <c r="Q141" s="52" t="e">
        <f>SUM(#REF!)</f>
        <v>#REF!</v>
      </c>
    </row>
    <row r="142" spans="1:17" ht="48.75" customHeight="1">
      <c r="A142" s="33" t="s">
        <v>34</v>
      </c>
      <c r="B142" s="39" t="s">
        <v>90</v>
      </c>
      <c r="C142" s="23" t="s">
        <v>3</v>
      </c>
      <c r="D142" s="24">
        <f>SUM(D145)</f>
        <v>836800</v>
      </c>
      <c r="E142" s="24" t="e">
        <f t="shared" si="2"/>
        <v>#REF!</v>
      </c>
      <c r="F142" s="52" t="e">
        <f>SUM(#REF!)</f>
        <v>#REF!</v>
      </c>
      <c r="G142" s="52" t="e">
        <f>SUM(#REF!)</f>
        <v>#REF!</v>
      </c>
      <c r="H142" s="52" t="e">
        <f>SUM(#REF!)</f>
        <v>#REF!</v>
      </c>
      <c r="I142" s="52" t="e">
        <f>SUM(#REF!)</f>
        <v>#REF!</v>
      </c>
      <c r="J142" s="52" t="e">
        <f>SUM(#REF!)</f>
        <v>#REF!</v>
      </c>
      <c r="K142" s="52" t="e">
        <f>SUM(#REF!)</f>
        <v>#REF!</v>
      </c>
      <c r="L142" s="52" t="e">
        <f>SUM(#REF!)</f>
        <v>#REF!</v>
      </c>
      <c r="M142" s="52" t="e">
        <f>SUM(#REF!)</f>
        <v>#REF!</v>
      </c>
      <c r="N142" s="52" t="e">
        <f>SUM(#REF!)</f>
        <v>#REF!</v>
      </c>
      <c r="O142" s="52" t="e">
        <f>SUM(#REF!)</f>
        <v>#REF!</v>
      </c>
      <c r="P142" s="52" t="e">
        <f>SUM(#REF!)</f>
        <v>#REF!</v>
      </c>
      <c r="Q142" s="52" t="e">
        <f>SUM(#REF!)</f>
        <v>#REF!</v>
      </c>
    </row>
    <row r="143" spans="1:17" ht="25.5" customHeight="1">
      <c r="A143" s="38"/>
      <c r="B143" s="39"/>
      <c r="C143" s="23" t="s">
        <v>19</v>
      </c>
      <c r="D143" s="24">
        <f>SUM(D152)</f>
        <v>860300</v>
      </c>
      <c r="E143" s="24" t="e">
        <f t="shared" si="2"/>
        <v>#REF!</v>
      </c>
      <c r="F143" s="52" t="e">
        <f>SUM(#REF!)</f>
        <v>#REF!</v>
      </c>
      <c r="G143" s="52" t="e">
        <f>SUM(#REF!)</f>
        <v>#REF!</v>
      </c>
      <c r="H143" s="52" t="e">
        <f>SUM(#REF!)</f>
        <v>#REF!</v>
      </c>
      <c r="I143" s="52" t="e">
        <f>SUM(#REF!)</f>
        <v>#REF!</v>
      </c>
      <c r="J143" s="52" t="e">
        <f>SUM(#REF!)</f>
        <v>#REF!</v>
      </c>
      <c r="K143" s="52" t="e">
        <f>SUM(#REF!)</f>
        <v>#REF!</v>
      </c>
      <c r="L143" s="52" t="e">
        <f>SUM(#REF!)</f>
        <v>#REF!</v>
      </c>
      <c r="M143" s="52" t="e">
        <f>SUM(#REF!)</f>
        <v>#REF!</v>
      </c>
      <c r="N143" s="52" t="e">
        <f>SUM(#REF!)</f>
        <v>#REF!</v>
      </c>
      <c r="O143" s="52" t="e">
        <f>SUM(#REF!)</f>
        <v>#REF!</v>
      </c>
      <c r="P143" s="52" t="e">
        <f>SUM(#REF!)</f>
        <v>#REF!</v>
      </c>
      <c r="Q143" s="52" t="e">
        <f>SUM(#REF!)</f>
        <v>#REF!</v>
      </c>
    </row>
    <row r="144" spans="1:17" ht="66" customHeight="1">
      <c r="A144" s="38"/>
      <c r="B144" s="39" t="s">
        <v>91</v>
      </c>
      <c r="C144" s="23"/>
      <c r="D144" s="24"/>
      <c r="E144" s="24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</row>
    <row r="145" spans="1:20" ht="41.25" customHeight="1">
      <c r="A145" s="38"/>
      <c r="B145" s="80" t="s">
        <v>95</v>
      </c>
      <c r="C145" s="23" t="s">
        <v>3</v>
      </c>
      <c r="D145" s="24">
        <f>SUM(D146,D150,D151)</f>
        <v>836800</v>
      </c>
      <c r="E145" s="24" t="e">
        <f t="shared" si="2"/>
        <v>#REF!</v>
      </c>
      <c r="F145" s="52" t="e">
        <f>SUM(#REF!)</f>
        <v>#REF!</v>
      </c>
      <c r="G145" s="52" t="e">
        <f>SUM(ต.ค.56:#REF!)</f>
        <v>#NAME?</v>
      </c>
      <c r="H145" s="52" t="e">
        <f>SUM(ต.ค.56:#REF!)</f>
        <v>#NAME?</v>
      </c>
      <c r="I145" s="52" t="e">
        <f>SUM(ต.ค.56:#REF!)</f>
        <v>#NAME?</v>
      </c>
      <c r="J145" s="52" t="e">
        <f>SUM(ต.ค.56:#REF!)</f>
        <v>#NAME?</v>
      </c>
      <c r="K145" s="52" t="e">
        <f>SUM(ต.ค.56:#REF!)</f>
        <v>#NAME?</v>
      </c>
      <c r="L145" s="52" t="e">
        <f>SUM(ต.ค.56:#REF!)</f>
        <v>#NAME?</v>
      </c>
      <c r="M145" s="52" t="e">
        <f>SUM(ต.ค.56:#REF!)</f>
        <v>#NAME?</v>
      </c>
      <c r="N145" s="52" t="e">
        <f>SUM(ต.ค.56:#REF!)</f>
        <v>#NAME?</v>
      </c>
      <c r="O145" s="52" t="e">
        <f>SUM(ต.ค.56:#REF!)</f>
        <v>#NAME?</v>
      </c>
      <c r="P145" s="52" t="e">
        <f>SUM(ต.ค.56:#REF!)</f>
        <v>#NAME?</v>
      </c>
      <c r="Q145" s="52" t="e">
        <f>SUM(ต.ค.56:#REF!)</f>
        <v>#NAME?</v>
      </c>
      <c r="R145" s="67"/>
    </row>
    <row r="146" spans="1:20" ht="23.25" customHeight="1">
      <c r="A146" s="38"/>
      <c r="B146" s="81" t="s">
        <v>96</v>
      </c>
      <c r="C146" s="23" t="s">
        <v>3</v>
      </c>
      <c r="D146" s="24">
        <f>SUM(D147:D149)</f>
        <v>329025</v>
      </c>
      <c r="E146" s="24" t="e">
        <f t="shared" si="2"/>
        <v>#REF!</v>
      </c>
      <c r="F146" s="52" t="e">
        <f>SUM(#REF!)</f>
        <v>#REF!</v>
      </c>
      <c r="G146" s="52" t="e">
        <f>SUM(ต.ค.56:#REF!)</f>
        <v>#NAME?</v>
      </c>
      <c r="H146" s="52" t="e">
        <f>SUM(ต.ค.56:#REF!)</f>
        <v>#NAME?</v>
      </c>
      <c r="I146" s="52" t="e">
        <f>SUM(ต.ค.56:#REF!)</f>
        <v>#NAME?</v>
      </c>
      <c r="J146" s="52" t="e">
        <f>SUM(ต.ค.56:#REF!)</f>
        <v>#NAME?</v>
      </c>
      <c r="K146" s="52" t="e">
        <f>SUM(ต.ค.56:#REF!)</f>
        <v>#NAME?</v>
      </c>
      <c r="L146" s="52" t="e">
        <f>SUM(ต.ค.56:#REF!)</f>
        <v>#NAME?</v>
      </c>
      <c r="M146" s="52" t="e">
        <f>SUM(ต.ค.56:#REF!)</f>
        <v>#NAME?</v>
      </c>
      <c r="N146" s="52" t="e">
        <f>SUM(ต.ค.56:#REF!)</f>
        <v>#NAME?</v>
      </c>
      <c r="O146" s="52" t="e">
        <f>SUM(ต.ค.56:#REF!)</f>
        <v>#NAME?</v>
      </c>
      <c r="P146" s="52" t="e">
        <f>SUM(ต.ค.56:#REF!)</f>
        <v>#NAME?</v>
      </c>
      <c r="Q146" s="52" t="e">
        <f>SUM(ต.ค.56:#REF!)</f>
        <v>#NAME?</v>
      </c>
    </row>
    <row r="147" spans="1:20" ht="26.25" customHeight="1">
      <c r="A147" s="49"/>
      <c r="B147" s="82" t="s">
        <v>92</v>
      </c>
      <c r="C147" s="18" t="s">
        <v>3</v>
      </c>
      <c r="D147" s="19">
        <v>81165</v>
      </c>
      <c r="E147" s="19" t="e">
        <f t="shared" si="2"/>
        <v>#REF!</v>
      </c>
      <c r="F147" s="58" t="e">
        <f>SUM(#REF!)</f>
        <v>#REF!</v>
      </c>
      <c r="G147" s="58" t="e">
        <f>SUM(ต.ค.56:#REF!)</f>
        <v>#NAME?</v>
      </c>
      <c r="H147" s="58" t="e">
        <f>SUM(ต.ค.56:#REF!)</f>
        <v>#NAME?</v>
      </c>
      <c r="I147" s="58" t="e">
        <f>SUM(ต.ค.56:#REF!)</f>
        <v>#NAME?</v>
      </c>
      <c r="J147" s="58" t="e">
        <f>SUM(ต.ค.56:#REF!)</f>
        <v>#NAME?</v>
      </c>
      <c r="K147" s="58" t="e">
        <f>SUM(ต.ค.56:#REF!)</f>
        <v>#NAME?</v>
      </c>
      <c r="L147" s="58" t="e">
        <f>SUM(ต.ค.56:#REF!)</f>
        <v>#NAME?</v>
      </c>
      <c r="M147" s="58" t="e">
        <f>SUM(ต.ค.56:#REF!)</f>
        <v>#NAME?</v>
      </c>
      <c r="N147" s="58" t="e">
        <f>SUM(ต.ค.56:#REF!)</f>
        <v>#NAME?</v>
      </c>
      <c r="O147" s="58" t="e">
        <f>SUM(ต.ค.56:#REF!)</f>
        <v>#NAME?</v>
      </c>
      <c r="P147" s="58" t="e">
        <f>SUM(ต.ค.56:#REF!)</f>
        <v>#NAME?</v>
      </c>
      <c r="Q147" s="58" t="e">
        <f>SUM(ต.ค.56:#REF!)</f>
        <v>#NAME?</v>
      </c>
    </row>
    <row r="148" spans="1:20" ht="23.25" customHeight="1">
      <c r="A148" s="49"/>
      <c r="B148" s="82" t="s">
        <v>93</v>
      </c>
      <c r="C148" s="18" t="s">
        <v>3</v>
      </c>
      <c r="D148" s="19">
        <v>17825</v>
      </c>
      <c r="E148" s="19" t="e">
        <f t="shared" si="2"/>
        <v>#REF!</v>
      </c>
      <c r="F148" s="58" t="e">
        <f>SUM(#REF!)</f>
        <v>#REF!</v>
      </c>
      <c r="G148" s="58" t="e">
        <f>SUM(ต.ค.56:#REF!)</f>
        <v>#NAME?</v>
      </c>
      <c r="H148" s="58" t="e">
        <f>SUM(ต.ค.56:#REF!)</f>
        <v>#NAME?</v>
      </c>
      <c r="I148" s="58" t="e">
        <f>SUM(ต.ค.56:#REF!)</f>
        <v>#NAME?</v>
      </c>
      <c r="J148" s="58" t="e">
        <f>SUM(ต.ค.56:#REF!)</f>
        <v>#NAME?</v>
      </c>
      <c r="K148" s="58" t="e">
        <f>SUM(ต.ค.56:#REF!)</f>
        <v>#NAME?</v>
      </c>
      <c r="L148" s="58" t="e">
        <f>SUM(ต.ค.56:#REF!)</f>
        <v>#NAME?</v>
      </c>
      <c r="M148" s="58" t="e">
        <f>SUM(ต.ค.56:#REF!)</f>
        <v>#NAME?</v>
      </c>
      <c r="N148" s="58" t="e">
        <f>SUM(ต.ค.56:#REF!)</f>
        <v>#NAME?</v>
      </c>
      <c r="O148" s="58" t="e">
        <f>SUM(ต.ค.56:#REF!)</f>
        <v>#NAME?</v>
      </c>
      <c r="P148" s="58" t="e">
        <f>SUM(ต.ค.56:#REF!)</f>
        <v>#NAME?</v>
      </c>
      <c r="Q148" s="58" t="e">
        <f>SUM(ต.ค.56:#REF!)</f>
        <v>#NAME?</v>
      </c>
    </row>
    <row r="149" spans="1:20" ht="23.25" customHeight="1">
      <c r="A149" s="49"/>
      <c r="B149" s="82" t="s">
        <v>94</v>
      </c>
      <c r="C149" s="18" t="s">
        <v>3</v>
      </c>
      <c r="D149" s="19">
        <v>230035</v>
      </c>
      <c r="E149" s="19" t="e">
        <f t="shared" si="2"/>
        <v>#REF!</v>
      </c>
      <c r="F149" s="58" t="e">
        <f>SUM(#REF!)</f>
        <v>#REF!</v>
      </c>
      <c r="G149" s="58" t="e">
        <f>SUM(ต.ค.56:#REF!)</f>
        <v>#NAME?</v>
      </c>
      <c r="H149" s="58" t="e">
        <f>SUM(ต.ค.56:#REF!)</f>
        <v>#NAME?</v>
      </c>
      <c r="I149" s="58" t="e">
        <f>SUM(ต.ค.56:#REF!)</f>
        <v>#NAME?</v>
      </c>
      <c r="J149" s="58" t="e">
        <f>SUM(ต.ค.56:#REF!)</f>
        <v>#NAME?</v>
      </c>
      <c r="K149" s="58" t="e">
        <f>SUM(ต.ค.56:#REF!)</f>
        <v>#NAME?</v>
      </c>
      <c r="L149" s="58" t="e">
        <f>SUM(ต.ค.56:#REF!)</f>
        <v>#NAME?</v>
      </c>
      <c r="M149" s="58" t="e">
        <f>SUM(ต.ค.56:#REF!)</f>
        <v>#NAME?</v>
      </c>
      <c r="N149" s="58" t="e">
        <f>SUM(ต.ค.56:#REF!)</f>
        <v>#NAME?</v>
      </c>
      <c r="O149" s="58" t="e">
        <f>SUM(ต.ค.56:#REF!)</f>
        <v>#NAME?</v>
      </c>
      <c r="P149" s="58" t="e">
        <f>SUM(ต.ค.56:#REF!)</f>
        <v>#NAME?</v>
      </c>
      <c r="Q149" s="58" t="e">
        <f>SUM(ต.ค.56:#REF!)</f>
        <v>#NAME?</v>
      </c>
    </row>
    <row r="150" spans="1:20" ht="23.25" customHeight="1">
      <c r="A150" s="49"/>
      <c r="B150" s="81" t="s">
        <v>97</v>
      </c>
      <c r="C150" s="23" t="s">
        <v>3</v>
      </c>
      <c r="D150" s="24">
        <v>465919</v>
      </c>
      <c r="E150" s="24" t="e">
        <f t="shared" si="2"/>
        <v>#REF!</v>
      </c>
      <c r="F150" s="52" t="e">
        <f>SUM(#REF!)</f>
        <v>#REF!</v>
      </c>
      <c r="G150" s="52" t="e">
        <f>SUM(ต.ค.56:#REF!)</f>
        <v>#NAME?</v>
      </c>
      <c r="H150" s="52" t="e">
        <f>SUM(ต.ค.56:#REF!)</f>
        <v>#NAME?</v>
      </c>
      <c r="I150" s="52" t="e">
        <f>SUM(ต.ค.56:#REF!)</f>
        <v>#NAME?</v>
      </c>
      <c r="J150" s="52" t="e">
        <f>SUM(ต.ค.56:#REF!)</f>
        <v>#NAME?</v>
      </c>
      <c r="K150" s="52" t="e">
        <f>SUM(ต.ค.56:#REF!)</f>
        <v>#NAME?</v>
      </c>
      <c r="L150" s="52" t="e">
        <f>SUM(ต.ค.56:#REF!)</f>
        <v>#NAME?</v>
      </c>
      <c r="M150" s="52" t="e">
        <f>SUM(ต.ค.56:#REF!)</f>
        <v>#NAME?</v>
      </c>
      <c r="N150" s="52" t="e">
        <f>SUM(ต.ค.56:#REF!)</f>
        <v>#NAME?</v>
      </c>
      <c r="O150" s="52" t="e">
        <f>SUM(ต.ค.56:#REF!)</f>
        <v>#NAME?</v>
      </c>
      <c r="P150" s="52" t="e">
        <f>SUM(ต.ค.56:#REF!)</f>
        <v>#NAME?</v>
      </c>
      <c r="Q150" s="52" t="e">
        <f>SUM(ต.ค.56:#REF!)</f>
        <v>#NAME?</v>
      </c>
      <c r="R150" s="67"/>
      <c r="S150" s="67"/>
      <c r="T150" s="67"/>
    </row>
    <row r="151" spans="1:20" ht="23.25" customHeight="1">
      <c r="A151" s="49"/>
      <c r="B151" s="81" t="s">
        <v>161</v>
      </c>
      <c r="C151" s="23" t="s">
        <v>3</v>
      </c>
      <c r="D151" s="24">
        <v>41856</v>
      </c>
      <c r="E151" s="24" t="e">
        <f t="shared" si="2"/>
        <v>#REF!</v>
      </c>
      <c r="F151" s="52" t="e">
        <f>SUM(#REF!)</f>
        <v>#REF!</v>
      </c>
      <c r="G151" s="52" t="e">
        <f>SUM(ต.ค.56:#REF!)</f>
        <v>#NAME?</v>
      </c>
      <c r="H151" s="52" t="e">
        <f>SUM(ต.ค.56:#REF!)</f>
        <v>#NAME?</v>
      </c>
      <c r="I151" s="52" t="e">
        <f>SUM(ต.ค.56:#REF!)</f>
        <v>#NAME?</v>
      </c>
      <c r="J151" s="52" t="e">
        <f>SUM(ต.ค.56:#REF!)</f>
        <v>#NAME?</v>
      </c>
      <c r="K151" s="52" t="e">
        <f>SUM(ต.ค.56:#REF!)</f>
        <v>#NAME?</v>
      </c>
      <c r="L151" s="52" t="e">
        <f>SUM(ต.ค.56:#REF!)</f>
        <v>#NAME?</v>
      </c>
      <c r="M151" s="52" t="e">
        <f>SUM(ต.ค.56:#REF!)</f>
        <v>#NAME?</v>
      </c>
      <c r="N151" s="52" t="e">
        <f>SUM(ต.ค.56:#REF!)</f>
        <v>#NAME?</v>
      </c>
      <c r="O151" s="52" t="e">
        <f>SUM(ต.ค.56:#REF!)</f>
        <v>#NAME?</v>
      </c>
      <c r="P151" s="52" t="e">
        <f>SUM(ต.ค.56:#REF!)</f>
        <v>#NAME?</v>
      </c>
      <c r="Q151" s="52" t="e">
        <f>SUM(ต.ค.56:#REF!)</f>
        <v>#NAME?</v>
      </c>
    </row>
    <row r="152" spans="1:20" ht="23.25" customHeight="1">
      <c r="A152" s="49"/>
      <c r="B152" s="80" t="s">
        <v>57</v>
      </c>
      <c r="C152" s="23" t="s">
        <v>19</v>
      </c>
      <c r="D152" s="24">
        <f>SUM(D153,D157,D158)</f>
        <v>860300</v>
      </c>
      <c r="E152" s="24" t="e">
        <f t="shared" si="2"/>
        <v>#REF!</v>
      </c>
      <c r="F152" s="52" t="e">
        <f>SUM(#REF!)</f>
        <v>#REF!</v>
      </c>
      <c r="G152" s="52" t="e">
        <f>SUM(ต.ค.56:#REF!)</f>
        <v>#NAME?</v>
      </c>
      <c r="H152" s="52" t="e">
        <f>SUM(ต.ค.56:#REF!)</f>
        <v>#NAME?</v>
      </c>
      <c r="I152" s="52" t="e">
        <f>SUM(ต.ค.56:#REF!)</f>
        <v>#NAME?</v>
      </c>
      <c r="J152" s="52" t="e">
        <f>SUM(ต.ค.56:#REF!)</f>
        <v>#NAME?</v>
      </c>
      <c r="K152" s="52" t="e">
        <f>SUM(ต.ค.56:#REF!)</f>
        <v>#NAME?</v>
      </c>
      <c r="L152" s="52" t="e">
        <f>SUM(ต.ค.56:#REF!)</f>
        <v>#NAME?</v>
      </c>
      <c r="M152" s="52" t="e">
        <f>SUM(ต.ค.56:#REF!)</f>
        <v>#NAME?</v>
      </c>
      <c r="N152" s="52" t="e">
        <f>SUM(ต.ค.56:#REF!)</f>
        <v>#NAME?</v>
      </c>
      <c r="O152" s="52" t="e">
        <f>SUM(ต.ค.56:#REF!)</f>
        <v>#NAME?</v>
      </c>
      <c r="P152" s="52" t="e">
        <f>SUM(ต.ค.56:#REF!)</f>
        <v>#NAME?</v>
      </c>
      <c r="Q152" s="52" t="e">
        <f>SUM(ต.ค.56:#REF!)</f>
        <v>#NAME?</v>
      </c>
    </row>
    <row r="153" spans="1:20" ht="23.25" customHeight="1">
      <c r="A153" s="49"/>
      <c r="B153" s="81" t="s">
        <v>98</v>
      </c>
      <c r="C153" s="23" t="s">
        <v>19</v>
      </c>
      <c r="D153" s="24">
        <f>SUM(D154:D156)</f>
        <v>334964</v>
      </c>
      <c r="E153" s="24" t="e">
        <f t="shared" si="2"/>
        <v>#REF!</v>
      </c>
      <c r="F153" s="52" t="e">
        <f>SUM(#REF!)</f>
        <v>#REF!</v>
      </c>
      <c r="G153" s="52" t="e">
        <f>SUM(#REF!)</f>
        <v>#REF!</v>
      </c>
      <c r="H153" s="52" t="e">
        <f>SUM(#REF!)</f>
        <v>#REF!</v>
      </c>
      <c r="I153" s="52" t="e">
        <f>SUM(#REF!)</f>
        <v>#REF!</v>
      </c>
      <c r="J153" s="52" t="e">
        <f>SUM(#REF!)</f>
        <v>#REF!</v>
      </c>
      <c r="K153" s="52" t="e">
        <f>SUM(#REF!)</f>
        <v>#REF!</v>
      </c>
      <c r="L153" s="52" t="e">
        <f>SUM(#REF!)</f>
        <v>#REF!</v>
      </c>
      <c r="M153" s="52" t="e">
        <f>SUM(#REF!)</f>
        <v>#REF!</v>
      </c>
      <c r="N153" s="52" t="e">
        <f>SUM(#REF!)</f>
        <v>#REF!</v>
      </c>
      <c r="O153" s="52" t="e">
        <f>SUM(#REF!)</f>
        <v>#REF!</v>
      </c>
      <c r="P153" s="52" t="e">
        <f>SUM(#REF!)</f>
        <v>#REF!</v>
      </c>
      <c r="Q153" s="52" t="e">
        <f>SUM(#REF!)</f>
        <v>#REF!</v>
      </c>
    </row>
    <row r="154" spans="1:20" ht="23.25" customHeight="1">
      <c r="A154" s="49"/>
      <c r="B154" s="82" t="s">
        <v>92</v>
      </c>
      <c r="C154" s="18" t="s">
        <v>19</v>
      </c>
      <c r="D154" s="19">
        <v>81975</v>
      </c>
      <c r="E154" s="19" t="e">
        <f t="shared" si="2"/>
        <v>#REF!</v>
      </c>
      <c r="F154" s="58" t="e">
        <f>SUM(#REF!)</f>
        <v>#REF!</v>
      </c>
      <c r="G154" s="58" t="e">
        <f>SUM(#REF!)</f>
        <v>#REF!</v>
      </c>
      <c r="H154" s="58" t="e">
        <f>SUM(#REF!)</f>
        <v>#REF!</v>
      </c>
      <c r="I154" s="58" t="e">
        <f>SUM(#REF!)</f>
        <v>#REF!</v>
      </c>
      <c r="J154" s="58" t="e">
        <f>SUM(#REF!)</f>
        <v>#REF!</v>
      </c>
      <c r="K154" s="58" t="e">
        <f>SUM(#REF!)</f>
        <v>#REF!</v>
      </c>
      <c r="L154" s="58" t="e">
        <f>SUM(#REF!)</f>
        <v>#REF!</v>
      </c>
      <c r="M154" s="58" t="e">
        <f>SUM(#REF!)</f>
        <v>#REF!</v>
      </c>
      <c r="N154" s="58" t="e">
        <f>SUM(#REF!)</f>
        <v>#REF!</v>
      </c>
      <c r="O154" s="58" t="e">
        <f>SUM(#REF!)</f>
        <v>#REF!</v>
      </c>
      <c r="P154" s="58" t="e">
        <f>SUM(#REF!)</f>
        <v>#REF!</v>
      </c>
      <c r="Q154" s="58" t="e">
        <f>SUM(#REF!)</f>
        <v>#REF!</v>
      </c>
    </row>
    <row r="155" spans="1:20" ht="23.25" customHeight="1">
      <c r="A155" s="49"/>
      <c r="B155" s="82" t="s">
        <v>93</v>
      </c>
      <c r="C155" s="18" t="s">
        <v>19</v>
      </c>
      <c r="D155" s="19">
        <v>18295</v>
      </c>
      <c r="E155" s="19" t="e">
        <f t="shared" si="2"/>
        <v>#REF!</v>
      </c>
      <c r="F155" s="58" t="e">
        <f>SUM(#REF!)</f>
        <v>#REF!</v>
      </c>
      <c r="G155" s="58" t="e">
        <f>SUM(ต.ค.56:#REF!)</f>
        <v>#NAME?</v>
      </c>
      <c r="H155" s="58" t="e">
        <f>SUM(ต.ค.56:#REF!)</f>
        <v>#NAME?</v>
      </c>
      <c r="I155" s="58" t="e">
        <f>SUM(ต.ค.56:#REF!)</f>
        <v>#NAME?</v>
      </c>
      <c r="J155" s="58" t="e">
        <f>SUM(ต.ค.56:#REF!)</f>
        <v>#NAME?</v>
      </c>
      <c r="K155" s="58" t="e">
        <f>SUM(ต.ค.56:#REF!)</f>
        <v>#NAME?</v>
      </c>
      <c r="L155" s="58" t="e">
        <f>SUM(ต.ค.56:#REF!)</f>
        <v>#NAME?</v>
      </c>
      <c r="M155" s="58" t="e">
        <f>SUM(ต.ค.56:#REF!)</f>
        <v>#NAME?</v>
      </c>
      <c r="N155" s="58" t="e">
        <f>SUM(ต.ค.56:#REF!)</f>
        <v>#NAME?</v>
      </c>
      <c r="O155" s="58" t="e">
        <f>SUM(ต.ค.56:#REF!)</f>
        <v>#NAME?</v>
      </c>
      <c r="P155" s="58" t="e">
        <f>SUM(ต.ค.56:#REF!)</f>
        <v>#NAME?</v>
      </c>
      <c r="Q155" s="58" t="e">
        <f>SUM(ต.ค.56:#REF!)</f>
        <v>#NAME?</v>
      </c>
    </row>
    <row r="156" spans="1:20" ht="25.5" customHeight="1">
      <c r="A156" s="49"/>
      <c r="B156" s="82" t="s">
        <v>94</v>
      </c>
      <c r="C156" s="18" t="s">
        <v>19</v>
      </c>
      <c r="D156" s="19">
        <v>234694</v>
      </c>
      <c r="E156" s="19" t="e">
        <f t="shared" si="2"/>
        <v>#REF!</v>
      </c>
      <c r="F156" s="58" t="e">
        <f>SUM(#REF!)</f>
        <v>#REF!</v>
      </c>
      <c r="G156" s="58" t="e">
        <f>SUM(#REF!)</f>
        <v>#REF!</v>
      </c>
      <c r="H156" s="58" t="e">
        <f>SUM(#REF!)</f>
        <v>#REF!</v>
      </c>
      <c r="I156" s="58" t="e">
        <f>SUM(#REF!)</f>
        <v>#REF!</v>
      </c>
      <c r="J156" s="58" t="e">
        <f>SUM(#REF!)</f>
        <v>#REF!</v>
      </c>
      <c r="K156" s="58" t="e">
        <f>SUM(#REF!)</f>
        <v>#REF!</v>
      </c>
      <c r="L156" s="58" t="e">
        <f>SUM(#REF!)</f>
        <v>#REF!</v>
      </c>
      <c r="M156" s="58" t="e">
        <f>SUM(#REF!)</f>
        <v>#REF!</v>
      </c>
      <c r="N156" s="58" t="e">
        <f>SUM(#REF!)</f>
        <v>#REF!</v>
      </c>
      <c r="O156" s="58" t="e">
        <f>SUM(#REF!)</f>
        <v>#REF!</v>
      </c>
      <c r="P156" s="58" t="e">
        <f>SUM(#REF!)</f>
        <v>#REF!</v>
      </c>
      <c r="Q156" s="58" t="e">
        <f>SUM(#REF!)</f>
        <v>#REF!</v>
      </c>
    </row>
    <row r="157" spans="1:20" ht="25.5" customHeight="1">
      <c r="A157" s="49"/>
      <c r="B157" s="81" t="s">
        <v>99</v>
      </c>
      <c r="C157" s="23" t="s">
        <v>19</v>
      </c>
      <c r="D157" s="24">
        <v>481200</v>
      </c>
      <c r="E157" s="24" t="e">
        <f t="shared" si="2"/>
        <v>#REF!</v>
      </c>
      <c r="F157" s="52" t="e">
        <f>SUM(#REF!)</f>
        <v>#REF!</v>
      </c>
      <c r="G157" s="52" t="e">
        <f>SUM(#REF!)</f>
        <v>#REF!</v>
      </c>
      <c r="H157" s="52" t="e">
        <f>SUM(#REF!)</f>
        <v>#REF!</v>
      </c>
      <c r="I157" s="52" t="e">
        <f>SUM(#REF!)</f>
        <v>#REF!</v>
      </c>
      <c r="J157" s="52" t="e">
        <f>SUM(#REF!)</f>
        <v>#REF!</v>
      </c>
      <c r="K157" s="52" t="e">
        <f>SUM(#REF!)</f>
        <v>#REF!</v>
      </c>
      <c r="L157" s="52" t="e">
        <f>SUM(#REF!)</f>
        <v>#REF!</v>
      </c>
      <c r="M157" s="52" t="e">
        <f>SUM(#REF!)</f>
        <v>#REF!</v>
      </c>
      <c r="N157" s="52" t="e">
        <f>SUM(#REF!)</f>
        <v>#REF!</v>
      </c>
      <c r="O157" s="52" t="e">
        <f>SUM(#REF!)</f>
        <v>#REF!</v>
      </c>
      <c r="P157" s="52" t="e">
        <f>SUM(#REF!)</f>
        <v>#REF!</v>
      </c>
      <c r="Q157" s="52" t="e">
        <f>SUM(#REF!)</f>
        <v>#REF!</v>
      </c>
    </row>
    <row r="158" spans="1:20" ht="25.5" customHeight="1">
      <c r="A158" s="49"/>
      <c r="B158" s="81" t="s">
        <v>162</v>
      </c>
      <c r="C158" s="23" t="s">
        <v>19</v>
      </c>
      <c r="D158" s="24">
        <v>44136</v>
      </c>
      <c r="E158" s="24" t="e">
        <f t="shared" ref="E158:E166" si="3">SUM(F158:Q158)</f>
        <v>#REF!</v>
      </c>
      <c r="F158" s="52" t="e">
        <f>SUM(#REF!)</f>
        <v>#REF!</v>
      </c>
      <c r="G158" s="52" t="e">
        <f>SUM(#REF!)</f>
        <v>#REF!</v>
      </c>
      <c r="H158" s="52" t="e">
        <f>SUM(#REF!)</f>
        <v>#REF!</v>
      </c>
      <c r="I158" s="52" t="e">
        <f>SUM(#REF!)</f>
        <v>#REF!</v>
      </c>
      <c r="J158" s="52" t="e">
        <f>SUM(#REF!)</f>
        <v>#REF!</v>
      </c>
      <c r="K158" s="52" t="e">
        <f>SUM(#REF!)</f>
        <v>#REF!</v>
      </c>
      <c r="L158" s="52" t="e">
        <f>SUM(#REF!)</f>
        <v>#REF!</v>
      </c>
      <c r="M158" s="52" t="e">
        <f>SUM(#REF!)</f>
        <v>#REF!</v>
      </c>
      <c r="N158" s="52" t="e">
        <f>SUM(#REF!)</f>
        <v>#REF!</v>
      </c>
      <c r="O158" s="52" t="e">
        <f>SUM(#REF!)</f>
        <v>#REF!</v>
      </c>
      <c r="P158" s="52" t="e">
        <f>SUM(#REF!)</f>
        <v>#REF!</v>
      </c>
      <c r="Q158" s="52" t="e">
        <f>SUM(#REF!)</f>
        <v>#REF!</v>
      </c>
    </row>
    <row r="159" spans="1:20">
      <c r="A159" s="33" t="s">
        <v>56</v>
      </c>
      <c r="B159" s="39" t="s">
        <v>20</v>
      </c>
      <c r="C159" s="23" t="s">
        <v>3</v>
      </c>
      <c r="D159" s="24">
        <f>SUM(D161)</f>
        <v>243790</v>
      </c>
      <c r="E159" s="24" t="e">
        <f>SUM(E161)</f>
        <v>#REF!</v>
      </c>
      <c r="F159" s="52" t="e">
        <f>SUM(#REF!)</f>
        <v>#REF!</v>
      </c>
      <c r="G159" s="52" t="e">
        <f>SUM(#REF!)</f>
        <v>#REF!</v>
      </c>
      <c r="H159" s="52" t="e">
        <f>SUM(#REF!)</f>
        <v>#REF!</v>
      </c>
      <c r="I159" s="52" t="e">
        <f>SUM(#REF!)</f>
        <v>#REF!</v>
      </c>
      <c r="J159" s="52" t="e">
        <f>SUM(#REF!)</f>
        <v>#REF!</v>
      </c>
      <c r="K159" s="52" t="e">
        <f>SUM(#REF!)</f>
        <v>#REF!</v>
      </c>
      <c r="L159" s="52" t="e">
        <f>SUM(#REF!)</f>
        <v>#REF!</v>
      </c>
      <c r="M159" s="52" t="e">
        <f>SUM(#REF!)</f>
        <v>#REF!</v>
      </c>
      <c r="N159" s="52" t="e">
        <f>SUM(#REF!)</f>
        <v>#REF!</v>
      </c>
      <c r="O159" s="52" t="e">
        <f>SUM(#REF!)</f>
        <v>#REF!</v>
      </c>
      <c r="P159" s="52" t="e">
        <f>SUM(#REF!)</f>
        <v>#REF!</v>
      </c>
      <c r="Q159" s="52" t="e">
        <f>SUM(#REF!)</f>
        <v>#REF!</v>
      </c>
    </row>
    <row r="160" spans="1:20">
      <c r="A160" s="33"/>
      <c r="B160" s="39"/>
      <c r="C160" s="23" t="s">
        <v>9</v>
      </c>
      <c r="D160" s="24">
        <f>SUM(D164)</f>
        <v>37330</v>
      </c>
      <c r="E160" s="24" t="e">
        <f>SUM(E164)</f>
        <v>#REF!</v>
      </c>
      <c r="F160" s="52" t="e">
        <f>SUM(#REF!)</f>
        <v>#REF!</v>
      </c>
      <c r="G160" s="52" t="e">
        <f>SUM(#REF!)</f>
        <v>#REF!</v>
      </c>
      <c r="H160" s="52" t="e">
        <f>SUM(#REF!)</f>
        <v>#REF!</v>
      </c>
      <c r="I160" s="52" t="e">
        <f>SUM(#REF!)</f>
        <v>#REF!</v>
      </c>
      <c r="J160" s="52" t="e">
        <f>SUM(#REF!)</f>
        <v>#REF!</v>
      </c>
      <c r="K160" s="52" t="e">
        <f>SUM(#REF!)</f>
        <v>#REF!</v>
      </c>
      <c r="L160" s="52" t="e">
        <f>SUM(#REF!)</f>
        <v>#REF!</v>
      </c>
      <c r="M160" s="52" t="e">
        <f>SUM(#REF!)</f>
        <v>#REF!</v>
      </c>
      <c r="N160" s="52" t="e">
        <f>SUM(#REF!)</f>
        <v>#REF!</v>
      </c>
      <c r="O160" s="52" t="e">
        <f>SUM(#REF!)</f>
        <v>#REF!</v>
      </c>
      <c r="P160" s="52" t="e">
        <f>SUM(#REF!)</f>
        <v>#REF!</v>
      </c>
      <c r="Q160" s="52" t="e">
        <f>SUM(#REF!)</f>
        <v>#REF!</v>
      </c>
    </row>
    <row r="161" spans="1:17">
      <c r="A161" s="49"/>
      <c r="B161" s="43" t="s">
        <v>60</v>
      </c>
      <c r="C161" s="23" t="s">
        <v>3</v>
      </c>
      <c r="D161" s="24">
        <v>243790</v>
      </c>
      <c r="E161" s="24" t="e">
        <f t="shared" si="3"/>
        <v>#REF!</v>
      </c>
      <c r="F161" s="52" t="e">
        <f>SUM(#REF!)</f>
        <v>#REF!</v>
      </c>
      <c r="G161" s="52" t="e">
        <f>SUM(ต.ค.56:#REF!)</f>
        <v>#NAME?</v>
      </c>
      <c r="H161" s="52" t="e">
        <f>SUM(ต.ค.56:#REF!)</f>
        <v>#NAME?</v>
      </c>
      <c r="I161" s="52" t="e">
        <f>SUM(ต.ค.56:#REF!)</f>
        <v>#NAME?</v>
      </c>
      <c r="J161" s="52" t="e">
        <f>SUM(ต.ค.56:#REF!)</f>
        <v>#NAME?</v>
      </c>
      <c r="K161" s="52" t="e">
        <f>SUM(ต.ค.56:#REF!)</f>
        <v>#NAME?</v>
      </c>
      <c r="L161" s="52" t="e">
        <f>SUM(ต.ค.56:#REF!)</f>
        <v>#NAME?</v>
      </c>
      <c r="M161" s="52" t="e">
        <f>SUM(ต.ค.56:#REF!)</f>
        <v>#NAME?</v>
      </c>
      <c r="N161" s="52" t="e">
        <f>SUM(ต.ค.56:#REF!)</f>
        <v>#NAME?</v>
      </c>
      <c r="O161" s="52" t="e">
        <f>SUM(ต.ค.56:#REF!)</f>
        <v>#NAME?</v>
      </c>
      <c r="P161" s="52" t="e">
        <f>SUM(ต.ค.56:#REF!)</f>
        <v>#NAME?</v>
      </c>
      <c r="Q161" s="52" t="e">
        <f>SUM(ต.ค.56:#REF!)</f>
        <v>#NAME?</v>
      </c>
    </row>
    <row r="162" spans="1:17">
      <c r="A162" s="49"/>
      <c r="B162" s="48" t="s">
        <v>61</v>
      </c>
      <c r="C162" s="18" t="s">
        <v>3</v>
      </c>
      <c r="D162" s="19"/>
      <c r="E162" s="19" t="e">
        <f t="shared" si="3"/>
        <v>#REF!</v>
      </c>
      <c r="F162" s="58" t="e">
        <f>SUM(#REF!)</f>
        <v>#REF!</v>
      </c>
      <c r="G162" s="58" t="e">
        <f>SUM(#REF!)</f>
        <v>#REF!</v>
      </c>
      <c r="H162" s="58" t="e">
        <f>SUM(#REF!)</f>
        <v>#REF!</v>
      </c>
      <c r="I162" s="58" t="e">
        <f>SUM(#REF!)</f>
        <v>#REF!</v>
      </c>
      <c r="J162" s="58" t="e">
        <f>SUM(#REF!)</f>
        <v>#REF!</v>
      </c>
      <c r="K162" s="58" t="e">
        <f>SUM(#REF!)</f>
        <v>#REF!</v>
      </c>
      <c r="L162" s="58" t="e">
        <f>SUM(#REF!)</f>
        <v>#REF!</v>
      </c>
      <c r="M162" s="58" t="e">
        <f>SUM(#REF!)</f>
        <v>#REF!</v>
      </c>
      <c r="N162" s="58" t="e">
        <f>SUM(#REF!)</f>
        <v>#REF!</v>
      </c>
      <c r="O162" s="58" t="e">
        <f>SUM(#REF!)</f>
        <v>#REF!</v>
      </c>
      <c r="P162" s="58" t="e">
        <f>SUM(#REF!)</f>
        <v>#REF!</v>
      </c>
      <c r="Q162" s="58" t="e">
        <f>SUM(#REF!)</f>
        <v>#REF!</v>
      </c>
    </row>
    <row r="163" spans="1:17" ht="19.5" customHeight="1">
      <c r="A163" s="49"/>
      <c r="B163" s="48" t="s">
        <v>62</v>
      </c>
      <c r="C163" s="18" t="s">
        <v>3</v>
      </c>
      <c r="D163" s="19"/>
      <c r="E163" s="19" t="e">
        <f t="shared" si="3"/>
        <v>#REF!</v>
      </c>
      <c r="F163" s="58" t="e">
        <f>SUM(#REF!)</f>
        <v>#REF!</v>
      </c>
      <c r="G163" s="58" t="e">
        <f>SUM(#REF!)</f>
        <v>#REF!</v>
      </c>
      <c r="H163" s="58" t="e">
        <f>SUM(#REF!)</f>
        <v>#REF!</v>
      </c>
      <c r="I163" s="58" t="e">
        <f>SUM(#REF!)</f>
        <v>#REF!</v>
      </c>
      <c r="J163" s="58" t="e">
        <f>SUM(#REF!)</f>
        <v>#REF!</v>
      </c>
      <c r="K163" s="58" t="e">
        <f>SUM(#REF!)</f>
        <v>#REF!</v>
      </c>
      <c r="L163" s="58" t="e">
        <f>SUM(#REF!)</f>
        <v>#REF!</v>
      </c>
      <c r="M163" s="58" t="e">
        <f>SUM(#REF!)</f>
        <v>#REF!</v>
      </c>
      <c r="N163" s="58" t="e">
        <f>SUM(#REF!)</f>
        <v>#REF!</v>
      </c>
      <c r="O163" s="58" t="e">
        <f>SUM(#REF!)</f>
        <v>#REF!</v>
      </c>
      <c r="P163" s="58" t="e">
        <f>SUM(#REF!)</f>
        <v>#REF!</v>
      </c>
      <c r="Q163" s="58" t="e">
        <f>SUM(#REF!)</f>
        <v>#REF!</v>
      </c>
    </row>
    <row r="164" spans="1:17">
      <c r="A164" s="49"/>
      <c r="B164" s="45" t="s">
        <v>63</v>
      </c>
      <c r="C164" s="23" t="s">
        <v>9</v>
      </c>
      <c r="D164" s="24">
        <v>37330</v>
      </c>
      <c r="E164" s="24" t="e">
        <f t="shared" si="3"/>
        <v>#REF!</v>
      </c>
      <c r="F164" s="52" t="e">
        <f>SUM(#REF!)</f>
        <v>#REF!</v>
      </c>
      <c r="G164" s="52" t="e">
        <f>SUM(#REF!)</f>
        <v>#REF!</v>
      </c>
      <c r="H164" s="52" t="e">
        <f>SUM(#REF!)</f>
        <v>#REF!</v>
      </c>
      <c r="I164" s="52" t="e">
        <f>SUM(#REF!)</f>
        <v>#REF!</v>
      </c>
      <c r="J164" s="52" t="e">
        <f>SUM(#REF!)</f>
        <v>#REF!</v>
      </c>
      <c r="K164" s="52" t="e">
        <f>SUM(#REF!)</f>
        <v>#REF!</v>
      </c>
      <c r="L164" s="52" t="e">
        <f>SUM(#REF!)</f>
        <v>#REF!</v>
      </c>
      <c r="M164" s="52" t="e">
        <f>SUM(#REF!)</f>
        <v>#REF!</v>
      </c>
      <c r="N164" s="52" t="e">
        <f>SUM(#REF!)</f>
        <v>#REF!</v>
      </c>
      <c r="O164" s="52" t="e">
        <f>SUM(#REF!)</f>
        <v>#REF!</v>
      </c>
      <c r="P164" s="52" t="e">
        <f>SUM(#REF!)</f>
        <v>#REF!</v>
      </c>
      <c r="Q164" s="58" t="e">
        <f>SUM(#REF!)</f>
        <v>#REF!</v>
      </c>
    </row>
    <row r="165" spans="1:17">
      <c r="A165" s="49"/>
      <c r="B165" s="48" t="s">
        <v>64</v>
      </c>
      <c r="C165" s="18" t="s">
        <v>9</v>
      </c>
      <c r="D165" s="19"/>
      <c r="E165" s="19" t="e">
        <f t="shared" si="3"/>
        <v>#REF!</v>
      </c>
      <c r="F165" s="58" t="e">
        <f>SUM(#REF!)</f>
        <v>#REF!</v>
      </c>
      <c r="G165" s="58" t="e">
        <f>SUM(#REF!)</f>
        <v>#REF!</v>
      </c>
      <c r="H165" s="58" t="e">
        <f>SUM(#REF!)</f>
        <v>#REF!</v>
      </c>
      <c r="I165" s="58" t="e">
        <f>SUM(#REF!)</f>
        <v>#REF!</v>
      </c>
      <c r="J165" s="58" t="e">
        <f>SUM(#REF!)</f>
        <v>#REF!</v>
      </c>
      <c r="K165" s="58" t="e">
        <f>SUM(#REF!)</f>
        <v>#REF!</v>
      </c>
      <c r="L165" s="58" t="e">
        <f>SUM(#REF!)</f>
        <v>#REF!</v>
      </c>
      <c r="M165" s="58" t="e">
        <f>SUM(#REF!)</f>
        <v>#REF!</v>
      </c>
      <c r="N165" s="58" t="e">
        <f>SUM(#REF!)</f>
        <v>#REF!</v>
      </c>
      <c r="O165" s="58" t="e">
        <f>SUM(#REF!)</f>
        <v>#REF!</v>
      </c>
      <c r="P165" s="58" t="e">
        <f>SUM(#REF!)</f>
        <v>#REF!</v>
      </c>
      <c r="Q165" s="58" t="e">
        <f>SUM(#REF!)</f>
        <v>#REF!</v>
      </c>
    </row>
    <row r="166" spans="1:17" ht="30" customHeight="1">
      <c r="A166" s="50"/>
      <c r="B166" s="66" t="s">
        <v>65</v>
      </c>
      <c r="C166" s="35" t="s">
        <v>9</v>
      </c>
      <c r="D166" s="51"/>
      <c r="E166" s="55" t="e">
        <f t="shared" si="3"/>
        <v>#REF!</v>
      </c>
      <c r="F166" s="64" t="e">
        <f>SUM(#REF!)</f>
        <v>#REF!</v>
      </c>
      <c r="G166" s="64" t="e">
        <f>SUM(ต.ค.56:#REF!)</f>
        <v>#NAME?</v>
      </c>
      <c r="H166" s="64" t="e">
        <f>SUM(ต.ค.56:#REF!)</f>
        <v>#NAME?</v>
      </c>
      <c r="I166" s="64" t="e">
        <f>SUM(ต.ค.56:#REF!)</f>
        <v>#NAME?</v>
      </c>
      <c r="J166" s="64" t="e">
        <f>SUM(ต.ค.56:#REF!)</f>
        <v>#NAME?</v>
      </c>
      <c r="K166" s="64" t="e">
        <f>SUM(ต.ค.56:#REF!)</f>
        <v>#NAME?</v>
      </c>
      <c r="L166" s="64" t="e">
        <f>SUM(ต.ค.56:#REF!)</f>
        <v>#NAME?</v>
      </c>
      <c r="M166" s="64" t="e">
        <f>SUM(ต.ค.56:#REF!)</f>
        <v>#NAME?</v>
      </c>
      <c r="N166" s="64" t="e">
        <f>SUM(ต.ค.56:#REF!)</f>
        <v>#NAME?</v>
      </c>
      <c r="O166" s="64" t="e">
        <f>SUM(ต.ค.56:#REF!)</f>
        <v>#NAME?</v>
      </c>
      <c r="P166" s="64" t="e">
        <f>SUM(ต.ค.56:#REF!)</f>
        <v>#NAME?</v>
      </c>
      <c r="Q166" s="64" t="e">
        <f>SUM(ต.ค.56:#REF!)</f>
        <v>#NAME?</v>
      </c>
    </row>
    <row r="167" spans="1:17">
      <c r="A167" s="10"/>
      <c r="B167" s="1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1:17">
      <c r="B168" s="13"/>
    </row>
    <row r="169" spans="1:17">
      <c r="B169" s="11"/>
    </row>
    <row r="170" spans="1:17">
      <c r="B170" s="12"/>
    </row>
    <row r="171" spans="1:17">
      <c r="B171" s="12"/>
    </row>
    <row r="172" spans="1:17">
      <c r="B172" s="11"/>
    </row>
    <row r="173" spans="1:17">
      <c r="B173" s="9"/>
    </row>
    <row r="174" spans="1:17">
      <c r="B174" s="12"/>
    </row>
    <row r="175" spans="1:17">
      <c r="B175" s="12"/>
    </row>
    <row r="176" spans="1:17">
      <c r="B176" s="15"/>
    </row>
    <row r="177" spans="2:2">
      <c r="B177" s="9"/>
    </row>
    <row r="178" spans="2:2">
      <c r="B178" s="11"/>
    </row>
    <row r="179" spans="2:2">
      <c r="B179" s="11"/>
    </row>
    <row r="180" spans="2:2">
      <c r="B180" s="16"/>
    </row>
    <row r="181" spans="2:2">
      <c r="B181" s="16"/>
    </row>
    <row r="182" spans="2:2">
      <c r="B182" s="17"/>
    </row>
    <row r="183" spans="2:2">
      <c r="B183" s="14"/>
    </row>
    <row r="184" spans="2:2">
      <c r="B184" s="14"/>
    </row>
  </sheetData>
  <mergeCells count="19">
    <mergeCell ref="P5:P6"/>
    <mergeCell ref="A30:B30"/>
    <mergeCell ref="A16:B16"/>
    <mergeCell ref="F4:Q4"/>
    <mergeCell ref="A4:B6"/>
    <mergeCell ref="C4:C6"/>
    <mergeCell ref="D4:D6"/>
    <mergeCell ref="F5:F6"/>
    <mergeCell ref="E5:E6"/>
    <mergeCell ref="G5:G6"/>
    <mergeCell ref="H5:H6"/>
    <mergeCell ref="I5:I6"/>
    <mergeCell ref="Q5:Q6"/>
    <mergeCell ref="K5:K6"/>
    <mergeCell ref="L5:L6"/>
    <mergeCell ref="M5:M6"/>
    <mergeCell ref="N5:N6"/>
    <mergeCell ref="J5:J6"/>
    <mergeCell ref="O5:O6"/>
  </mergeCells>
  <phoneticPr fontId="0" type="noConversion"/>
  <printOptions horizontalCentered="1"/>
  <pageMargins left="0.17" right="0.15748031496062992" top="0.45" bottom="0.4" header="0.33" footer="0.17"/>
  <pageSetup paperSize="9" scale="75" orientation="portrait" r:id="rId1"/>
  <headerFooter alignWithMargins="0">
    <oddFooter>&amp;Cหน้า  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G119"/>
  <sheetViews>
    <sheetView showGridLines="0" view="pageBreakPreview" topLeftCell="A13" zoomScaleSheetLayoutView="100" workbookViewId="0">
      <selection activeCell="E111" sqref="E111"/>
    </sheetView>
  </sheetViews>
  <sheetFormatPr defaultRowHeight="22.5"/>
  <cols>
    <col min="1" max="1" width="4" style="118" customWidth="1"/>
    <col min="2" max="2" width="84.5" style="89" bestFit="1" customWidth="1"/>
    <col min="3" max="3" width="8.1640625" style="89" customWidth="1"/>
    <col min="4" max="4" width="11.33203125" style="114" bestFit="1" customWidth="1"/>
    <col min="5" max="5" width="9.83203125" style="89" bestFit="1" customWidth="1"/>
    <col min="6" max="6" width="8.33203125" style="115" bestFit="1" customWidth="1"/>
    <col min="7" max="7" width="9.1640625" style="116" customWidth="1"/>
    <col min="8" max="17" width="9.33203125" style="89" customWidth="1"/>
    <col min="18" max="16384" width="9.33203125" style="89"/>
  </cols>
  <sheetData>
    <row r="1" spans="1:7" s="327" customFormat="1" ht="23.25" customHeight="1">
      <c r="A1" s="527" t="s">
        <v>200</v>
      </c>
      <c r="B1" s="527"/>
      <c r="C1" s="527"/>
      <c r="D1" s="527"/>
      <c r="E1" s="527"/>
      <c r="F1" s="527"/>
      <c r="G1" s="527"/>
    </row>
    <row r="2" spans="1:7" s="327" customFormat="1" ht="23.25" customHeight="1">
      <c r="A2" s="527" t="s">
        <v>203</v>
      </c>
      <c r="B2" s="527"/>
      <c r="C2" s="527"/>
      <c r="D2" s="527"/>
      <c r="E2" s="527"/>
      <c r="F2" s="527"/>
      <c r="G2" s="527"/>
    </row>
    <row r="3" spans="1:7" s="327" customFormat="1" ht="23.25" customHeight="1">
      <c r="A3" s="543" t="s">
        <v>342</v>
      </c>
      <c r="B3" s="543"/>
      <c r="C3" s="543"/>
      <c r="D3" s="543"/>
      <c r="E3" s="543"/>
      <c r="F3" s="543"/>
      <c r="G3" s="543"/>
    </row>
    <row r="4" spans="1:7">
      <c r="A4" s="528" t="s">
        <v>11</v>
      </c>
      <c r="B4" s="529"/>
      <c r="C4" s="532" t="s">
        <v>1</v>
      </c>
      <c r="D4" s="534" t="s">
        <v>16</v>
      </c>
      <c r="E4" s="536" t="s">
        <v>343</v>
      </c>
      <c r="F4" s="557">
        <v>21306</v>
      </c>
      <c r="G4" s="540" t="s">
        <v>125</v>
      </c>
    </row>
    <row r="5" spans="1:7">
      <c r="A5" s="530"/>
      <c r="B5" s="531"/>
      <c r="C5" s="533"/>
      <c r="D5" s="535"/>
      <c r="E5" s="537"/>
      <c r="F5" s="558"/>
      <c r="G5" s="541"/>
    </row>
    <row r="6" spans="1:7" ht="22.5" customHeight="1">
      <c r="A6" s="544" t="s">
        <v>194</v>
      </c>
      <c r="B6" s="545"/>
      <c r="C6" s="390"/>
      <c r="D6" s="391"/>
      <c r="E6" s="423"/>
      <c r="F6" s="479"/>
      <c r="G6" s="397"/>
    </row>
    <row r="7" spans="1:7" ht="22.5" customHeight="1">
      <c r="A7" s="549" t="s">
        <v>204</v>
      </c>
      <c r="B7" s="550"/>
      <c r="C7" s="394"/>
      <c r="D7" s="395"/>
      <c r="E7" s="382"/>
      <c r="F7" s="479"/>
      <c r="G7" s="397"/>
    </row>
    <row r="8" spans="1:7" ht="22.5" customHeight="1">
      <c r="A8" s="551" t="s">
        <v>205</v>
      </c>
      <c r="B8" s="552"/>
      <c r="C8" s="394"/>
      <c r="D8" s="424"/>
      <c r="E8" s="382"/>
      <c r="F8" s="479"/>
      <c r="G8" s="397"/>
    </row>
    <row r="9" spans="1:7" ht="22.5" customHeight="1">
      <c r="A9" s="181"/>
      <c r="B9" s="416" t="s">
        <v>206</v>
      </c>
      <c r="C9" s="417" t="s">
        <v>3</v>
      </c>
      <c r="D9" s="448" t="s">
        <v>325</v>
      </c>
      <c r="E9" s="159"/>
      <c r="F9" s="480"/>
      <c r="G9" s="161"/>
    </row>
    <row r="10" spans="1:7" ht="22.5" customHeight="1">
      <c r="A10" s="331" t="s">
        <v>17</v>
      </c>
      <c r="B10" s="351"/>
      <c r="C10" s="332"/>
      <c r="D10" s="333"/>
      <c r="E10" s="334"/>
      <c r="F10" s="481"/>
      <c r="G10" s="336"/>
    </row>
    <row r="11" spans="1:7" s="1" customFormat="1" ht="22.5" customHeight="1">
      <c r="A11" s="352"/>
      <c r="B11" s="330" t="s">
        <v>312</v>
      </c>
      <c r="C11" s="96" t="s">
        <v>3</v>
      </c>
      <c r="D11" s="97"/>
      <c r="E11" s="91">
        <f>ต.ค.57!F11+พ.ย.57!F11+ธ.ค.57!F11+ม.ค.58!F11+ก.พ.58!F11+มี.ค.58!F11+เม.ย.58!F11+พ.ค.58!F11</f>
        <v>1270</v>
      </c>
      <c r="F11" s="92">
        <v>197</v>
      </c>
      <c r="G11" s="93"/>
    </row>
    <row r="12" spans="1:7" s="1" customFormat="1" ht="22.5" customHeight="1">
      <c r="A12" s="352"/>
      <c r="B12" s="330" t="s">
        <v>4</v>
      </c>
      <c r="C12" s="96" t="s">
        <v>3</v>
      </c>
      <c r="D12" s="97"/>
      <c r="E12" s="91">
        <f>ต.ค.57!F12+พ.ย.57!F12+ธ.ค.57!F12+ม.ค.58!F12+ก.พ.58!F12+มี.ค.58!F12+เม.ย.58!F12+พ.ค.58!F12</f>
        <v>7145</v>
      </c>
      <c r="F12" s="92">
        <v>1091</v>
      </c>
      <c r="G12" s="93"/>
    </row>
    <row r="13" spans="1:7" s="1" customFormat="1" ht="22.5" customHeight="1">
      <c r="A13" s="352"/>
      <c r="B13" s="330"/>
      <c r="C13" s="96" t="s">
        <v>19</v>
      </c>
      <c r="D13" s="97"/>
      <c r="E13" s="91">
        <f>ต.ค.57!F13+พ.ย.57!F13+ธ.ค.57!F13+ม.ค.58!F13+ก.พ.58!F13+มี.ค.58!F13+เม.ย.58!F13+พ.ค.58!F13</f>
        <v>10325</v>
      </c>
      <c r="F13" s="92">
        <v>1606</v>
      </c>
      <c r="G13" s="93"/>
    </row>
    <row r="14" spans="1:7" s="1" customFormat="1" ht="22.5" customHeight="1">
      <c r="A14" s="352"/>
      <c r="B14" s="330" t="s">
        <v>5</v>
      </c>
      <c r="C14" s="96" t="s">
        <v>6</v>
      </c>
      <c r="D14" s="97"/>
      <c r="E14" s="91">
        <f>ต.ค.57!F14+พ.ย.57!F14+ธ.ค.57!F14+ม.ค.58!F14+ก.พ.58!F14+มี.ค.58!F14+เม.ย.58!F14+พ.ค.58!F14</f>
        <v>1856</v>
      </c>
      <c r="F14" s="92">
        <v>305</v>
      </c>
      <c r="G14" s="93"/>
    </row>
    <row r="15" spans="1:7" s="1" customFormat="1" ht="22.5" customHeight="1">
      <c r="A15" s="352"/>
      <c r="B15" s="330"/>
      <c r="C15" s="96" t="s">
        <v>313</v>
      </c>
      <c r="D15" s="97"/>
      <c r="E15" s="91">
        <f>ต.ค.57!F15+พ.ย.57!F15+ธ.ค.57!F15+ม.ค.58!F15+ก.พ.58!F15+มี.ค.58!F15+เม.ย.58!F15+พ.ค.58!F15</f>
        <v>1068</v>
      </c>
      <c r="F15" s="92">
        <v>157</v>
      </c>
      <c r="G15" s="93"/>
    </row>
    <row r="16" spans="1:7" s="1" customFormat="1" ht="23.25" customHeight="1">
      <c r="A16" s="352"/>
      <c r="B16" s="330" t="s">
        <v>15</v>
      </c>
      <c r="C16" s="96" t="s">
        <v>3</v>
      </c>
      <c r="D16" s="97"/>
      <c r="E16" s="91">
        <f>ต.ค.57!F16+พ.ย.57!F16+ธ.ค.57!F16+ม.ค.58!F16+ก.พ.58!F16+มี.ค.58!F16+เม.ย.58!F16+พ.ค.58!F16</f>
        <v>1559</v>
      </c>
      <c r="F16" s="92">
        <v>262</v>
      </c>
      <c r="G16" s="93"/>
    </row>
    <row r="17" spans="1:7" s="1" customFormat="1" ht="23.25" customHeight="1">
      <c r="A17" s="470"/>
      <c r="B17" s="471" t="s">
        <v>7</v>
      </c>
      <c r="C17" s="472" t="s">
        <v>3</v>
      </c>
      <c r="D17" s="473"/>
      <c r="E17" s="468">
        <f>ต.ค.57!F17+พ.ย.57!F17+ธ.ค.57!F17+ม.ค.58!F17+พ.ค.58!F17</f>
        <v>613</v>
      </c>
      <c r="F17" s="469"/>
      <c r="G17" s="474"/>
    </row>
    <row r="18" spans="1:7" ht="22.5" customHeight="1">
      <c r="A18" s="380">
        <v>1</v>
      </c>
      <c r="B18" s="414" t="s">
        <v>207</v>
      </c>
      <c r="C18" s="415" t="s">
        <v>3</v>
      </c>
      <c r="D18" s="425">
        <f>D19+D22+D35+D36+D39+D40</f>
        <v>2851</v>
      </c>
      <c r="E18" s="382">
        <f>E19+E23+E35+E37+E39+E40</f>
        <v>3056</v>
      </c>
      <c r="F18" s="396">
        <f>F19+F22+F35+F36+F39+F40</f>
        <v>527</v>
      </c>
      <c r="G18" s="397">
        <f>E18*100/D18</f>
        <v>107.19045948789898</v>
      </c>
    </row>
    <row r="19" spans="1:7" ht="22.5" customHeight="1">
      <c r="A19" s="366"/>
      <c r="B19" s="367" t="s">
        <v>303</v>
      </c>
      <c r="C19" s="385" t="s">
        <v>3</v>
      </c>
      <c r="D19" s="426">
        <v>900</v>
      </c>
      <c r="E19" s="356">
        <f>ต.ค.57!F19+พ.ย.57!F19+ธ.ค.57!F19+ม.ค.58!F19+ก.พ.58!F19+มี.ค.58!F19+เม.ย.58!F19+พ.ค.58!F19</f>
        <v>606</v>
      </c>
      <c r="F19" s="386">
        <f>F20</f>
        <v>65</v>
      </c>
      <c r="G19" s="387">
        <f>E21*100/E19</f>
        <v>67.491749174917487</v>
      </c>
    </row>
    <row r="20" spans="1:7" ht="22.5" customHeight="1">
      <c r="A20" s="125"/>
      <c r="B20" s="142" t="s">
        <v>286</v>
      </c>
      <c r="C20" s="143"/>
      <c r="D20" s="427"/>
      <c r="E20" s="476">
        <f>ต.ค.57!F20+พ.ย.57!F20+ธ.ค.57!F20+ม.ค.58!F20+ก.พ.58!F20+มี.ค.58!F20+เม.ย.58!F20+พ.ค.58!F20</f>
        <v>606</v>
      </c>
      <c r="F20" s="94">
        <v>65</v>
      </c>
      <c r="G20" s="95"/>
    </row>
    <row r="21" spans="1:7" ht="22.5" customHeight="1">
      <c r="A21" s="125"/>
      <c r="B21" s="142" t="s">
        <v>287</v>
      </c>
      <c r="C21" s="143"/>
      <c r="D21" s="427"/>
      <c r="E21" s="476">
        <f>ต.ค.57!F21+พ.ย.57!F21+ธ.ค.57!F21+ม.ค.58!F21+ก.พ.58!F21+มี.ค.58!F21+เม.ย.58!F21+พ.ค.58!F21</f>
        <v>409</v>
      </c>
      <c r="F21" s="94">
        <v>52</v>
      </c>
      <c r="G21" s="95"/>
    </row>
    <row r="22" spans="1:7" ht="22.5" customHeight="1">
      <c r="A22" s="359"/>
      <c r="B22" s="360" t="s">
        <v>288</v>
      </c>
      <c r="C22" s="369" t="s">
        <v>3</v>
      </c>
      <c r="D22" s="428">
        <v>800</v>
      </c>
      <c r="E22" s="361">
        <f>E23</f>
        <v>1512</v>
      </c>
      <c r="F22" s="357">
        <f>F23</f>
        <v>254</v>
      </c>
      <c r="G22" s="358">
        <f>E23*100/D22</f>
        <v>189</v>
      </c>
    </row>
    <row r="23" spans="1:7" ht="22.5" customHeight="1">
      <c r="A23" s="125"/>
      <c r="B23" s="145" t="s">
        <v>292</v>
      </c>
      <c r="C23" s="143"/>
      <c r="D23" s="427"/>
      <c r="E23" s="476">
        <f>ต.ค.57!F23+พ.ย.57!F23+ธ.ค.57!F23+ม.ค.58!F23+ก.พ.58!F23+มี.ค.58!F23+เม.ย.58!F23+พ.ค.58!F23</f>
        <v>1512</v>
      </c>
      <c r="F23" s="94">
        <f>F24+F25</f>
        <v>254</v>
      </c>
      <c r="G23" s="95"/>
    </row>
    <row r="24" spans="1:7" ht="22.5" customHeight="1">
      <c r="A24" s="125"/>
      <c r="B24" s="145" t="s">
        <v>321</v>
      </c>
      <c r="C24" s="143"/>
      <c r="D24" s="427"/>
      <c r="E24" s="476">
        <f>ต.ค.57!F24+พ.ย.57!F24+ธ.ค.57!F24+ม.ค.58!F24+ก.พ.58!F24+มี.ค.58!F24+เม.ย.58!F24+พ.ค.58!F24</f>
        <v>1421</v>
      </c>
      <c r="F24" s="94">
        <v>241</v>
      </c>
      <c r="G24" s="95"/>
    </row>
    <row r="25" spans="1:7" ht="22.5" customHeight="1">
      <c r="A25" s="125"/>
      <c r="B25" s="145" t="s">
        <v>322</v>
      </c>
      <c r="C25" s="143"/>
      <c r="D25" s="427"/>
      <c r="E25" s="476">
        <f>ต.ค.57!F25+พ.ย.57!F25+ธ.ค.57!F25+ม.ค.58!F25+ก.พ.58!F25+มี.ค.58!F25+เม.ย.58!F25+พ.ค.58!F25</f>
        <v>91</v>
      </c>
      <c r="F25" s="94">
        <v>13</v>
      </c>
      <c r="G25" s="95"/>
    </row>
    <row r="26" spans="1:7" ht="22.5" customHeight="1">
      <c r="A26" s="125"/>
      <c r="B26" s="145" t="s">
        <v>289</v>
      </c>
      <c r="C26" s="143"/>
      <c r="D26" s="427"/>
      <c r="E26" s="476">
        <f>ต.ค.57!F26+พ.ย.57!F26+ธ.ค.57!F26+ม.ค.58!F26+ก.พ.58!F26+มี.ค.58!F26+เม.ย.58!F26+พ.ค.58!F26</f>
        <v>727</v>
      </c>
      <c r="F26" s="94">
        <f>F27+F28</f>
        <v>107</v>
      </c>
      <c r="G26" s="95"/>
    </row>
    <row r="27" spans="1:7" ht="22.5" customHeight="1">
      <c r="A27" s="125"/>
      <c r="B27" s="145" t="s">
        <v>291</v>
      </c>
      <c r="C27" s="143"/>
      <c r="D27" s="427"/>
      <c r="E27" s="476">
        <f>ต.ค.57!F27+พ.ย.57!F27+ธ.ค.57!F27+ม.ค.58!F27+ก.พ.58!F27+มี.ค.58!F27+เม.ย.58!F27+พ.ค.58!F27</f>
        <v>669</v>
      </c>
      <c r="F27" s="94">
        <v>99</v>
      </c>
      <c r="G27" s="95"/>
    </row>
    <row r="28" spans="1:7" ht="22.5" customHeight="1">
      <c r="A28" s="125"/>
      <c r="B28" s="145" t="s">
        <v>290</v>
      </c>
      <c r="C28" s="143"/>
      <c r="D28" s="427"/>
      <c r="E28" s="476">
        <f>ต.ค.57!F28+พ.ย.57!F28+ธ.ค.57!F28+ม.ค.58!F28+ก.พ.58!F28+มี.ค.58!F28+เม.ย.58!F28+พ.ค.58!F28</f>
        <v>58</v>
      </c>
      <c r="F28" s="94">
        <v>8</v>
      </c>
      <c r="G28" s="95"/>
    </row>
    <row r="29" spans="1:7" ht="22.5" customHeight="1">
      <c r="A29" s="125"/>
      <c r="B29" s="145" t="s">
        <v>293</v>
      </c>
      <c r="C29" s="143"/>
      <c r="D29" s="427"/>
      <c r="E29" s="476">
        <f>ต.ค.57!F29+พ.ย.57!F29+ธ.ค.57!F29+ม.ค.58!F29+ก.พ.58!F29+มี.ค.58!F29+เม.ย.58!F29+พ.ค.58!F29</f>
        <v>0</v>
      </c>
      <c r="F29" s="94">
        <v>0</v>
      </c>
      <c r="G29" s="95"/>
    </row>
    <row r="30" spans="1:7" ht="22.5" customHeight="1">
      <c r="A30" s="125"/>
      <c r="B30" s="145" t="s">
        <v>294</v>
      </c>
      <c r="C30" s="143"/>
      <c r="D30" s="427"/>
      <c r="E30" s="476">
        <f>ต.ค.57!F30+พ.ย.57!F30+ธ.ค.57!F30+ม.ค.58!F30+ก.พ.58!F30+มี.ค.58!F30+เม.ย.58!F30+พ.ค.58!F30</f>
        <v>0</v>
      </c>
      <c r="F30" s="94">
        <v>0</v>
      </c>
      <c r="G30" s="95"/>
    </row>
    <row r="31" spans="1:7" ht="22.5" customHeight="1">
      <c r="A31" s="125"/>
      <c r="B31" s="145" t="s">
        <v>295</v>
      </c>
      <c r="C31" s="143"/>
      <c r="D31" s="427"/>
      <c r="E31" s="476">
        <f>ต.ค.57!F31+พ.ย.57!F31+ธ.ค.57!F31+ม.ค.58!F31+ก.พ.58!F31+มี.ค.58!F31+เม.ย.58!F31+พ.ค.58!F31</f>
        <v>0</v>
      </c>
      <c r="F31" s="94">
        <v>0</v>
      </c>
      <c r="G31" s="95"/>
    </row>
    <row r="32" spans="1:7" ht="22.5" customHeight="1">
      <c r="A32" s="125"/>
      <c r="B32" s="145" t="s">
        <v>296</v>
      </c>
      <c r="C32" s="143"/>
      <c r="D32" s="427"/>
      <c r="E32" s="476">
        <f>ต.ค.57!F32+พ.ย.57!F32+ธ.ค.57!F32+ม.ค.58!F32+ก.พ.58!F32+มี.ค.58!F32+เม.ย.58!F32+พ.ค.58!F32</f>
        <v>850</v>
      </c>
      <c r="F32" s="94">
        <v>134</v>
      </c>
      <c r="G32" s="95"/>
    </row>
    <row r="33" spans="1:7" ht="22.5" customHeight="1">
      <c r="A33" s="125"/>
      <c r="B33" s="145" t="s">
        <v>297</v>
      </c>
      <c r="C33" s="143"/>
      <c r="D33" s="427"/>
      <c r="E33" s="476">
        <f>ต.ค.57!F33+พ.ย.57!F33+ธ.ค.57!F33+ม.ค.58!F33+ก.พ.58!F33+มี.ค.58!F33+เม.ย.58!F33+พ.ค.58!F33</f>
        <v>662</v>
      </c>
      <c r="F33" s="94">
        <v>120</v>
      </c>
      <c r="G33" s="95"/>
    </row>
    <row r="34" spans="1:7" ht="22.5" customHeight="1">
      <c r="A34" s="125"/>
      <c r="B34" s="145" t="s">
        <v>319</v>
      </c>
      <c r="C34" s="143"/>
      <c r="D34" s="427"/>
      <c r="E34" s="476">
        <f>ต.ค.57!F34+พ.ย.57!F34+ธ.ค.57!F34+ม.ค.58!F34+ก.พ.58!F34+มี.ค.58!F34+เม.ย.58!F34+พ.ค.58!F34</f>
        <v>3571</v>
      </c>
      <c r="F34" s="94">
        <v>462</v>
      </c>
      <c r="G34" s="95"/>
    </row>
    <row r="35" spans="1:7" ht="22.5" customHeight="1">
      <c r="A35" s="359"/>
      <c r="B35" s="360" t="s">
        <v>311</v>
      </c>
      <c r="C35" s="369" t="s">
        <v>3</v>
      </c>
      <c r="D35" s="428">
        <v>450</v>
      </c>
      <c r="E35" s="356">
        <f>ต.ค.57!F35+พ.ย.57!F35+ธ.ค.57!F35+ม.ค.58!F35+ก.พ.58!F35+มี.ค.58!F35+เม.ย.58!F35+พ.ค.58!F35</f>
        <v>316</v>
      </c>
      <c r="F35" s="357">
        <v>45</v>
      </c>
      <c r="G35" s="358">
        <f>E35*100/D35</f>
        <v>70.222222222222229</v>
      </c>
    </row>
    <row r="36" spans="1:7" ht="22.5" customHeight="1">
      <c r="A36" s="359"/>
      <c r="B36" s="360" t="s">
        <v>310</v>
      </c>
      <c r="C36" s="369" t="s">
        <v>3</v>
      </c>
      <c r="D36" s="428">
        <v>600</v>
      </c>
      <c r="E36" s="356">
        <f>ต.ค.57!F36+พ.ย.57!F36+ธ.ค.57!F36+ม.ค.58!F36+ก.พ.58!F36+มี.ค.58!F36+เม.ย.58!F36+พ.ค.58!F36</f>
        <v>511</v>
      </c>
      <c r="F36" s="357">
        <f>F37</f>
        <v>163</v>
      </c>
      <c r="G36" s="358">
        <f>E37*100/D36</f>
        <v>85.166666666666671</v>
      </c>
    </row>
    <row r="37" spans="1:7" ht="22.5" customHeight="1">
      <c r="A37" s="125"/>
      <c r="B37" s="142" t="s">
        <v>286</v>
      </c>
      <c r="C37" s="143"/>
      <c r="D37" s="427"/>
      <c r="E37" s="476">
        <f>ต.ค.57!F37+พ.ย.57!F37+ธ.ค.57!F37+ม.ค.58!F37+ก.พ.58!F37+มี.ค.58!F37+เม.ย.58!F37+พ.ค.58!F37</f>
        <v>511</v>
      </c>
      <c r="F37" s="94">
        <v>163</v>
      </c>
      <c r="G37" s="95"/>
    </row>
    <row r="38" spans="1:7" ht="22.5" customHeight="1">
      <c r="A38" s="125"/>
      <c r="B38" s="142" t="s">
        <v>344</v>
      </c>
      <c r="C38" s="143"/>
      <c r="D38" s="427"/>
      <c r="E38" s="476">
        <f>ต.ค.57!F38+พ.ย.57!F38+ธ.ค.57!F38+ม.ค.58!F38+ก.พ.58!F38+มี.ค.58!F38+เม.ย.58!F38+พ.ค.58!F38</f>
        <v>332</v>
      </c>
      <c r="F38" s="94">
        <v>106</v>
      </c>
      <c r="G38" s="95">
        <f>E38*100/E36</f>
        <v>64.970645792563602</v>
      </c>
    </row>
    <row r="39" spans="1:7" ht="21.75" customHeight="1">
      <c r="A39" s="354"/>
      <c r="B39" s="360" t="s">
        <v>314</v>
      </c>
      <c r="C39" s="369" t="s">
        <v>3</v>
      </c>
      <c r="D39" s="428">
        <v>1</v>
      </c>
      <c r="E39" s="356">
        <f>ต.ค.57!F39+พ.ย.57!F39+ธ.ค.57!F39+ม.ค.58!F39+ก.พ.58!F39+มี.ค.58!F39+พ.ค.58!F39</f>
        <v>1</v>
      </c>
      <c r="F39" s="357">
        <v>0</v>
      </c>
      <c r="G39" s="358">
        <f>E39*100/D39</f>
        <v>100</v>
      </c>
    </row>
    <row r="40" spans="1:7" ht="21.75" customHeight="1">
      <c r="A40" s="370"/>
      <c r="B40" s="371" t="s">
        <v>315</v>
      </c>
      <c r="C40" s="372" t="s">
        <v>3</v>
      </c>
      <c r="D40" s="429">
        <v>100</v>
      </c>
      <c r="E40" s="373">
        <f>ต.ค.57!F40+พ.ย.57!F40+ธ.ค.57!F40+ม.ค.58!F40+ก.พ.58!F40+มี.ค.58!F40+พ.ค.58!F40</f>
        <v>110</v>
      </c>
      <c r="F40" s="374">
        <v>0</v>
      </c>
      <c r="G40" s="375">
        <f>E40*100/D40</f>
        <v>110</v>
      </c>
    </row>
    <row r="41" spans="1:7" ht="22.5" customHeight="1">
      <c r="A41" s="380">
        <v>2</v>
      </c>
      <c r="B41" s="414" t="s">
        <v>218</v>
      </c>
      <c r="C41" s="415" t="s">
        <v>3</v>
      </c>
      <c r="D41" s="430">
        <f>D42+D45+D48+D51</f>
        <v>206</v>
      </c>
      <c r="E41" s="382">
        <f>E42+E45+E48+E51</f>
        <v>211</v>
      </c>
      <c r="F41" s="396">
        <f>F42+F45+F48+F51+F52</f>
        <v>16</v>
      </c>
      <c r="G41" s="397">
        <f>E41*100/D41</f>
        <v>102.42718446601941</v>
      </c>
    </row>
    <row r="42" spans="1:7" ht="22.5" customHeight="1">
      <c r="A42" s="366"/>
      <c r="B42" s="367" t="s">
        <v>300</v>
      </c>
      <c r="C42" s="385" t="s">
        <v>3</v>
      </c>
      <c r="D42" s="431">
        <v>20</v>
      </c>
      <c r="E42" s="356">
        <f>ต.ค.57!F42+พ.ย.57!F42+ธ.ค.57!F42+ม.ค.58!F42+ก.พ.58!F42+มี.ค.58!F42+เม.ย.58!F42+พ.ค.58!F42</f>
        <v>24</v>
      </c>
      <c r="F42" s="357">
        <v>12</v>
      </c>
      <c r="G42" s="387">
        <f>E42*100/D42</f>
        <v>120</v>
      </c>
    </row>
    <row r="43" spans="1:7" ht="22.5" customHeight="1">
      <c r="A43" s="125"/>
      <c r="B43" s="142" t="s">
        <v>286</v>
      </c>
      <c r="C43" s="143"/>
      <c r="D43" s="427"/>
      <c r="E43" s="476">
        <f>ต.ค.57!F43+พ.ย.57!F43+ธ.ค.57!F43+ม.ค.58!F43+ก.พ.58!F43+มี.ค.58!F43+เม.ย.58!F43+พ.ค.58!F43</f>
        <v>24</v>
      </c>
      <c r="F43" s="94">
        <v>12</v>
      </c>
      <c r="G43" s="95"/>
    </row>
    <row r="44" spans="1:7" ht="22.5" customHeight="1">
      <c r="A44" s="125"/>
      <c r="B44" s="142" t="s">
        <v>287</v>
      </c>
      <c r="C44" s="143"/>
      <c r="D44" s="427"/>
      <c r="E44" s="476">
        <f>ต.ค.57!F44+พ.ย.57!F44+ธ.ค.57!F44+ม.ค.58!F44+ก.พ.58!F44+มี.ค.58!F44+เม.ย.58!F44+พ.ค.58!F44</f>
        <v>6</v>
      </c>
      <c r="F44" s="94">
        <v>1</v>
      </c>
      <c r="G44" s="95"/>
    </row>
    <row r="45" spans="1:7" ht="22.5" customHeight="1">
      <c r="A45" s="359"/>
      <c r="B45" s="360" t="s">
        <v>301</v>
      </c>
      <c r="C45" s="369" t="s">
        <v>3</v>
      </c>
      <c r="D45" s="428">
        <v>150</v>
      </c>
      <c r="E45" s="356">
        <f>ต.ค.57!F45+พ.ย.57!F45+ธ.ค.57!F45+ม.ค.58!F45+ก.พ.58!F45+มี.ค.58!F45+เม.ย.58!F45+พ.ค.58!F45</f>
        <v>159</v>
      </c>
      <c r="F45" s="357">
        <f>F46</f>
        <v>0</v>
      </c>
      <c r="G45" s="358">
        <f>E45*100/D45</f>
        <v>106</v>
      </c>
    </row>
    <row r="46" spans="1:7" ht="22.5" customHeight="1">
      <c r="A46" s="125"/>
      <c r="B46" s="142" t="s">
        <v>286</v>
      </c>
      <c r="C46" s="143"/>
      <c r="D46" s="427"/>
      <c r="E46" s="476">
        <f>ต.ค.57!F46+พ.ย.57!F46+ธ.ค.57!F46+ม.ค.58!F46+ก.พ.58!F46+มี.ค.58!F46+เม.ย.58!F46+พ.ค.58!F46</f>
        <v>159</v>
      </c>
      <c r="F46" s="94">
        <v>0</v>
      </c>
      <c r="G46" s="95"/>
    </row>
    <row r="47" spans="1:7" ht="22.5" customHeight="1">
      <c r="A47" s="125"/>
      <c r="B47" s="142" t="s">
        <v>287</v>
      </c>
      <c r="C47" s="143"/>
      <c r="D47" s="427"/>
      <c r="E47" s="476">
        <f>ต.ค.57!F47+พ.ย.57!F47+ธ.ค.57!F47+ม.ค.58!F47+ก.พ.58!F47+มี.ค.58!F47+เม.ย.58!F47+พ.ค.58!F47</f>
        <v>122</v>
      </c>
      <c r="F47" s="94">
        <v>0</v>
      </c>
      <c r="G47" s="95"/>
    </row>
    <row r="48" spans="1:7" ht="22.5" customHeight="1">
      <c r="A48" s="359"/>
      <c r="B48" s="360" t="s">
        <v>302</v>
      </c>
      <c r="C48" s="369" t="s">
        <v>3</v>
      </c>
      <c r="D48" s="428">
        <v>35</v>
      </c>
      <c r="E48" s="356">
        <f>ต.ค.57!F48+พ.ย.57!F49+ธ.ค.57!F48+ม.ค.58!F48+ก.พ.58!F48+มี.ค.58!F48+เม.ย.58!F48+พ.ค.58!F48</f>
        <v>27</v>
      </c>
      <c r="F48" s="357">
        <f>F49</f>
        <v>4</v>
      </c>
      <c r="G48" s="358">
        <f>E48*100/D48</f>
        <v>77.142857142857139</v>
      </c>
    </row>
    <row r="49" spans="1:7" ht="22.5" customHeight="1">
      <c r="A49" s="125"/>
      <c r="B49" s="142" t="s">
        <v>286</v>
      </c>
      <c r="C49" s="143"/>
      <c r="D49" s="427"/>
      <c r="E49" s="476">
        <f>ต.ค.57!F49+พ.ย.57!F49+ธ.ค.57!F49+ม.ค.58!F49+ก.พ.58!F49+มี.ค.58!F49+เม.ย.58!F49+พ.ค.58!F49</f>
        <v>27</v>
      </c>
      <c r="F49" s="94">
        <v>4</v>
      </c>
      <c r="G49" s="95"/>
    </row>
    <row r="50" spans="1:7" ht="22.5" customHeight="1">
      <c r="A50" s="125"/>
      <c r="B50" s="142" t="s">
        <v>287</v>
      </c>
      <c r="C50" s="143"/>
      <c r="D50" s="427"/>
      <c r="E50" s="476">
        <f>ต.ค.57!F50+พ.ย.57!F50+ธ.ค.57!F50+ม.ค.58!F50+ก.พ.58!F50+มี.ค.58!F50+เม.ย.58!F50+พ.ค.58!F50</f>
        <v>27</v>
      </c>
      <c r="F50" s="94">
        <v>4</v>
      </c>
      <c r="G50" s="95"/>
    </row>
    <row r="51" spans="1:7" ht="22.5" customHeight="1">
      <c r="A51" s="376"/>
      <c r="B51" s="377" t="s">
        <v>222</v>
      </c>
      <c r="C51" s="378" t="s">
        <v>3</v>
      </c>
      <c r="D51" s="432">
        <v>1</v>
      </c>
      <c r="E51" s="356">
        <f>ต.ค.57!F51+พ.ย.57!F52+ธ.ค.57!F51+ม.ค.58!F51+ก.พ.58!F51+มี.ค.58!F51+เม.ย.58!F51+พ.ค.58!F51</f>
        <v>1</v>
      </c>
      <c r="F51" s="379">
        <v>0</v>
      </c>
      <c r="G51" s="358">
        <f>E51*100/D51</f>
        <v>100</v>
      </c>
    </row>
    <row r="52" spans="1:7" ht="22.5" customHeight="1">
      <c r="A52" s="197"/>
      <c r="B52" s="198" t="s">
        <v>335</v>
      </c>
      <c r="C52" s="199" t="s">
        <v>3</v>
      </c>
      <c r="D52" s="475">
        <v>46</v>
      </c>
      <c r="E52" s="476">
        <f>ต.ค.57!F52+พ.ย.57!F52+ธ.ค.57!F52+ม.ค.58!F52+ก.พ.58!F52+มี.ค.58!F52+เม.ย.58!F52+พ.ค.58!F52</f>
        <v>56</v>
      </c>
      <c r="F52" s="477">
        <v>0</v>
      </c>
      <c r="G52" s="478">
        <f>E52*100/D52</f>
        <v>121.73913043478261</v>
      </c>
    </row>
    <row r="53" spans="1:7" ht="22.5" customHeight="1">
      <c r="A53" s="553" t="s">
        <v>225</v>
      </c>
      <c r="B53" s="554"/>
      <c r="C53" s="406" t="s">
        <v>3</v>
      </c>
      <c r="D53" s="433"/>
      <c r="E53" s="382">
        <f>E55+E56+E57</f>
        <v>46</v>
      </c>
      <c r="F53" s="383">
        <f>F55+F56+F57</f>
        <v>7</v>
      </c>
      <c r="G53" s="384"/>
    </row>
    <row r="54" spans="1:7" ht="22.5" customHeight="1">
      <c r="A54" s="181"/>
      <c r="B54" s="139" t="s">
        <v>228</v>
      </c>
      <c r="C54" s="140" t="s">
        <v>3</v>
      </c>
      <c r="D54" s="434"/>
      <c r="E54" s="91">
        <f>E55+E56+E57</f>
        <v>46</v>
      </c>
      <c r="F54" s="160">
        <f>F55+F56+F57</f>
        <v>7</v>
      </c>
      <c r="G54" s="161"/>
    </row>
    <row r="55" spans="1:7" ht="22.5" customHeight="1">
      <c r="A55" s="124"/>
      <c r="B55" s="142" t="s">
        <v>316</v>
      </c>
      <c r="C55" s="143" t="s">
        <v>3</v>
      </c>
      <c r="D55" s="435"/>
      <c r="E55" s="476">
        <f>ต.ค.57!F55+พ.ย.57!F55+ธ.ค.57!F55+ม.ค.58!F55+ก.พ.58!F55+มี.ค.58!F55+เม.ย.58!F55+พ.ค.58!F55</f>
        <v>3</v>
      </c>
      <c r="F55" s="94">
        <v>0</v>
      </c>
      <c r="G55" s="93"/>
    </row>
    <row r="56" spans="1:7" ht="22.5" customHeight="1">
      <c r="A56" s="124"/>
      <c r="B56" s="142" t="s">
        <v>317</v>
      </c>
      <c r="C56" s="143" t="s">
        <v>3</v>
      </c>
      <c r="D56" s="435"/>
      <c r="E56" s="476">
        <f>ต.ค.57!F56+พ.ย.57!F56+ธ.ค.57!F56+ม.ค.58!F56+ก.พ.58!F56+มี.ค.58!F56+เม.ย.58!F56+พ.ค.58!F56</f>
        <v>2</v>
      </c>
      <c r="F56" s="92">
        <v>0</v>
      </c>
      <c r="G56" s="93"/>
    </row>
    <row r="57" spans="1:7" ht="22.5" customHeight="1">
      <c r="A57" s="162"/>
      <c r="B57" s="171" t="s">
        <v>318</v>
      </c>
      <c r="C57" s="172" t="s">
        <v>3</v>
      </c>
      <c r="D57" s="436"/>
      <c r="E57" s="476">
        <f>ต.ค.57!F57+พ.ย.57!F57+ธ.ค.57!F57+ม.ค.58!F57+ก.พ.58!F57+มี.ค.58!F57+เม.ย.58!F57+พ.ค.58!F57</f>
        <v>41</v>
      </c>
      <c r="F57" s="163">
        <v>7</v>
      </c>
      <c r="G57" s="164"/>
    </row>
    <row r="58" spans="1:7" ht="22.5" customHeight="1">
      <c r="A58" s="555" t="s">
        <v>233</v>
      </c>
      <c r="B58" s="556"/>
      <c r="C58" s="415"/>
      <c r="D58" s="437"/>
      <c r="E58" s="382"/>
      <c r="F58" s="383"/>
      <c r="G58" s="384"/>
    </row>
    <row r="59" spans="1:7" ht="22.5" customHeight="1">
      <c r="A59" s="380"/>
      <c r="B59" s="418" t="s">
        <v>234</v>
      </c>
      <c r="C59" s="381" t="s">
        <v>3</v>
      </c>
      <c r="D59" s="437">
        <f>D60+D64+D67</f>
        <v>6317</v>
      </c>
      <c r="E59" s="382">
        <f>E60+E64+E67</f>
        <v>5968</v>
      </c>
      <c r="F59" s="383">
        <f>F60+F64+F67</f>
        <v>475</v>
      </c>
      <c r="G59" s="384">
        <f>E59*100/D59</f>
        <v>94.475225581763496</v>
      </c>
    </row>
    <row r="60" spans="1:7" ht="22.5" customHeight="1">
      <c r="A60" s="366"/>
      <c r="B60" s="367" t="s">
        <v>235</v>
      </c>
      <c r="C60" s="368" t="s">
        <v>3</v>
      </c>
      <c r="D60" s="438">
        <f>D61+D62+D63</f>
        <v>2265</v>
      </c>
      <c r="E60" s="356">
        <f>E61+E62+E63</f>
        <v>2820</v>
      </c>
      <c r="F60" s="364">
        <f>F61+F62+F63</f>
        <v>0</v>
      </c>
      <c r="G60" s="365">
        <f>E60*100/D60</f>
        <v>124.50331125827815</v>
      </c>
    </row>
    <row r="61" spans="1:7" ht="22.5" customHeight="1">
      <c r="A61" s="125"/>
      <c r="B61" s="142" t="s">
        <v>236</v>
      </c>
      <c r="C61" s="143" t="s">
        <v>3</v>
      </c>
      <c r="D61" s="435">
        <v>1000</v>
      </c>
      <c r="E61" s="476">
        <f>ต.ค.57!F61+พ.ย.57!F61+ธ.ค.57!F61+ม.ค.58!F61+ก.พ.58!F61+มี.ค.58!F61+พ.ค.58!F61</f>
        <v>1905</v>
      </c>
      <c r="F61" s="92">
        <v>0</v>
      </c>
      <c r="G61" s="95">
        <f>E61*100/D61</f>
        <v>190.5</v>
      </c>
    </row>
    <row r="62" spans="1:7" ht="22.5" customHeight="1">
      <c r="A62" s="125"/>
      <c r="B62" s="142" t="s">
        <v>237</v>
      </c>
      <c r="C62" s="143" t="s">
        <v>3</v>
      </c>
      <c r="D62" s="435">
        <v>1200</v>
      </c>
      <c r="E62" s="476">
        <f>ต.ค.57!F62+พ.ย.57!F62+ธ.ค.57!F62+ม.ค.58!F62+ก.พ.58!F62+มี.ค.58!F62+พ.ค.58!F62</f>
        <v>915</v>
      </c>
      <c r="F62" s="94">
        <v>0</v>
      </c>
      <c r="G62" s="95">
        <f t="shared" ref="G62:G73" si="0">E62*100/D62</f>
        <v>76.25</v>
      </c>
    </row>
    <row r="63" spans="1:7" ht="22.5" customHeight="1">
      <c r="A63" s="124"/>
      <c r="B63" s="142" t="s">
        <v>240</v>
      </c>
      <c r="C63" s="143" t="s">
        <v>3</v>
      </c>
      <c r="D63" s="435">
        <v>65</v>
      </c>
      <c r="E63" s="476">
        <f>ต.ค.57!F63+พ.ย.57!F63+ธ.ค.57!F63+ม.ค.58!F63+ก.พ.58!F63+มี.ค.58!F63+พ.ค.58!F63</f>
        <v>0</v>
      </c>
      <c r="F63" s="92">
        <v>0</v>
      </c>
      <c r="G63" s="95">
        <f t="shared" si="0"/>
        <v>0</v>
      </c>
    </row>
    <row r="64" spans="1:7" ht="22.5" customHeight="1">
      <c r="A64" s="359"/>
      <c r="B64" s="360" t="s">
        <v>243</v>
      </c>
      <c r="C64" s="355" t="s">
        <v>3</v>
      </c>
      <c r="D64" s="439">
        <f>D65</f>
        <v>4000</v>
      </c>
      <c r="E64" s="356">
        <f>E65</f>
        <v>3104</v>
      </c>
      <c r="F64" s="361">
        <f>F65</f>
        <v>451</v>
      </c>
      <c r="G64" s="362">
        <f>E64*100/D64</f>
        <v>77.599999999999994</v>
      </c>
    </row>
    <row r="65" spans="1:7" ht="22.5" customHeight="1">
      <c r="A65" s="125"/>
      <c r="B65" s="142" t="s">
        <v>244</v>
      </c>
      <c r="C65" s="143" t="s">
        <v>3</v>
      </c>
      <c r="D65" s="435">
        <v>4000</v>
      </c>
      <c r="E65" s="476">
        <f>ต.ค.57!F65+พ.ย.57!F65+ธ.ค.57!F65+ม.ค.58!F65+ก.พ.58!F65+มี.ค.58!F65+พ.ค.58!F65</f>
        <v>3104</v>
      </c>
      <c r="F65" s="92">
        <v>451</v>
      </c>
      <c r="G65" s="95">
        <f t="shared" si="0"/>
        <v>77.599999999999994</v>
      </c>
    </row>
    <row r="66" spans="1:7" ht="22.5" customHeight="1">
      <c r="A66" s="354"/>
      <c r="B66" s="360" t="s">
        <v>247</v>
      </c>
      <c r="C66" s="355" t="s">
        <v>49</v>
      </c>
      <c r="D66" s="439">
        <f>D68+D72</f>
        <v>2</v>
      </c>
      <c r="E66" s="356">
        <f>E68+E72</f>
        <v>1</v>
      </c>
      <c r="F66" s="361">
        <f>F68+F72</f>
        <v>0</v>
      </c>
      <c r="G66" s="95">
        <f t="shared" si="0"/>
        <v>50</v>
      </c>
    </row>
    <row r="67" spans="1:7" ht="22.5" customHeight="1">
      <c r="A67" s="354"/>
      <c r="B67" s="360"/>
      <c r="C67" s="355" t="s">
        <v>3</v>
      </c>
      <c r="D67" s="439">
        <f>D69+D70+D71+D73</f>
        <v>52</v>
      </c>
      <c r="E67" s="356">
        <f>E69+E70+E71+E73</f>
        <v>44</v>
      </c>
      <c r="F67" s="361">
        <f>F70+F71</f>
        <v>24</v>
      </c>
      <c r="G67" s="362">
        <f>E67*100/D67</f>
        <v>84.615384615384613</v>
      </c>
    </row>
    <row r="68" spans="1:7" ht="22.5" customHeight="1">
      <c r="A68" s="124"/>
      <c r="B68" s="142" t="s">
        <v>248</v>
      </c>
      <c r="C68" s="143" t="s">
        <v>49</v>
      </c>
      <c r="D68" s="435">
        <v>1</v>
      </c>
      <c r="E68" s="476">
        <f>ต.ค.57!F68+พ.ย.57!F68+ธ.ค.57!F68+ม.ค.58!F68+ก.พ.58!F68+มี.ค.58!F68+พ.ค.58!F68</f>
        <v>1</v>
      </c>
      <c r="F68" s="92">
        <v>0</v>
      </c>
      <c r="G68" s="95">
        <f t="shared" si="0"/>
        <v>100</v>
      </c>
    </row>
    <row r="69" spans="1:7" ht="22.5" customHeight="1">
      <c r="A69" s="125"/>
      <c r="B69" s="142"/>
      <c r="C69" s="143" t="s">
        <v>3</v>
      </c>
      <c r="D69" s="435">
        <v>20</v>
      </c>
      <c r="E69" s="476">
        <f>ต.ค.57!F69+พ.ย.57!F69+ธ.ค.57!F69+ม.ค.58!F69+ก.พ.58!F69+มี.ค.58!F69+พ.ค.58!F69</f>
        <v>20</v>
      </c>
      <c r="F69" s="94">
        <v>0</v>
      </c>
      <c r="G69" s="95">
        <f t="shared" si="0"/>
        <v>100</v>
      </c>
    </row>
    <row r="70" spans="1:7" ht="22.5" customHeight="1">
      <c r="A70" s="125"/>
      <c r="B70" s="142" t="s">
        <v>249</v>
      </c>
      <c r="C70" s="143" t="s">
        <v>3</v>
      </c>
      <c r="D70" s="435">
        <v>10</v>
      </c>
      <c r="E70" s="476">
        <f>ต.ค.57!F70+พ.ย.57!F70+ธ.ค.57!F70+ม.ค.58!F70+ก.พ.58!F70+มี.ค.58!F70+พ.ค.58!F70</f>
        <v>12</v>
      </c>
      <c r="F70" s="94">
        <v>12</v>
      </c>
      <c r="G70" s="95">
        <f t="shared" si="0"/>
        <v>120</v>
      </c>
    </row>
    <row r="71" spans="1:7" ht="22.5" customHeight="1">
      <c r="A71" s="124"/>
      <c r="B71" s="142" t="s">
        <v>250</v>
      </c>
      <c r="C71" s="143" t="s">
        <v>3</v>
      </c>
      <c r="D71" s="435">
        <v>12</v>
      </c>
      <c r="E71" s="476">
        <f>ต.ค.57!F71+พ.ย.57!F71+ธ.ค.57!F71+ม.ค.58!F71+ก.พ.58!F71+มี.ค.58!F71+พ.ค.58!F71</f>
        <v>12</v>
      </c>
      <c r="F71" s="92">
        <v>12</v>
      </c>
      <c r="G71" s="95">
        <f t="shared" si="0"/>
        <v>100</v>
      </c>
    </row>
    <row r="72" spans="1:7" ht="22.5" customHeight="1">
      <c r="A72" s="128"/>
      <c r="B72" s="142" t="s">
        <v>251</v>
      </c>
      <c r="C72" s="143" t="s">
        <v>49</v>
      </c>
      <c r="D72" s="435">
        <v>1</v>
      </c>
      <c r="E72" s="476">
        <f>ต.ค.57!F72+พ.ย.57!F72+ธ.ค.57!F72+ม.ค.58!F72+ก.พ.58!F72+มี.ค.58!F72+พ.ค.58!F72</f>
        <v>0</v>
      </c>
      <c r="F72" s="90">
        <v>0</v>
      </c>
      <c r="G72" s="95">
        <f t="shared" si="0"/>
        <v>0</v>
      </c>
    </row>
    <row r="73" spans="1:7" ht="22.5" customHeight="1">
      <c r="A73" s="129"/>
      <c r="B73" s="171"/>
      <c r="C73" s="172" t="s">
        <v>3</v>
      </c>
      <c r="D73" s="436">
        <v>10</v>
      </c>
      <c r="E73" s="476">
        <f>ต.ค.57!F73+พ.ย.57!F73+ธ.ค.57!F73+ม.ค.58!F73+ก.พ.58!F73+มี.ค.58!F73+พ.ค.58!F73</f>
        <v>0</v>
      </c>
      <c r="F73" s="120">
        <v>0</v>
      </c>
      <c r="G73" s="95">
        <f t="shared" si="0"/>
        <v>0</v>
      </c>
    </row>
    <row r="74" spans="1:7" ht="22.5" customHeight="1">
      <c r="A74" s="555" t="s">
        <v>252</v>
      </c>
      <c r="B74" s="556"/>
      <c r="C74" s="415"/>
      <c r="D74" s="437"/>
      <c r="E74" s="382"/>
      <c r="F74" s="396"/>
      <c r="G74" s="397"/>
    </row>
    <row r="75" spans="1:7" ht="22.5" customHeight="1">
      <c r="A75" s="388"/>
      <c r="B75" s="419" t="s">
        <v>253</v>
      </c>
      <c r="C75" s="420" t="s">
        <v>3</v>
      </c>
      <c r="D75" s="489">
        <f>D76+D77</f>
        <v>2700</v>
      </c>
      <c r="E75" s="490">
        <f>E76+E77</f>
        <v>251</v>
      </c>
      <c r="F75" s="491">
        <f>F76+F77</f>
        <v>0</v>
      </c>
      <c r="G75" s="422">
        <f>E75*100/D75</f>
        <v>9.2962962962962958</v>
      </c>
    </row>
    <row r="76" spans="1:7" ht="23.25" customHeight="1">
      <c r="A76" s="125"/>
      <c r="B76" s="142" t="s">
        <v>254</v>
      </c>
      <c r="C76" s="143" t="s">
        <v>3</v>
      </c>
      <c r="D76" s="434">
        <v>2500</v>
      </c>
      <c r="E76" s="488">
        <f>ต.ค.57!F76+พ.ย.57!F76+ธ.ค.57!F76+ม.ค.58!F76+ก.พ.58!F76+มี.ค.58!F76+เม.ย.58!F76+พ.ค.58!F76</f>
        <v>0</v>
      </c>
      <c r="F76" s="122">
        <v>0</v>
      </c>
      <c r="G76" s="95">
        <f t="shared" ref="G76:G78" si="1">E76*100/D76</f>
        <v>0</v>
      </c>
    </row>
    <row r="77" spans="1:7" ht="23.25" customHeight="1">
      <c r="A77" s="125"/>
      <c r="B77" s="142" t="s">
        <v>255</v>
      </c>
      <c r="C77" s="143" t="s">
        <v>3</v>
      </c>
      <c r="D77" s="435">
        <v>200</v>
      </c>
      <c r="E77" s="476">
        <f>ต.ค.57!F77+พ.ย.57!F77+ธ.ค.57!F77+ม.ค.58!F77+ก.พ.58!F77+มี.ค.58!F77+เม.ย.58!F77+พ.ค.58!F77</f>
        <v>251</v>
      </c>
      <c r="F77" s="94">
        <v>0</v>
      </c>
      <c r="G77" s="95">
        <f t="shared" si="1"/>
        <v>125.5</v>
      </c>
    </row>
    <row r="78" spans="1:7" ht="23.25" customHeight="1">
      <c r="A78" s="454"/>
      <c r="B78" s="455" t="s">
        <v>257</v>
      </c>
      <c r="C78" s="456" t="s">
        <v>3</v>
      </c>
      <c r="D78" s="457">
        <v>40000</v>
      </c>
      <c r="E78" s="487">
        <f>ต.ค.57!F78+พ.ย.57!F78+ธ.ค.57!F78+ม.ค.58!F78+ก.พ.58!F78+มี.ค.58!F78+เม.ย.58!F78+พ.ค.58!F78</f>
        <v>67418</v>
      </c>
      <c r="F78" s="458">
        <v>12096</v>
      </c>
      <c r="G78" s="459">
        <f t="shared" si="1"/>
        <v>168.54499999999999</v>
      </c>
    </row>
    <row r="79" spans="1:7" ht="21" customHeight="1">
      <c r="A79" s="544" t="s">
        <v>260</v>
      </c>
      <c r="B79" s="545"/>
      <c r="C79" s="390"/>
      <c r="D79" s="441"/>
      <c r="E79" s="382"/>
      <c r="F79" s="392"/>
      <c r="G79" s="393"/>
    </row>
    <row r="80" spans="1:7" ht="21" customHeight="1">
      <c r="A80" s="546" t="s">
        <v>261</v>
      </c>
      <c r="B80" s="546"/>
      <c r="C80" s="394"/>
      <c r="D80" s="442"/>
      <c r="E80" s="382"/>
      <c r="F80" s="396"/>
      <c r="G80" s="397"/>
    </row>
    <row r="81" spans="1:7" ht="21" customHeight="1">
      <c r="A81" s="547" t="s">
        <v>262</v>
      </c>
      <c r="B81" s="547"/>
      <c r="C81" s="398" t="s">
        <v>3</v>
      </c>
      <c r="D81" s="437">
        <f>D82+D83</f>
        <v>4300</v>
      </c>
      <c r="E81" s="382">
        <f>E82+E83</f>
        <v>6019</v>
      </c>
      <c r="F81" s="421">
        <f>F82+F83</f>
        <v>275</v>
      </c>
      <c r="G81" s="397">
        <f>E81*100/D81</f>
        <v>139.97674418604652</v>
      </c>
    </row>
    <row r="82" spans="1:7" ht="21" customHeight="1">
      <c r="A82" s="177"/>
      <c r="B82" s="152" t="s">
        <v>263</v>
      </c>
      <c r="C82" s="153" t="s">
        <v>3</v>
      </c>
      <c r="D82" s="443">
        <v>300</v>
      </c>
      <c r="E82" s="476">
        <f>ต.ค.57!F82+พ.ย.57!F82+ธ.ค.57!F82+ม.ค.58!F82+ก.พ.58!F82+มี.ค.58!F82+เม.ย.58!F82+พ.ค.58!F82</f>
        <v>310</v>
      </c>
      <c r="F82" s="101">
        <v>0</v>
      </c>
      <c r="G82" s="95">
        <f t="shared" ref="G82:G94" si="2">E82*100/D82</f>
        <v>103.33333333333333</v>
      </c>
    </row>
    <row r="83" spans="1:7" ht="21" customHeight="1">
      <c r="A83" s="129"/>
      <c r="B83" s="171" t="s">
        <v>264</v>
      </c>
      <c r="C83" s="185" t="s">
        <v>3</v>
      </c>
      <c r="D83" s="436">
        <v>4000</v>
      </c>
      <c r="E83" s="476">
        <f>ต.ค.57!F83+พ.ย.57!F83+ธ.ค.57!F83+ม.ค.58!F83+ก.พ.58!F83+มี.ค.58!F83+เม.ย.58!F83+พ.ค.58!F83</f>
        <v>5709</v>
      </c>
      <c r="F83" s="99">
        <v>275</v>
      </c>
      <c r="G83" s="95">
        <f t="shared" si="2"/>
        <v>142.72499999999999</v>
      </c>
    </row>
    <row r="84" spans="1:7" ht="21" customHeight="1">
      <c r="A84" s="548" t="s">
        <v>267</v>
      </c>
      <c r="B84" s="548"/>
      <c r="C84" s="399" t="s">
        <v>3</v>
      </c>
      <c r="D84" s="437">
        <f>D85+D86+D91</f>
        <v>1860</v>
      </c>
      <c r="E84" s="382">
        <f>E85+E86+E91</f>
        <v>2524</v>
      </c>
      <c r="F84" s="421">
        <f>F85+F86+F91</f>
        <v>365</v>
      </c>
      <c r="G84" s="397">
        <f>E84*100/D84</f>
        <v>135.69892473118279</v>
      </c>
    </row>
    <row r="85" spans="1:7" ht="21" customHeight="1">
      <c r="A85" s="127"/>
      <c r="B85" s="329" t="s">
        <v>268</v>
      </c>
      <c r="C85" s="466" t="s">
        <v>3</v>
      </c>
      <c r="D85" s="467">
        <v>60</v>
      </c>
      <c r="E85" s="476">
        <f>ต.ค.57!F85+พ.ย.57!F85+ธ.ค.57!F85+ม.ค.58!F85+ก.พ.58!F85+มี.ค.58!F85+เม.ย.58!F85+พ.ค.58!F85</f>
        <v>0</v>
      </c>
      <c r="F85" s="453">
        <v>0</v>
      </c>
      <c r="G85" s="102">
        <f t="shared" si="2"/>
        <v>0</v>
      </c>
    </row>
    <row r="86" spans="1:7" ht="21" customHeight="1">
      <c r="A86" s="125"/>
      <c r="B86" s="461" t="s">
        <v>270</v>
      </c>
      <c r="C86" s="462" t="s">
        <v>3</v>
      </c>
      <c r="D86" s="447">
        <v>1500</v>
      </c>
      <c r="E86" s="476">
        <f>ต.ค.57!F86+พ.ย.57!F86+ธ.ค.57!F86+ม.ค.58!F86+ก.พ.58!F86+มี.ค.58!F86+เม.ย.58!F86+พ.ค.58!F86</f>
        <v>2215</v>
      </c>
      <c r="F86" s="94">
        <f>F87+F88+F89+F90</f>
        <v>365</v>
      </c>
      <c r="G86" s="95">
        <f t="shared" si="2"/>
        <v>147.66666666666666</v>
      </c>
    </row>
    <row r="87" spans="1:7" ht="21" customHeight="1">
      <c r="A87" s="125"/>
      <c r="B87" s="461" t="s">
        <v>328</v>
      </c>
      <c r="C87" s="462" t="s">
        <v>3</v>
      </c>
      <c r="D87" s="343"/>
      <c r="E87" s="476">
        <f>ต.ค.57!F87+พ.ย.57!F87+ธ.ค.57!F87+ม.ค.58!F87+ก.พ.58!F87+มี.ค.58!F87+เม.ย.58!F87+พ.ค.58!F87</f>
        <v>1594</v>
      </c>
      <c r="F87" s="97">
        <v>243</v>
      </c>
      <c r="G87" s="95"/>
    </row>
    <row r="88" spans="1:7" ht="21" customHeight="1">
      <c r="A88" s="125"/>
      <c r="B88" s="461" t="s">
        <v>341</v>
      </c>
      <c r="C88" s="462" t="s">
        <v>3</v>
      </c>
      <c r="D88" s="343"/>
      <c r="E88" s="476">
        <f>ต.ค.57!F88+พ.ย.57!F88+ธ.ค.57!F88+ม.ค.58!F88+ก.พ.58!F88+มี.ค.58!F88+เม.ย.58!F88+พ.ค.58!F88</f>
        <v>527</v>
      </c>
      <c r="F88" s="94">
        <v>122</v>
      </c>
      <c r="G88" s="95"/>
    </row>
    <row r="89" spans="1:7" ht="21" customHeight="1">
      <c r="A89" s="125"/>
      <c r="B89" s="461" t="s">
        <v>329</v>
      </c>
      <c r="C89" s="462" t="s">
        <v>3</v>
      </c>
      <c r="D89" s="343"/>
      <c r="E89" s="476">
        <f>ต.ค.57!F89+พ.ย.57!F89+ธ.ค.57!F89+ม.ค.58!F89+ก.พ.58!F89+มี.ค.58!F89+เม.ย.58!F89+พ.ค.58!F89</f>
        <v>94</v>
      </c>
      <c r="F89" s="94">
        <v>0</v>
      </c>
      <c r="G89" s="95"/>
    </row>
    <row r="90" spans="1:7" ht="21" customHeight="1">
      <c r="A90" s="125"/>
      <c r="B90" s="461" t="s">
        <v>330</v>
      </c>
      <c r="C90" s="462" t="s">
        <v>3</v>
      </c>
      <c r="D90" s="343"/>
      <c r="E90" s="476">
        <f>ต.ค.57!F90+พ.ย.57!F90+ธ.ค.57!F90+ม.ค.58!F90+ก.พ.58!F90+มี.ค.58!F90+เม.ย.58!F90+พ.ค.58!F90</f>
        <v>0</v>
      </c>
      <c r="F90" s="94">
        <v>0</v>
      </c>
      <c r="G90" s="95"/>
    </row>
    <row r="91" spans="1:7" ht="21" customHeight="1">
      <c r="A91" s="126"/>
      <c r="B91" s="463" t="s">
        <v>336</v>
      </c>
      <c r="C91" s="464" t="s">
        <v>3</v>
      </c>
      <c r="D91" s="465">
        <v>300</v>
      </c>
      <c r="E91" s="476">
        <f>ต.ค.57!F91+พ.ย.57!F91+ธ.ค.57!F91+ม.ค.58!F91+ก.พ.58!F91+มี.ค.58!F91+เม.ย.58!F91+พ.ค.58!F91</f>
        <v>309</v>
      </c>
      <c r="F91" s="99">
        <v>0</v>
      </c>
      <c r="G91" s="100">
        <f t="shared" ref="G91" si="3">E91*100/D91</f>
        <v>103</v>
      </c>
    </row>
    <row r="92" spans="1:7" ht="21" customHeight="1">
      <c r="A92" s="546" t="s">
        <v>195</v>
      </c>
      <c r="B92" s="546"/>
      <c r="C92" s="394"/>
      <c r="D92" s="442"/>
      <c r="E92" s="382"/>
      <c r="F92" s="383"/>
      <c r="G92" s="384"/>
    </row>
    <row r="93" spans="1:7" ht="21" customHeight="1">
      <c r="A93" s="546" t="s">
        <v>304</v>
      </c>
      <c r="B93" s="546"/>
      <c r="C93" s="400" t="s">
        <v>3</v>
      </c>
      <c r="D93" s="446">
        <v>3500</v>
      </c>
      <c r="E93" s="382">
        <f>ต.ค.57!F93+พ.ย.57!F93+ธ.ค.57!F93+ม.ค.58!F93+ก.พ.58!F93+มี.ค.58!F93+เม.ย.58!F93+พ.ค.58!F93</f>
        <v>3237</v>
      </c>
      <c r="F93" s="402">
        <f>F95</f>
        <v>1137</v>
      </c>
      <c r="G93" s="403">
        <f t="shared" si="2"/>
        <v>92.48571428571428</v>
      </c>
    </row>
    <row r="94" spans="1:7" ht="21" customHeight="1">
      <c r="A94" s="404"/>
      <c r="B94" s="405" t="s">
        <v>186</v>
      </c>
      <c r="C94" s="406" t="s">
        <v>9</v>
      </c>
      <c r="D94" s="442">
        <v>500</v>
      </c>
      <c r="E94" s="382">
        <f>ต.ค.57!F94+พ.ย.57!F94+ธ.ค.57!F94+ม.ค.58!F94+ก.พ.58!F94+มี.ค.58!F94+เม.ย.58!F94+พ.ค.58!F94</f>
        <v>230</v>
      </c>
      <c r="F94" s="396">
        <f>F98</f>
        <v>64</v>
      </c>
      <c r="G94" s="397">
        <f t="shared" si="2"/>
        <v>46</v>
      </c>
    </row>
    <row r="95" spans="1:7" ht="21" customHeight="1">
      <c r="A95" s="177"/>
      <c r="B95" s="186" t="s">
        <v>187</v>
      </c>
      <c r="C95" s="187" t="s">
        <v>3</v>
      </c>
      <c r="D95" s="444">
        <v>3500</v>
      </c>
      <c r="E95" s="476">
        <f>ต.ค.57!F95+พ.ย.57!F95+ธ.ค.57!F95+ม.ค.58!F95+ก.พ.58!F95+มี.ค.58!F95+เม.ย.58!F95+พ.ค.58!F95</f>
        <v>3237</v>
      </c>
      <c r="F95" s="101">
        <f>F96+F97</f>
        <v>1137</v>
      </c>
      <c r="G95" s="123"/>
    </row>
    <row r="96" spans="1:7" ht="21" customHeight="1">
      <c r="A96" s="125"/>
      <c r="B96" s="104" t="s">
        <v>188</v>
      </c>
      <c r="C96" s="96"/>
      <c r="D96" s="97"/>
      <c r="E96" s="476">
        <f>ต.ค.57!F96+พ.ย.57!F96+ธ.ค.57!F96+ม.ค.58!F96+ก.พ.58!F96+มี.ค.58!F96+เม.ย.58!F96+พ.ค.58!F96</f>
        <v>3237</v>
      </c>
      <c r="F96" s="94">
        <v>1137</v>
      </c>
      <c r="G96" s="95"/>
    </row>
    <row r="97" spans="1:7" ht="21" customHeight="1">
      <c r="A97" s="125"/>
      <c r="B97" s="104" t="s">
        <v>189</v>
      </c>
      <c r="C97" s="96"/>
      <c r="D97" s="97"/>
      <c r="E97" s="476">
        <f>ต.ค.57!F97+พ.ย.57!F97+ธ.ค.57!F97+ม.ค.58!F97+ก.พ.58!F97+มี.ค.58!F97+เม.ย.58!F97+พ.ค.58!F97</f>
        <v>0</v>
      </c>
      <c r="F97" s="94">
        <v>0</v>
      </c>
      <c r="G97" s="95"/>
    </row>
    <row r="98" spans="1:7" ht="21" customHeight="1">
      <c r="A98" s="130"/>
      <c r="B98" s="103" t="s">
        <v>190</v>
      </c>
      <c r="C98" s="96" t="s">
        <v>9</v>
      </c>
      <c r="D98" s="447">
        <v>500</v>
      </c>
      <c r="E98" s="476">
        <f>ต.ค.57!F98+พ.ย.57!F98+ธ.ค.57!F98+ม.ค.58!F98+ก.พ.58!F98+มี.ค.58!F98+เม.ย.58!F98+พ.ค.58!F98</f>
        <v>230</v>
      </c>
      <c r="F98" s="344">
        <f>F99+F100</f>
        <v>64</v>
      </c>
      <c r="G98" s="106"/>
    </row>
    <row r="99" spans="1:7" ht="21" customHeight="1">
      <c r="A99" s="125"/>
      <c r="B99" s="104" t="s">
        <v>191</v>
      </c>
      <c r="C99" s="96"/>
      <c r="D99" s="97"/>
      <c r="E99" s="476">
        <f>ต.ค.57!F99+พ.ย.57!F99+ธ.ค.57!F99+ม.ค.58!F99+ก.พ.58!F99+มี.ค.58!F99+เม.ย.58!F99+พ.ค.58!F99</f>
        <v>230</v>
      </c>
      <c r="F99" s="94">
        <v>64</v>
      </c>
      <c r="G99" s="95"/>
    </row>
    <row r="100" spans="1:7" ht="21" customHeight="1">
      <c r="A100" s="129"/>
      <c r="B100" s="189" t="s">
        <v>192</v>
      </c>
      <c r="C100" s="190"/>
      <c r="D100" s="191"/>
      <c r="E100" s="476">
        <f>ต.ค.57!F100+พ.ย.57!F100+ธ.ค.57!F100+ม.ค.58!F100+ก.พ.58!F100+มี.ค.58!F100+เม.ย.58!F100+พ.ค.58!F100</f>
        <v>0</v>
      </c>
      <c r="F100" s="99">
        <v>0</v>
      </c>
      <c r="G100" s="121"/>
    </row>
    <row r="101" spans="1:7" ht="21" customHeight="1">
      <c r="A101" s="542" t="s">
        <v>305</v>
      </c>
      <c r="B101" s="542"/>
      <c r="C101" s="407" t="s">
        <v>3</v>
      </c>
      <c r="D101" s="408">
        <v>14540</v>
      </c>
      <c r="E101" s="383">
        <f>ต.ค.57!F101+พ.ย.57!F101+ธ.ค.57!F101+ม.ค.58!F101+ก.พ.58!F101+มี.ค.58!F101+เม.ย.58!F101+พ.ค.58!F101</f>
        <v>16967</v>
      </c>
      <c r="F101" s="409">
        <f>F103</f>
        <v>8064</v>
      </c>
      <c r="G101" s="397">
        <f t="shared" ref="G101:G102" si="4">E101*100/D101</f>
        <v>116.69188445667125</v>
      </c>
    </row>
    <row r="102" spans="1:7" ht="21" customHeight="1">
      <c r="A102" s="125"/>
      <c r="B102" s="338"/>
      <c r="C102" s="482" t="s">
        <v>19</v>
      </c>
      <c r="D102" s="484">
        <v>14940</v>
      </c>
      <c r="E102" s="476">
        <f>ต.ค.57!F102+พ.ย.57!F102+ธ.ค.57!F102+ม.ค.58!F102+ก.พ.58!F102+มี.ค.58!F102+เม.ย.58!F102+พ.ค.58!F102</f>
        <v>17578</v>
      </c>
      <c r="F102" s="452">
        <f>F111</f>
        <v>8172</v>
      </c>
      <c r="G102" s="123">
        <f t="shared" si="4"/>
        <v>117.65729585006693</v>
      </c>
    </row>
    <row r="103" spans="1:7" ht="21" customHeight="1">
      <c r="A103" s="177"/>
      <c r="B103" s="345" t="s">
        <v>182</v>
      </c>
      <c r="C103" s="187"/>
      <c r="D103" s="192"/>
      <c r="E103" s="476">
        <f>ต.ค.57!F103+พ.ย.57!F103+ธ.ค.57!F103+ม.ค.58!F103+ก.พ.58!F103+มี.ค.58!F103+เม.ย.58!F103+พ.ค.58!F103</f>
        <v>16967</v>
      </c>
      <c r="F103" s="122">
        <f>F104+F109+F110</f>
        <v>8064</v>
      </c>
      <c r="G103" s="123"/>
    </row>
    <row r="104" spans="1:7" ht="21" customHeight="1">
      <c r="A104" s="125"/>
      <c r="B104" s="347" t="s">
        <v>183</v>
      </c>
      <c r="C104" s="96"/>
      <c r="D104" s="97"/>
      <c r="E104" s="476">
        <f>ต.ค.57!F104+พ.ย.57!F104+ธ.ค.57!F104+ม.ค.58!F104+ก.พ.58!F104+มี.ค.58!F104+เม.ย.58!F104+พ.ค.58!F104</f>
        <v>5484</v>
      </c>
      <c r="F104" s="94">
        <f>F105+F106+F107+F108</f>
        <v>1399</v>
      </c>
      <c r="G104" s="95"/>
    </row>
    <row r="105" spans="1:7" ht="21" customHeight="1">
      <c r="A105" s="125"/>
      <c r="B105" s="132" t="s">
        <v>193</v>
      </c>
      <c r="C105" s="96"/>
      <c r="D105" s="97"/>
      <c r="E105" s="476">
        <f>ต.ค.57!F105+พ.ย.57!F105+ธ.ค.57!F105+ม.ค.58!F105+ก.พ.58!F105+มี.ค.58!F105+เม.ย.58!F105+พ.ค.58!F105</f>
        <v>108</v>
      </c>
      <c r="F105" s="94">
        <v>10</v>
      </c>
      <c r="G105" s="95"/>
    </row>
    <row r="106" spans="1:7" ht="21" customHeight="1">
      <c r="A106" s="125"/>
      <c r="B106" s="132" t="s">
        <v>93</v>
      </c>
      <c r="C106" s="96"/>
      <c r="D106" s="97"/>
      <c r="E106" s="476">
        <f>ต.ค.57!F106+พ.ย.57!F106+ธ.ค.57!F106+ม.ค.58!F106+ก.พ.58!F106+มี.ค.58!F106+เม.ย.58!F106+พ.ค.58!F106</f>
        <v>3374</v>
      </c>
      <c r="F106" s="94">
        <v>1226</v>
      </c>
      <c r="G106" s="95"/>
    </row>
    <row r="107" spans="1:7" ht="21" customHeight="1">
      <c r="A107" s="125"/>
      <c r="B107" s="132" t="s">
        <v>94</v>
      </c>
      <c r="C107" s="96"/>
      <c r="D107" s="97"/>
      <c r="E107" s="476">
        <f>ต.ค.57!F107+พ.ย.57!F107+ธ.ค.57!F107+ม.ค.58!F107+ก.พ.58!F107+มี.ค.58!F107+เม.ย.58!F107+พ.ค.58!F107</f>
        <v>2000</v>
      </c>
      <c r="F107" s="94">
        <v>163</v>
      </c>
      <c r="G107" s="95"/>
    </row>
    <row r="108" spans="1:7" ht="21" customHeight="1">
      <c r="A108" s="125"/>
      <c r="B108" s="132" t="s">
        <v>199</v>
      </c>
      <c r="C108" s="96"/>
      <c r="D108" s="97"/>
      <c r="E108" s="476">
        <f>ต.ค.57!F108+พ.ย.57!F108+ธ.ค.57!F108+ม.ค.58!F108+ก.พ.58!F108+มี.ค.58!F108+เม.ย.58!F108+พ.ค.58!F108</f>
        <v>2</v>
      </c>
      <c r="F108" s="94">
        <v>0</v>
      </c>
      <c r="G108" s="95"/>
    </row>
    <row r="109" spans="1:7" ht="21" customHeight="1">
      <c r="A109" s="125"/>
      <c r="B109" s="347" t="s">
        <v>196</v>
      </c>
      <c r="C109" s="96"/>
      <c r="D109" s="97"/>
      <c r="E109" s="476">
        <f>ต.ค.57!F109+พ.ย.57!F109+ธ.ค.57!F109+ม.ค.58!F109+ก.พ.58!F109+มี.ค.58!F109+เม.ย.58!F109+พ.ค.58!F109</f>
        <v>39</v>
      </c>
      <c r="F109" s="94">
        <v>4</v>
      </c>
      <c r="G109" s="95"/>
    </row>
    <row r="110" spans="1:7" ht="21" customHeight="1">
      <c r="A110" s="129"/>
      <c r="B110" s="348" t="s">
        <v>201</v>
      </c>
      <c r="C110" s="190"/>
      <c r="D110" s="191"/>
      <c r="E110" s="476">
        <f>ต.ค.57!F110+พ.ย.57!F110+ธ.ค.57!F110+ม.ค.58!F110+ก.พ.58!F110+มี.ค.58!F110+เม.ย.58!F110+พ.ค.58!F110</f>
        <v>11444</v>
      </c>
      <c r="F110" s="99">
        <v>6661</v>
      </c>
      <c r="G110" s="121"/>
    </row>
    <row r="111" spans="1:7" ht="21" customHeight="1">
      <c r="A111" s="404"/>
      <c r="B111" s="410" t="s">
        <v>184</v>
      </c>
      <c r="C111" s="406" t="s">
        <v>19</v>
      </c>
      <c r="D111" s="485">
        <v>14940</v>
      </c>
      <c r="E111" s="383">
        <f>ต.ค.57!F111+พ.ย.57!F111+ธ.ค.57!F111+ม.ค.58!F111+ก.พ.58!F111+มี.ค.58!F111+เม.ย.58!F111+พ.ค.58!F111</f>
        <v>17578</v>
      </c>
      <c r="F111" s="383">
        <f>F112+F117+F118</f>
        <v>8172</v>
      </c>
      <c r="G111" s="397">
        <f t="shared" ref="G111" si="5">E111*100/D111</f>
        <v>117.65729585006693</v>
      </c>
    </row>
    <row r="112" spans="1:7" ht="21" customHeight="1">
      <c r="A112" s="177"/>
      <c r="B112" s="349" t="s">
        <v>185</v>
      </c>
      <c r="C112" s="187"/>
      <c r="D112" s="192"/>
      <c r="E112" s="476">
        <f>ต.ค.57!F112+พ.ย.57!F112+ธ.ค.57!F112+ม.ค.58!F112+ก.พ.58!F112+มี.ค.58!F112+เม.ย.58!F112+พ.ค.58!F112</f>
        <v>6089</v>
      </c>
      <c r="F112" s="101">
        <f>F113+F114+F115+F116</f>
        <v>1507</v>
      </c>
      <c r="G112" s="123"/>
    </row>
    <row r="113" spans="1:7" ht="21" customHeight="1">
      <c r="A113" s="131"/>
      <c r="B113" s="132" t="s">
        <v>193</v>
      </c>
      <c r="C113" s="96"/>
      <c r="D113" s="97"/>
      <c r="E113" s="476">
        <f>ต.ค.57!F113+พ.ย.57!F113+ธ.ค.57!F113+ม.ค.58!F113+ก.พ.58!F113+มี.ค.58!F113+เม.ย.58!F113+พ.ค.58!F113</f>
        <v>127</v>
      </c>
      <c r="F113" s="108">
        <v>14</v>
      </c>
      <c r="G113" s="109"/>
    </row>
    <row r="114" spans="1:7" ht="21" customHeight="1">
      <c r="A114" s="125"/>
      <c r="B114" s="132" t="s">
        <v>93</v>
      </c>
      <c r="C114" s="96"/>
      <c r="D114" s="97"/>
      <c r="E114" s="476">
        <f>ต.ค.57!F114+พ.ย.57!F114+ธ.ค.57!F114+ม.ค.58!F114+ก.พ.58!F114+มี.ค.58!F114+เม.ย.58!F114+พ.ค.58!F114</f>
        <v>3504</v>
      </c>
      <c r="F114" s="94">
        <v>1245</v>
      </c>
      <c r="G114" s="95"/>
    </row>
    <row r="115" spans="1:7" ht="21" customHeight="1">
      <c r="A115" s="125"/>
      <c r="B115" s="132" t="s">
        <v>94</v>
      </c>
      <c r="C115" s="96"/>
      <c r="D115" s="97"/>
      <c r="E115" s="476">
        <f>ต.ค.57!F115+พ.ย.57!F115+ธ.ค.57!F115+ม.ค.58!F115+ก.พ.58!F115+มี.ค.58!F115+เม.ย.58!F115+พ.ค.58!F115</f>
        <v>2455</v>
      </c>
      <c r="F115" s="94">
        <v>248</v>
      </c>
      <c r="G115" s="95"/>
    </row>
    <row r="116" spans="1:7" ht="21" customHeight="1">
      <c r="A116" s="125"/>
      <c r="B116" s="132" t="s">
        <v>199</v>
      </c>
      <c r="C116" s="96"/>
      <c r="D116" s="97"/>
      <c r="E116" s="476">
        <f>ต.ค.57!F116+พ.ย.57!F116+ธ.ค.57!F116+ม.ค.58!F116+ก.พ.58!F116+มี.ค.58!F116+เม.ย.58!F116+พ.ค.58!F116</f>
        <v>3</v>
      </c>
      <c r="F116" s="94">
        <v>0</v>
      </c>
      <c r="G116" s="95"/>
    </row>
    <row r="117" spans="1:7" ht="21" customHeight="1">
      <c r="A117" s="125"/>
      <c r="B117" s="347" t="s">
        <v>197</v>
      </c>
      <c r="C117" s="96"/>
      <c r="D117" s="97"/>
      <c r="E117" s="476">
        <f>ต.ค.57!F117+พ.ย.57!F117+ธ.ค.57!F117+ม.ค.58!F117+ก.พ.58!F117+มี.ค.58!F117+เม.ย.58!F117+พ.ค.58!F117</f>
        <v>45</v>
      </c>
      <c r="F117" s="94">
        <v>4</v>
      </c>
      <c r="G117" s="95"/>
    </row>
    <row r="118" spans="1:7" ht="21" customHeight="1">
      <c r="A118" s="126"/>
      <c r="B118" s="350" t="s">
        <v>202</v>
      </c>
      <c r="C118" s="98"/>
      <c r="D118" s="105"/>
      <c r="E118" s="476">
        <f>ต.ค.57!F118+พ.ย.57!F118+ธ.ค.57!F118+ม.ค.58!F118+ก.พ.58!F118+มี.ค.58!F118+เม.ย.58!F118+พ.ค.58!F118</f>
        <v>11444</v>
      </c>
      <c r="F118" s="99">
        <v>6661</v>
      </c>
      <c r="G118" s="100"/>
    </row>
    <row r="119" spans="1:7" ht="21" customHeight="1">
      <c r="A119" s="117"/>
      <c r="B119" s="110"/>
      <c r="C119" s="110"/>
      <c r="D119" s="111"/>
      <c r="E119" s="110"/>
      <c r="F119" s="112"/>
      <c r="G119" s="113"/>
    </row>
  </sheetData>
  <mergeCells count="22">
    <mergeCell ref="A74:B74"/>
    <mergeCell ref="A1:G1"/>
    <mergeCell ref="A2:G2"/>
    <mergeCell ref="A3:G3"/>
    <mergeCell ref="A4:B5"/>
    <mergeCell ref="C4:C5"/>
    <mergeCell ref="D4:D5"/>
    <mergeCell ref="E4:E5"/>
    <mergeCell ref="F4:F5"/>
    <mergeCell ref="G4:G5"/>
    <mergeCell ref="A6:B6"/>
    <mergeCell ref="A7:B7"/>
    <mergeCell ref="A8:B8"/>
    <mergeCell ref="A53:B53"/>
    <mergeCell ref="A58:B58"/>
    <mergeCell ref="A101:B101"/>
    <mergeCell ref="A79:B79"/>
    <mergeCell ref="A80:B80"/>
    <mergeCell ref="A81:B81"/>
    <mergeCell ref="A84:B84"/>
    <mergeCell ref="A92:B92"/>
    <mergeCell ref="A93:B93"/>
  </mergeCells>
  <printOptions horizontalCentered="1"/>
  <pageMargins left="0.35" right="0.23" top="0.72" bottom="0.44" header="0.49" footer="0.26"/>
  <pageSetup paperSize="9" scale="8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</sheetPr>
  <dimension ref="A1:G119"/>
  <sheetViews>
    <sheetView showGridLines="0" view="pageBreakPreview" topLeftCell="A22" zoomScaleSheetLayoutView="100" workbookViewId="0">
      <selection activeCell="B35" sqref="B35"/>
    </sheetView>
  </sheetViews>
  <sheetFormatPr defaultRowHeight="22.5"/>
  <cols>
    <col min="1" max="1" width="4" style="118" customWidth="1"/>
    <col min="2" max="2" width="84.5" style="89" bestFit="1" customWidth="1"/>
    <col min="3" max="3" width="8.1640625" style="89" customWidth="1"/>
    <col min="4" max="4" width="11.33203125" style="114" bestFit="1" customWidth="1"/>
    <col min="5" max="5" width="9.83203125" style="89" bestFit="1" customWidth="1"/>
    <col min="6" max="6" width="8.33203125" style="115" bestFit="1" customWidth="1"/>
    <col min="7" max="7" width="9.1640625" style="116" customWidth="1"/>
    <col min="8" max="17" width="9.33203125" style="89" customWidth="1"/>
    <col min="18" max="16384" width="9.33203125" style="89"/>
  </cols>
  <sheetData>
    <row r="1" spans="1:7" s="327" customFormat="1" ht="23.25" customHeight="1">
      <c r="A1" s="527" t="s">
        <v>200</v>
      </c>
      <c r="B1" s="527"/>
      <c r="C1" s="527"/>
      <c r="D1" s="527"/>
      <c r="E1" s="527"/>
      <c r="F1" s="527"/>
      <c r="G1" s="527"/>
    </row>
    <row r="2" spans="1:7" s="327" customFormat="1" ht="23.25" customHeight="1">
      <c r="A2" s="527" t="s">
        <v>203</v>
      </c>
      <c r="B2" s="527"/>
      <c r="C2" s="527"/>
      <c r="D2" s="527"/>
      <c r="E2" s="527"/>
      <c r="F2" s="527"/>
      <c r="G2" s="527"/>
    </row>
    <row r="3" spans="1:7" s="327" customFormat="1" ht="23.25" customHeight="1">
      <c r="A3" s="543" t="s">
        <v>345</v>
      </c>
      <c r="B3" s="543"/>
      <c r="C3" s="543"/>
      <c r="D3" s="543"/>
      <c r="E3" s="543"/>
      <c r="F3" s="543"/>
      <c r="G3" s="543"/>
    </row>
    <row r="4" spans="1:7">
      <c r="A4" s="528" t="s">
        <v>11</v>
      </c>
      <c r="B4" s="529"/>
      <c r="C4" s="532" t="s">
        <v>1</v>
      </c>
      <c r="D4" s="534" t="s">
        <v>16</v>
      </c>
      <c r="E4" s="536" t="s">
        <v>346</v>
      </c>
      <c r="F4" s="557">
        <v>21337</v>
      </c>
      <c r="G4" s="540" t="s">
        <v>125</v>
      </c>
    </row>
    <row r="5" spans="1:7">
      <c r="A5" s="530"/>
      <c r="B5" s="531"/>
      <c r="C5" s="533"/>
      <c r="D5" s="535"/>
      <c r="E5" s="537"/>
      <c r="F5" s="558"/>
      <c r="G5" s="541"/>
    </row>
    <row r="6" spans="1:7" ht="22.5" customHeight="1">
      <c r="A6" s="544" t="s">
        <v>194</v>
      </c>
      <c r="B6" s="545"/>
      <c r="C6" s="390"/>
      <c r="D6" s="391"/>
      <c r="E6" s="423"/>
      <c r="F6" s="479"/>
      <c r="G6" s="397"/>
    </row>
    <row r="7" spans="1:7" ht="22.5" customHeight="1">
      <c r="A7" s="549" t="s">
        <v>204</v>
      </c>
      <c r="B7" s="550"/>
      <c r="C7" s="394"/>
      <c r="D7" s="395"/>
      <c r="E7" s="382"/>
      <c r="F7" s="479"/>
      <c r="G7" s="397"/>
    </row>
    <row r="8" spans="1:7" ht="22.5" customHeight="1">
      <c r="A8" s="551" t="s">
        <v>205</v>
      </c>
      <c r="B8" s="552"/>
      <c r="C8" s="394"/>
      <c r="D8" s="424"/>
      <c r="E8" s="382"/>
      <c r="F8" s="479"/>
      <c r="G8" s="397"/>
    </row>
    <row r="9" spans="1:7" ht="22.5" customHeight="1">
      <c r="A9" s="181"/>
      <c r="B9" s="416" t="s">
        <v>206</v>
      </c>
      <c r="C9" s="417" t="s">
        <v>3</v>
      </c>
      <c r="D9" s="448" t="s">
        <v>325</v>
      </c>
      <c r="E9" s="159"/>
      <c r="F9" s="480"/>
      <c r="G9" s="161"/>
    </row>
    <row r="10" spans="1:7" ht="22.5" customHeight="1">
      <c r="A10" s="331" t="s">
        <v>17</v>
      </c>
      <c r="B10" s="351"/>
      <c r="C10" s="332"/>
      <c r="D10" s="333"/>
      <c r="E10" s="334"/>
      <c r="F10" s="481"/>
      <c r="G10" s="336"/>
    </row>
    <row r="11" spans="1:7" s="1" customFormat="1" ht="22.5" customHeight="1">
      <c r="A11" s="352"/>
      <c r="B11" s="330" t="s">
        <v>312</v>
      </c>
      <c r="C11" s="96" t="s">
        <v>3</v>
      </c>
      <c r="D11" s="97"/>
      <c r="E11" s="91">
        <f>ต.ค.57!F11+พ.ย.57!F11+ธ.ค.57!F11+ม.ค.58!F11+ก.พ.58!F11+มี.ค.58!F11+เม.ย.58!F11+พ.ค.58!F11+มิ.ย.58!F11</f>
        <v>1420</v>
      </c>
      <c r="F11" s="92">
        <v>150</v>
      </c>
      <c r="G11" s="93"/>
    </row>
    <row r="12" spans="1:7" s="1" customFormat="1" ht="22.5" customHeight="1">
      <c r="A12" s="352"/>
      <c r="B12" s="330" t="s">
        <v>4</v>
      </c>
      <c r="C12" s="96" t="s">
        <v>3</v>
      </c>
      <c r="D12" s="97"/>
      <c r="E12" s="91">
        <f>ต.ค.57!F12+พ.ย.57!F12+ธ.ค.57!F12+ม.ค.58!F12+ก.พ.58!F12+มี.ค.58!F12+เม.ย.58!F12+พ.ค.58!F12+มิ.ย.58!F12</f>
        <v>8103</v>
      </c>
      <c r="F12" s="92">
        <v>958</v>
      </c>
      <c r="G12" s="93"/>
    </row>
    <row r="13" spans="1:7" s="1" customFormat="1" ht="22.5" customHeight="1">
      <c r="A13" s="352"/>
      <c r="B13" s="330"/>
      <c r="C13" s="96" t="s">
        <v>19</v>
      </c>
      <c r="D13" s="97"/>
      <c r="E13" s="91">
        <f>ต.ค.57!F13+พ.ย.57!F13+ธ.ค.57!F13+ม.ค.58!F13+ก.พ.58!F13+มี.ค.58!F13+เม.ย.58!F13+พ.ค.58!F13+มิ.ย.58!F13</f>
        <v>11689</v>
      </c>
      <c r="F13" s="92">
        <v>1364</v>
      </c>
      <c r="G13" s="93"/>
    </row>
    <row r="14" spans="1:7" s="1" customFormat="1" ht="22.5" customHeight="1">
      <c r="A14" s="352"/>
      <c r="B14" s="330" t="s">
        <v>5</v>
      </c>
      <c r="C14" s="96" t="s">
        <v>6</v>
      </c>
      <c r="D14" s="97"/>
      <c r="E14" s="91">
        <f>ต.ค.57!F14+พ.ย.57!F14+ธ.ค.57!F14+ม.ค.58!F14+ก.พ.58!F14+มี.ค.58!F14+เม.ย.58!F14+พ.ค.58!F14+มิ.ย.58!F14</f>
        <v>2033</v>
      </c>
      <c r="F14" s="92">
        <v>177</v>
      </c>
      <c r="G14" s="93"/>
    </row>
    <row r="15" spans="1:7" s="1" customFormat="1" ht="22.5" customHeight="1">
      <c r="A15" s="352"/>
      <c r="B15" s="330"/>
      <c r="C15" s="96" t="s">
        <v>313</v>
      </c>
      <c r="D15" s="97"/>
      <c r="E15" s="91">
        <f>ต.ค.57!F15+พ.ย.57!F15+ธ.ค.57!F15+ม.ค.58!F15+ก.พ.58!F15+มี.ค.58!F15+เม.ย.58!F15+พ.ค.58!F15+มิ.ย.58!F15</f>
        <v>1185</v>
      </c>
      <c r="F15" s="92">
        <v>117</v>
      </c>
      <c r="G15" s="93"/>
    </row>
    <row r="16" spans="1:7" s="1" customFormat="1" ht="23.25" customHeight="1">
      <c r="A16" s="352"/>
      <c r="B16" s="330" t="s">
        <v>15</v>
      </c>
      <c r="C16" s="96" t="s">
        <v>3</v>
      </c>
      <c r="D16" s="97"/>
      <c r="E16" s="91">
        <f>ต.ค.57!F16+พ.ย.57!F16+ธ.ค.57!F16+ม.ค.58!F16+ก.พ.58!F16+มี.ค.58!F16+เม.ย.58!F16+พ.ค.58!F16+มิ.ย.58!F16</f>
        <v>1714</v>
      </c>
      <c r="F16" s="92">
        <v>155</v>
      </c>
      <c r="G16" s="93"/>
    </row>
    <row r="17" spans="1:7" s="1" customFormat="1" ht="23.25" customHeight="1">
      <c r="A17" s="470"/>
      <c r="B17" s="471" t="s">
        <v>7</v>
      </c>
      <c r="C17" s="472" t="s">
        <v>3</v>
      </c>
      <c r="D17" s="473"/>
      <c r="E17" s="468">
        <f>ต.ค.57!F17+พ.ย.57!F17+ธ.ค.57!F17+ม.ค.58!F17+มิ.ย.58!F17</f>
        <v>613</v>
      </c>
      <c r="F17" s="469"/>
      <c r="G17" s="474"/>
    </row>
    <row r="18" spans="1:7" ht="22.5" customHeight="1">
      <c r="A18" s="380">
        <v>1</v>
      </c>
      <c r="B18" s="414" t="s">
        <v>207</v>
      </c>
      <c r="C18" s="415" t="s">
        <v>3</v>
      </c>
      <c r="D18" s="425">
        <f>D19+D22+D35+D36+D39+D40</f>
        <v>2851</v>
      </c>
      <c r="E18" s="382">
        <f>E19+E23+E35+E37+E39+E40</f>
        <v>3413</v>
      </c>
      <c r="F18" s="396">
        <f>F19+F22+F35+F36+F39+F40</f>
        <v>357</v>
      </c>
      <c r="G18" s="397">
        <f>E18*100/D18</f>
        <v>119.71238162048404</v>
      </c>
    </row>
    <row r="19" spans="1:7" ht="22.5" customHeight="1">
      <c r="A19" s="366"/>
      <c r="B19" s="367" t="s">
        <v>303</v>
      </c>
      <c r="C19" s="385" t="s">
        <v>3</v>
      </c>
      <c r="D19" s="426">
        <v>900</v>
      </c>
      <c r="E19" s="91">
        <f>ต.ค.57!F19+พ.ย.57!F19+ธ.ค.57!F19+ม.ค.58!F19+ก.พ.58!F19+มี.ค.58!F19+เม.ย.58!F19+พ.ค.58!F19+มิ.ย.58!F19</f>
        <v>688</v>
      </c>
      <c r="F19" s="386">
        <f>F20</f>
        <v>82</v>
      </c>
      <c r="G19" s="387">
        <f>E21*100/E19</f>
        <v>66.860465116279073</v>
      </c>
    </row>
    <row r="20" spans="1:7" ht="22.5" customHeight="1">
      <c r="A20" s="125"/>
      <c r="B20" s="142" t="s">
        <v>286</v>
      </c>
      <c r="C20" s="143"/>
      <c r="D20" s="427"/>
      <c r="E20" s="91">
        <f>ต.ค.57!F20+พ.ย.57!F20+ธ.ค.57!F20+ม.ค.58!F20+ก.พ.58!F20+มี.ค.58!F20+เม.ย.58!F20+พ.ค.58!F20+มิ.ย.58!F20</f>
        <v>688</v>
      </c>
      <c r="F20" s="94">
        <v>82</v>
      </c>
      <c r="G20" s="95"/>
    </row>
    <row r="21" spans="1:7" ht="22.5" customHeight="1">
      <c r="A21" s="125"/>
      <c r="B21" s="142" t="s">
        <v>287</v>
      </c>
      <c r="C21" s="143"/>
      <c r="D21" s="427"/>
      <c r="E21" s="91">
        <f>ต.ค.57!F21+พ.ย.57!F21+ธ.ค.57!F21+ม.ค.58!F21+ก.พ.58!F21+มี.ค.58!F21+เม.ย.58!F21+พ.ค.58!F21+มิ.ย.58!F21</f>
        <v>460</v>
      </c>
      <c r="F21" s="94">
        <v>51</v>
      </c>
      <c r="G21" s="95"/>
    </row>
    <row r="22" spans="1:7" ht="22.5" customHeight="1">
      <c r="A22" s="359"/>
      <c r="B22" s="360" t="s">
        <v>288</v>
      </c>
      <c r="C22" s="369" t="s">
        <v>3</v>
      </c>
      <c r="D22" s="428">
        <v>800</v>
      </c>
      <c r="E22" s="361">
        <f>E23</f>
        <v>1735</v>
      </c>
      <c r="F22" s="357">
        <f>F23</f>
        <v>223</v>
      </c>
      <c r="G22" s="358">
        <f>E23*100/D22</f>
        <v>216.875</v>
      </c>
    </row>
    <row r="23" spans="1:7" ht="22.5" customHeight="1">
      <c r="A23" s="125"/>
      <c r="B23" s="145" t="s">
        <v>292</v>
      </c>
      <c r="C23" s="143"/>
      <c r="D23" s="427"/>
      <c r="E23" s="91">
        <f>ต.ค.57!F23+พ.ย.57!F23+ธ.ค.57!F23+ม.ค.58!F23+ก.พ.58!F23+มี.ค.58!F23+เม.ย.58!F23+พ.ค.58!F23+มิ.ย.58!F23</f>
        <v>1735</v>
      </c>
      <c r="F23" s="94">
        <f>F24+F25</f>
        <v>223</v>
      </c>
      <c r="G23" s="95"/>
    </row>
    <row r="24" spans="1:7" ht="22.5" customHeight="1">
      <c r="A24" s="125"/>
      <c r="B24" s="145" t="s">
        <v>321</v>
      </c>
      <c r="C24" s="143"/>
      <c r="D24" s="427"/>
      <c r="E24" s="91">
        <f>ต.ค.57!F24+พ.ย.57!F24+ธ.ค.57!F24+ม.ค.58!F24+ก.พ.58!F24+มี.ค.58!F24+เม.ย.58!F24+พ.ค.58!F24+มิ.ย.58!F24</f>
        <v>1638</v>
      </c>
      <c r="F24" s="94">
        <v>217</v>
      </c>
      <c r="G24" s="95"/>
    </row>
    <row r="25" spans="1:7" ht="22.5" customHeight="1">
      <c r="A25" s="125"/>
      <c r="B25" s="145" t="s">
        <v>322</v>
      </c>
      <c r="C25" s="143"/>
      <c r="D25" s="427"/>
      <c r="E25" s="91">
        <f>ต.ค.57!F25+พ.ย.57!F25+ธ.ค.57!F25+ม.ค.58!F25+ก.พ.58!F25+มี.ค.58!F25+เม.ย.58!F25+พ.ค.58!F25+มิ.ย.58!F25</f>
        <v>97</v>
      </c>
      <c r="F25" s="94">
        <v>6</v>
      </c>
      <c r="G25" s="95"/>
    </row>
    <row r="26" spans="1:7" ht="22.5" customHeight="1">
      <c r="A26" s="125"/>
      <c r="B26" s="145" t="s">
        <v>289</v>
      </c>
      <c r="C26" s="143"/>
      <c r="D26" s="427"/>
      <c r="E26" s="91">
        <f>ต.ค.57!F26+พ.ย.57!F26+ธ.ค.57!F26+ม.ค.58!F26+ก.พ.58!F26+มี.ค.58!F26+เม.ย.58!F26+พ.ค.58!F26+มิ.ย.58!F26</f>
        <v>927</v>
      </c>
      <c r="F26" s="94">
        <f>F27+F28</f>
        <v>200</v>
      </c>
      <c r="G26" s="95"/>
    </row>
    <row r="27" spans="1:7" ht="22.5" customHeight="1">
      <c r="A27" s="125"/>
      <c r="B27" s="145" t="s">
        <v>291</v>
      </c>
      <c r="C27" s="143"/>
      <c r="D27" s="427"/>
      <c r="E27" s="91">
        <f>ต.ค.57!F27+พ.ย.57!F27+ธ.ค.57!F27+ม.ค.58!F27+ก.พ.58!F27+มี.ค.58!F27+เม.ย.58!F27+พ.ค.58!F27+มิ.ย.58!F27</f>
        <v>769</v>
      </c>
      <c r="F27" s="94">
        <v>100</v>
      </c>
      <c r="G27" s="95"/>
    </row>
    <row r="28" spans="1:7" ht="22.5" customHeight="1">
      <c r="A28" s="125"/>
      <c r="B28" s="145" t="s">
        <v>290</v>
      </c>
      <c r="C28" s="143"/>
      <c r="D28" s="427"/>
      <c r="E28" s="91">
        <f>ต.ค.57!F28+พ.ย.57!F28+ธ.ค.57!F28+ม.ค.58!F28+ก.พ.58!F28+มี.ค.58!F28+เม.ย.58!F28+พ.ค.58!F28+มิ.ย.58!F28</f>
        <v>158</v>
      </c>
      <c r="F28" s="94">
        <v>100</v>
      </c>
      <c r="G28" s="95"/>
    </row>
    <row r="29" spans="1:7" ht="22.5" customHeight="1">
      <c r="A29" s="125"/>
      <c r="B29" s="145" t="s">
        <v>293</v>
      </c>
      <c r="C29" s="143"/>
      <c r="D29" s="427"/>
      <c r="E29" s="91">
        <f>ต.ค.57!F29+พ.ย.57!F29+ธ.ค.57!F29+ม.ค.58!F29+ก.พ.58!F29+มี.ค.58!F29+เม.ย.58!F29+พ.ค.58!F29+มิ.ย.58!F29</f>
        <v>0</v>
      </c>
      <c r="F29" s="94">
        <v>0</v>
      </c>
      <c r="G29" s="95"/>
    </row>
    <row r="30" spans="1:7" ht="22.5" customHeight="1">
      <c r="A30" s="125"/>
      <c r="B30" s="145" t="s">
        <v>294</v>
      </c>
      <c r="C30" s="143"/>
      <c r="D30" s="427"/>
      <c r="E30" s="91">
        <f>ต.ค.57!F30+พ.ย.57!F30+ธ.ค.57!F30+ม.ค.58!F30+ก.พ.58!F30+มี.ค.58!F30+เม.ย.58!F30+พ.ค.58!F30+มิ.ย.58!F30</f>
        <v>0</v>
      </c>
      <c r="F30" s="94">
        <v>0</v>
      </c>
      <c r="G30" s="95"/>
    </row>
    <row r="31" spans="1:7" ht="22.5" customHeight="1">
      <c r="A31" s="125"/>
      <c r="B31" s="145" t="s">
        <v>295</v>
      </c>
      <c r="C31" s="143"/>
      <c r="D31" s="427"/>
      <c r="E31" s="91">
        <f>ต.ค.57!F31+พ.ย.57!F31+ธ.ค.57!F31+ม.ค.58!F31+ก.พ.58!F31+มี.ค.58!F31+เม.ย.58!F31+พ.ค.58!F31+มิ.ย.58!F31</f>
        <v>0</v>
      </c>
      <c r="F31" s="94">
        <v>0</v>
      </c>
      <c r="G31" s="95"/>
    </row>
    <row r="32" spans="1:7" ht="22.5" customHeight="1">
      <c r="A32" s="125"/>
      <c r="B32" s="145" t="s">
        <v>296</v>
      </c>
      <c r="C32" s="143"/>
      <c r="D32" s="427"/>
      <c r="E32" s="91">
        <f>ต.ค.57!F32+พ.ย.57!F32+ธ.ค.57!F32+ม.ค.58!F32+ก.พ.58!F32+มี.ค.58!F32+เม.ย.58!F32+พ.ค.58!F32+มิ.ย.58!F32</f>
        <v>969</v>
      </c>
      <c r="F32" s="94">
        <v>119</v>
      </c>
      <c r="G32" s="95"/>
    </row>
    <row r="33" spans="1:7" ht="22.5" customHeight="1">
      <c r="A33" s="125"/>
      <c r="B33" s="145" t="s">
        <v>297</v>
      </c>
      <c r="C33" s="143"/>
      <c r="D33" s="427"/>
      <c r="E33" s="91">
        <f>ต.ค.57!F33+พ.ย.57!F33+ธ.ค.57!F33+ม.ค.58!F33+ก.พ.58!F33+มี.ค.58!F33+เม.ย.58!F33+พ.ค.58!F33+มิ.ย.58!F33</f>
        <v>766</v>
      </c>
      <c r="F33" s="94">
        <v>104</v>
      </c>
      <c r="G33" s="95"/>
    </row>
    <row r="34" spans="1:7" ht="22.5" customHeight="1">
      <c r="A34" s="125"/>
      <c r="B34" s="145" t="s">
        <v>319</v>
      </c>
      <c r="C34" s="143"/>
      <c r="D34" s="427"/>
      <c r="E34" s="91">
        <f>ต.ค.57!F34+พ.ย.57!F34+ธ.ค.57!F34+ม.ค.58!F34+ก.พ.58!F34+มี.ค.58!F34+เม.ย.58!F34+พ.ค.58!F34+มิ.ย.58!F34</f>
        <v>4092</v>
      </c>
      <c r="F34" s="94">
        <v>521</v>
      </c>
      <c r="G34" s="95"/>
    </row>
    <row r="35" spans="1:7" ht="22.5" customHeight="1">
      <c r="A35" s="359"/>
      <c r="B35" s="360" t="s">
        <v>311</v>
      </c>
      <c r="C35" s="369" t="s">
        <v>3</v>
      </c>
      <c r="D35" s="428">
        <v>450</v>
      </c>
      <c r="E35" s="356">
        <f>ต.ค.57!F35+พ.ย.57!F35+ธ.ค.57!F35+ม.ค.58!F35+ก.พ.58!F35+มี.ค.58!F35+เม.ย.58!F35+พ.ค.58!F35+มิ.ย.58!F35</f>
        <v>364</v>
      </c>
      <c r="F35" s="357">
        <v>48</v>
      </c>
      <c r="G35" s="358">
        <f>E35*100/D35</f>
        <v>80.888888888888886</v>
      </c>
    </row>
    <row r="36" spans="1:7" ht="22.5" customHeight="1">
      <c r="A36" s="359"/>
      <c r="B36" s="360" t="s">
        <v>310</v>
      </c>
      <c r="C36" s="369" t="s">
        <v>3</v>
      </c>
      <c r="D36" s="428">
        <v>600</v>
      </c>
      <c r="E36" s="356">
        <f>ต.ค.57!F36+พ.ย.57!F36+ธ.ค.57!F36+ม.ค.58!F36+ก.พ.58!F36+มี.ค.58!F36+เม.ย.58!F36+พ.ค.58!F36+มิ.ย.58!F36</f>
        <v>515</v>
      </c>
      <c r="F36" s="357">
        <f>F37</f>
        <v>4</v>
      </c>
      <c r="G36" s="358">
        <f>E37*100/D36</f>
        <v>85.833333333333329</v>
      </c>
    </row>
    <row r="37" spans="1:7" ht="22.5" customHeight="1">
      <c r="A37" s="125"/>
      <c r="B37" s="142" t="s">
        <v>286</v>
      </c>
      <c r="C37" s="143"/>
      <c r="D37" s="427"/>
      <c r="E37" s="91">
        <f>ต.ค.57!F37+พ.ย.57!F37+ธ.ค.57!F37+ม.ค.58!F37+ก.พ.58!F37+มี.ค.58!F37+เม.ย.58!F37+พ.ค.58!F37+มิ.ย.58!F37</f>
        <v>515</v>
      </c>
      <c r="F37" s="94">
        <v>4</v>
      </c>
      <c r="G37" s="95"/>
    </row>
    <row r="38" spans="1:7" ht="22.5" customHeight="1">
      <c r="A38" s="125"/>
      <c r="B38" s="142" t="s">
        <v>344</v>
      </c>
      <c r="C38" s="143"/>
      <c r="D38" s="427"/>
      <c r="E38" s="91">
        <f>ต.ค.57!F38+พ.ย.57!F38+ธ.ค.57!F38+ม.ค.58!F38+ก.พ.58!F38+มี.ค.58!F38+เม.ย.58!F38+พ.ค.58!F38+มิ.ย.58!F38</f>
        <v>332</v>
      </c>
      <c r="F38" s="94">
        <v>0</v>
      </c>
      <c r="G38" s="95">
        <f>E38*100/E36</f>
        <v>64.466019417475735</v>
      </c>
    </row>
    <row r="39" spans="1:7" ht="21.75" customHeight="1">
      <c r="A39" s="354"/>
      <c r="B39" s="360" t="s">
        <v>314</v>
      </c>
      <c r="C39" s="369" t="s">
        <v>3</v>
      </c>
      <c r="D39" s="428">
        <v>1</v>
      </c>
      <c r="E39" s="356">
        <f>ต.ค.57!F39+พ.ย.57!F39+ธ.ค.57!F39+ม.ค.58!F39+ก.พ.58!F39+มี.ค.58!F39+เม.ย.58!F39+พ.ค.58!F39+มิ.ย.58!F39</f>
        <v>1</v>
      </c>
      <c r="F39" s="357">
        <v>0</v>
      </c>
      <c r="G39" s="358">
        <f>E39*100/D39</f>
        <v>100</v>
      </c>
    </row>
    <row r="40" spans="1:7" ht="21.75" customHeight="1">
      <c r="A40" s="370"/>
      <c r="B40" s="371" t="s">
        <v>315</v>
      </c>
      <c r="C40" s="372" t="s">
        <v>3</v>
      </c>
      <c r="D40" s="429">
        <v>100</v>
      </c>
      <c r="E40" s="373">
        <f>ต.ค.57!F40+พ.ย.57!F40+ธ.ค.57!F40+ม.ค.58!F40+ก.พ.58!F40+มี.ค.58!F40+เม.ย.58!F40+พ.ค.58!F40+มิ.ย.58!F40</f>
        <v>110</v>
      </c>
      <c r="F40" s="374">
        <v>0</v>
      </c>
      <c r="G40" s="375">
        <f>E40*100/D40</f>
        <v>110</v>
      </c>
    </row>
    <row r="41" spans="1:7" ht="22.5" customHeight="1">
      <c r="A41" s="380">
        <v>2</v>
      </c>
      <c r="B41" s="414" t="s">
        <v>218</v>
      </c>
      <c r="C41" s="415" t="s">
        <v>3</v>
      </c>
      <c r="D41" s="430">
        <f>D42+D45+D48+D51</f>
        <v>206</v>
      </c>
      <c r="E41" s="382">
        <f>E42+E45+E48+E51</f>
        <v>215</v>
      </c>
      <c r="F41" s="396">
        <f>F42+F45+F48+F51+F52</f>
        <v>4</v>
      </c>
      <c r="G41" s="397">
        <f>E41*100/D41</f>
        <v>104.36893203883496</v>
      </c>
    </row>
    <row r="42" spans="1:7" ht="22.5" customHeight="1">
      <c r="A42" s="366"/>
      <c r="B42" s="367" t="s">
        <v>300</v>
      </c>
      <c r="C42" s="385" t="s">
        <v>3</v>
      </c>
      <c r="D42" s="431">
        <v>20</v>
      </c>
      <c r="E42" s="356">
        <f>ต.ค.57!F42+พ.ย.57!F43+ธ.ค.57!F42+ม.ค.58!F42+ก.พ.58!F42+มี.ค.58!F42+เม.ย.58!F42+พ.ค.58!F42+มิ.ย.58!F42</f>
        <v>24</v>
      </c>
      <c r="F42" s="357">
        <v>0</v>
      </c>
      <c r="G42" s="387">
        <f>E42*100/D42</f>
        <v>120</v>
      </c>
    </row>
    <row r="43" spans="1:7" ht="22.5" customHeight="1">
      <c r="A43" s="125"/>
      <c r="B43" s="142" t="s">
        <v>286</v>
      </c>
      <c r="C43" s="143"/>
      <c r="D43" s="427"/>
      <c r="E43" s="91">
        <f>ต.ค.57!F43+พ.ย.57!F43+ธ.ค.57!F43+ม.ค.58!F43+ก.พ.58!F43+มี.ค.58!F43+เม.ย.58!F43+พ.ค.58!F43+มิ.ย.58!F43</f>
        <v>24</v>
      </c>
      <c r="F43" s="94">
        <v>0</v>
      </c>
      <c r="G43" s="95"/>
    </row>
    <row r="44" spans="1:7" ht="22.5" customHeight="1">
      <c r="A44" s="125"/>
      <c r="B44" s="142" t="s">
        <v>287</v>
      </c>
      <c r="C44" s="143"/>
      <c r="D44" s="427"/>
      <c r="E44" s="91">
        <f>ต.ค.57!F44+พ.ย.57!F44+ธ.ค.57!F44+ม.ค.58!F44+ก.พ.58!F44+มี.ค.58!F44+เม.ย.58!F44+พ.ค.58!F44+มิ.ย.58!F44</f>
        <v>6</v>
      </c>
      <c r="F44" s="94">
        <v>0</v>
      </c>
      <c r="G44" s="95"/>
    </row>
    <row r="45" spans="1:7" ht="22.5" customHeight="1">
      <c r="A45" s="359"/>
      <c r="B45" s="360" t="s">
        <v>301</v>
      </c>
      <c r="C45" s="369" t="s">
        <v>3</v>
      </c>
      <c r="D45" s="428">
        <v>150</v>
      </c>
      <c r="E45" s="356">
        <f>ต.ค.57!F45+พ.ย.57!F46+ธ.ค.57!F45+ม.ค.58!F45+ก.พ.58!F45+มี.ค.58!F45+เม.ย.58!F45+พ.ค.58!F45+มิ.ย.58!F45</f>
        <v>159</v>
      </c>
      <c r="F45" s="357">
        <f>F46</f>
        <v>0</v>
      </c>
      <c r="G45" s="358">
        <f>E45*100/D45</f>
        <v>106</v>
      </c>
    </row>
    <row r="46" spans="1:7" ht="22.5" customHeight="1">
      <c r="A46" s="125"/>
      <c r="B46" s="142" t="s">
        <v>286</v>
      </c>
      <c r="C46" s="143"/>
      <c r="D46" s="427"/>
      <c r="E46" s="91">
        <f>ต.ค.57!F46+พ.ย.57!F46+ธ.ค.57!F46+ม.ค.58!F46+ก.พ.58!F46+มี.ค.58!F46+เม.ย.58!F46+พ.ค.58!F46+มิ.ย.58!F46</f>
        <v>159</v>
      </c>
      <c r="F46" s="94">
        <v>0</v>
      </c>
      <c r="G46" s="95"/>
    </row>
    <row r="47" spans="1:7" ht="22.5" customHeight="1">
      <c r="A47" s="125"/>
      <c r="B47" s="142" t="s">
        <v>287</v>
      </c>
      <c r="C47" s="143"/>
      <c r="D47" s="427"/>
      <c r="E47" s="91">
        <f>ต.ค.57!F47+พ.ย.57!F47+ธ.ค.57!F47+ม.ค.58!F47+ก.พ.58!F47+มี.ค.58!F47+เม.ย.58!F47+พ.ค.58!F47+มิ.ย.58!F47</f>
        <v>122</v>
      </c>
      <c r="F47" s="94">
        <v>0</v>
      </c>
      <c r="G47" s="95"/>
    </row>
    <row r="48" spans="1:7" ht="22.5" customHeight="1">
      <c r="A48" s="359"/>
      <c r="B48" s="360" t="s">
        <v>302</v>
      </c>
      <c r="C48" s="369" t="s">
        <v>3</v>
      </c>
      <c r="D48" s="428">
        <v>35</v>
      </c>
      <c r="E48" s="356">
        <f>ต.ค.57!F48+พ.ย.57!F49+ธ.ค.57!F48+ม.ค.58!F48+ก.พ.58!F48+มี.ค.58!F48+เม.ย.58!F48+พ.ค.58!F48+มิ.ย.58!F48</f>
        <v>31</v>
      </c>
      <c r="F48" s="357">
        <f>F49</f>
        <v>4</v>
      </c>
      <c r="G48" s="358">
        <f>E48*100/D48</f>
        <v>88.571428571428569</v>
      </c>
    </row>
    <row r="49" spans="1:7" ht="22.5" customHeight="1">
      <c r="A49" s="125"/>
      <c r="B49" s="142" t="s">
        <v>286</v>
      </c>
      <c r="C49" s="143"/>
      <c r="D49" s="427"/>
      <c r="E49" s="91">
        <f>ต.ค.57!F49+พ.ย.57!F49+ธ.ค.57!F49+ม.ค.58!F49+ก.พ.58!F49+มี.ค.58!F49+เม.ย.58!F49+พ.ค.58!F49+มิ.ย.58!F49</f>
        <v>31</v>
      </c>
      <c r="F49" s="94">
        <v>4</v>
      </c>
      <c r="G49" s="95"/>
    </row>
    <row r="50" spans="1:7" ht="22.5" customHeight="1">
      <c r="A50" s="125"/>
      <c r="B50" s="142" t="s">
        <v>287</v>
      </c>
      <c r="C50" s="143"/>
      <c r="D50" s="427"/>
      <c r="E50" s="91">
        <f>ต.ค.57!F50+พ.ย.57!F50+ธ.ค.57!F50+ม.ค.58!F50+ก.พ.58!F50+มี.ค.58!F50+เม.ย.58!F50+พ.ค.58!F50+มิ.ย.58!F50</f>
        <v>31</v>
      </c>
      <c r="F50" s="94">
        <v>4</v>
      </c>
      <c r="G50" s="95"/>
    </row>
    <row r="51" spans="1:7" ht="22.5" customHeight="1">
      <c r="A51" s="376"/>
      <c r="B51" s="377" t="s">
        <v>222</v>
      </c>
      <c r="C51" s="378" t="s">
        <v>3</v>
      </c>
      <c r="D51" s="432">
        <v>1</v>
      </c>
      <c r="E51" s="356">
        <f>ต.ค.57!F51+พ.ย.57!F52+ธ.ค.57!F51+ม.ค.58!F51+ก.พ.58!F51+มี.ค.58!F51+เม.ย.58!F51+พ.ค.58!F51+มิ.ย.58!F51</f>
        <v>1</v>
      </c>
      <c r="F51" s="379">
        <v>0</v>
      </c>
      <c r="G51" s="358">
        <f>E51*100/D51</f>
        <v>100</v>
      </c>
    </row>
    <row r="52" spans="1:7" ht="22.5" customHeight="1">
      <c r="A52" s="197"/>
      <c r="B52" s="198" t="s">
        <v>335</v>
      </c>
      <c r="C52" s="199" t="s">
        <v>3</v>
      </c>
      <c r="D52" s="475">
        <v>46</v>
      </c>
      <c r="E52" s="356">
        <f>ต.ค.57!F52+พ.ย.57!F53+ธ.ค.57!F52+ม.ค.58!F52+ก.พ.58!F52+มี.ค.58!F52+เม.ย.58!F52+พ.ค.58!F52+มิ.ย.58!F52</f>
        <v>56</v>
      </c>
      <c r="F52" s="477">
        <v>0</v>
      </c>
      <c r="G52" s="478">
        <f>E52*100/D52</f>
        <v>121.73913043478261</v>
      </c>
    </row>
    <row r="53" spans="1:7" ht="22.5" customHeight="1">
      <c r="A53" s="553" t="s">
        <v>225</v>
      </c>
      <c r="B53" s="554"/>
      <c r="C53" s="406" t="s">
        <v>3</v>
      </c>
      <c r="D53" s="433"/>
      <c r="E53" s="382">
        <f>E55+E56+E57</f>
        <v>54</v>
      </c>
      <c r="F53" s="383">
        <f>F55+F56+F57</f>
        <v>8</v>
      </c>
      <c r="G53" s="384"/>
    </row>
    <row r="54" spans="1:7" ht="22.5" customHeight="1">
      <c r="A54" s="181"/>
      <c r="B54" s="139" t="s">
        <v>228</v>
      </c>
      <c r="C54" s="140" t="s">
        <v>3</v>
      </c>
      <c r="D54" s="434"/>
      <c r="E54" s="91">
        <f>E55+E56+E57</f>
        <v>54</v>
      </c>
      <c r="F54" s="160">
        <f>F55+F56+F57</f>
        <v>8</v>
      </c>
      <c r="G54" s="161"/>
    </row>
    <row r="55" spans="1:7" ht="22.5" customHeight="1">
      <c r="A55" s="124"/>
      <c r="B55" s="142" t="s">
        <v>316</v>
      </c>
      <c r="C55" s="143" t="s">
        <v>3</v>
      </c>
      <c r="D55" s="435"/>
      <c r="E55" s="91">
        <f>ต.ค.57!F55+พ.ย.57!F55+ธ.ค.57!F55+ม.ค.58!F55+ก.พ.58!F55+มี.ค.58!F55+เม.ย.58!F55+พ.ค.58!F55+มิ.ย.58!F55</f>
        <v>4</v>
      </c>
      <c r="F55" s="94">
        <v>1</v>
      </c>
      <c r="G55" s="93"/>
    </row>
    <row r="56" spans="1:7" ht="22.5" customHeight="1">
      <c r="A56" s="124"/>
      <c r="B56" s="142" t="s">
        <v>317</v>
      </c>
      <c r="C56" s="143" t="s">
        <v>3</v>
      </c>
      <c r="D56" s="435"/>
      <c r="E56" s="91">
        <f>ต.ค.57!F56+พ.ย.57!F56+ธ.ค.57!F56+ม.ค.58!F56+ก.พ.58!F56+มี.ค.58!F56+เม.ย.58!F56+พ.ค.58!F56+มิ.ย.58!F56</f>
        <v>2</v>
      </c>
      <c r="F56" s="92">
        <v>0</v>
      </c>
      <c r="G56" s="93"/>
    </row>
    <row r="57" spans="1:7" ht="22.5" customHeight="1">
      <c r="A57" s="162"/>
      <c r="B57" s="171" t="s">
        <v>318</v>
      </c>
      <c r="C57" s="172" t="s">
        <v>3</v>
      </c>
      <c r="D57" s="436"/>
      <c r="E57" s="91">
        <f>ต.ค.57!F57+พ.ย.57!F57+ธ.ค.57!F57+ม.ค.58!F57+ก.พ.58!F57+มี.ค.58!F57+เม.ย.58!F57+พ.ค.58!F57+มิ.ย.58!F57</f>
        <v>48</v>
      </c>
      <c r="F57" s="163">
        <v>7</v>
      </c>
      <c r="G57" s="164"/>
    </row>
    <row r="58" spans="1:7" ht="22.5" customHeight="1">
      <c r="A58" s="555" t="s">
        <v>233</v>
      </c>
      <c r="B58" s="556"/>
      <c r="C58" s="415"/>
      <c r="D58" s="437"/>
      <c r="E58" s="382"/>
      <c r="F58" s="383"/>
      <c r="G58" s="384"/>
    </row>
    <row r="59" spans="1:7" ht="22.5" customHeight="1">
      <c r="A59" s="380"/>
      <c r="B59" s="418" t="s">
        <v>234</v>
      </c>
      <c r="C59" s="381" t="s">
        <v>3</v>
      </c>
      <c r="D59" s="437">
        <f>D60+D64+D67</f>
        <v>6317</v>
      </c>
      <c r="E59" s="382">
        <f>E60+E64+E67</f>
        <v>6951</v>
      </c>
      <c r="F59" s="383">
        <f>F60+F64+F67</f>
        <v>668</v>
      </c>
      <c r="G59" s="384">
        <f>E59*100/D59</f>
        <v>110.03640968814311</v>
      </c>
    </row>
    <row r="60" spans="1:7" ht="22.5" customHeight="1">
      <c r="A60" s="366"/>
      <c r="B60" s="367" t="s">
        <v>235</v>
      </c>
      <c r="C60" s="368" t="s">
        <v>3</v>
      </c>
      <c r="D60" s="438">
        <f>D61+D62+D63</f>
        <v>2265</v>
      </c>
      <c r="E60" s="356">
        <f>E61+E62+E63</f>
        <v>3167</v>
      </c>
      <c r="F60" s="364">
        <f>F61+F62+F63</f>
        <v>347</v>
      </c>
      <c r="G60" s="365">
        <f>E60*100/D60</f>
        <v>139.82339955849889</v>
      </c>
    </row>
    <row r="61" spans="1:7" ht="22.5" customHeight="1">
      <c r="A61" s="125"/>
      <c r="B61" s="142" t="s">
        <v>236</v>
      </c>
      <c r="C61" s="143" t="s">
        <v>3</v>
      </c>
      <c r="D61" s="435">
        <v>1000</v>
      </c>
      <c r="E61" s="91">
        <f>ต.ค.57!F61+พ.ย.57!F61+ธ.ค.57!F61+ม.ค.58!F61+ก.พ.58!F61+มี.ค.58!F61+เม.ย.58!F61+พ.ค.58!F61+มิ.ย.58!F61</f>
        <v>1905</v>
      </c>
      <c r="F61" s="92">
        <v>0</v>
      </c>
      <c r="G61" s="95">
        <f>E61*100/D61</f>
        <v>190.5</v>
      </c>
    </row>
    <row r="62" spans="1:7" ht="22.5" customHeight="1">
      <c r="A62" s="125"/>
      <c r="B62" s="142" t="s">
        <v>237</v>
      </c>
      <c r="C62" s="143" t="s">
        <v>3</v>
      </c>
      <c r="D62" s="435">
        <v>1200</v>
      </c>
      <c r="E62" s="91">
        <f>ต.ค.57!F62+พ.ย.57!F62+ธ.ค.57!F62+ม.ค.58!F62+ก.พ.58!F62+มี.ค.58!F62+เม.ย.58!F62+พ.ค.58!F62+มิ.ย.58!F62</f>
        <v>1262</v>
      </c>
      <c r="F62" s="94">
        <v>347</v>
      </c>
      <c r="G62" s="95">
        <f t="shared" ref="G62:G73" si="0">E62*100/D62</f>
        <v>105.16666666666667</v>
      </c>
    </row>
    <row r="63" spans="1:7" ht="22.5" customHeight="1">
      <c r="A63" s="124"/>
      <c r="B63" s="142" t="s">
        <v>240</v>
      </c>
      <c r="C63" s="143" t="s">
        <v>3</v>
      </c>
      <c r="D63" s="435">
        <v>65</v>
      </c>
      <c r="E63" s="91">
        <f>ต.ค.57!F63+พ.ย.57!F63+ธ.ค.57!F63+ม.ค.58!F63+ก.พ.58!F63+มี.ค.58!F63+เม.ย.58!F63+พ.ค.58!F63+มิ.ย.58!F63</f>
        <v>0</v>
      </c>
      <c r="F63" s="92">
        <v>0</v>
      </c>
      <c r="G63" s="95">
        <f t="shared" si="0"/>
        <v>0</v>
      </c>
    </row>
    <row r="64" spans="1:7" ht="22.5" customHeight="1">
      <c r="A64" s="359"/>
      <c r="B64" s="360" t="s">
        <v>243</v>
      </c>
      <c r="C64" s="355" t="s">
        <v>3</v>
      </c>
      <c r="D64" s="439">
        <f>D65</f>
        <v>4000</v>
      </c>
      <c r="E64" s="356">
        <f>E65</f>
        <v>3726</v>
      </c>
      <c r="F64" s="361">
        <f>F65</f>
        <v>307</v>
      </c>
      <c r="G64" s="362">
        <f>E64*100/D64</f>
        <v>93.15</v>
      </c>
    </row>
    <row r="65" spans="1:7" ht="22.5" customHeight="1">
      <c r="A65" s="125"/>
      <c r="B65" s="142" t="s">
        <v>244</v>
      </c>
      <c r="C65" s="143" t="s">
        <v>3</v>
      </c>
      <c r="D65" s="435">
        <v>4000</v>
      </c>
      <c r="E65" s="91">
        <f>ต.ค.57!F65+พ.ย.57!F65+ธ.ค.57!F65+ม.ค.58!F65+ก.พ.58!F65+มี.ค.58!F65+เม.ย.58!F65+พ.ค.58!F65+มิ.ย.58!F65</f>
        <v>3726</v>
      </c>
      <c r="F65" s="92">
        <v>307</v>
      </c>
      <c r="G65" s="95">
        <f t="shared" si="0"/>
        <v>93.15</v>
      </c>
    </row>
    <row r="66" spans="1:7" ht="22.5" customHeight="1">
      <c r="A66" s="354"/>
      <c r="B66" s="360" t="s">
        <v>247</v>
      </c>
      <c r="C66" s="355" t="s">
        <v>49</v>
      </c>
      <c r="D66" s="439">
        <f>D68+D72</f>
        <v>2</v>
      </c>
      <c r="E66" s="356">
        <f>E68+E72</f>
        <v>2</v>
      </c>
      <c r="F66" s="361">
        <f>F68+F72</f>
        <v>1</v>
      </c>
      <c r="G66" s="95">
        <f t="shared" si="0"/>
        <v>100</v>
      </c>
    </row>
    <row r="67" spans="1:7" ht="22.5" customHeight="1">
      <c r="A67" s="354"/>
      <c r="B67" s="360"/>
      <c r="C67" s="355" t="s">
        <v>3</v>
      </c>
      <c r="D67" s="439">
        <f>D69+D70+D71+D73</f>
        <v>52</v>
      </c>
      <c r="E67" s="356">
        <f>E69+E70+E71+E73</f>
        <v>58</v>
      </c>
      <c r="F67" s="361">
        <f>F69+F73</f>
        <v>14</v>
      </c>
      <c r="G67" s="362">
        <f>E67*100/D67</f>
        <v>111.53846153846153</v>
      </c>
    </row>
    <row r="68" spans="1:7" ht="22.5" customHeight="1">
      <c r="A68" s="124"/>
      <c r="B68" s="142" t="s">
        <v>248</v>
      </c>
      <c r="C68" s="143" t="s">
        <v>49</v>
      </c>
      <c r="D68" s="435">
        <v>1</v>
      </c>
      <c r="E68" s="91">
        <f>ต.ค.57!F68+พ.ย.57!F68+ธ.ค.57!F68+ม.ค.58!F68+ก.พ.58!F68+มี.ค.58!F68+เม.ย.58!F68+พ.ค.58!F68+มิ.ย.58!F68</f>
        <v>1</v>
      </c>
      <c r="F68" s="92">
        <v>0</v>
      </c>
      <c r="G68" s="95">
        <f t="shared" si="0"/>
        <v>100</v>
      </c>
    </row>
    <row r="69" spans="1:7" ht="22.5" customHeight="1">
      <c r="A69" s="125"/>
      <c r="B69" s="142"/>
      <c r="C69" s="143" t="s">
        <v>3</v>
      </c>
      <c r="D69" s="435">
        <v>20</v>
      </c>
      <c r="E69" s="91">
        <f>ต.ค.57!F69+พ.ย.57!F69+ธ.ค.57!F69+ม.ค.58!F69+ก.พ.58!F69+มี.ค.58!F69+เม.ย.58!F69+พ.ค.58!F69+มิ.ย.58!F69</f>
        <v>20</v>
      </c>
      <c r="F69" s="94">
        <v>0</v>
      </c>
      <c r="G69" s="95">
        <f t="shared" si="0"/>
        <v>100</v>
      </c>
    </row>
    <row r="70" spans="1:7" ht="22.5" customHeight="1">
      <c r="A70" s="125"/>
      <c r="B70" s="142" t="s">
        <v>249</v>
      </c>
      <c r="C70" s="143" t="s">
        <v>3</v>
      </c>
      <c r="D70" s="435">
        <v>10</v>
      </c>
      <c r="E70" s="91">
        <f>ต.ค.57!F70+พ.ย.57!F70+ธ.ค.57!F70+ม.ค.58!F70+ก.พ.58!F70+มี.ค.58!F70+เม.ย.58!F70+พ.ค.58!F70+มิ.ย.58!F70</f>
        <v>12</v>
      </c>
      <c r="F70" s="94">
        <v>0</v>
      </c>
      <c r="G70" s="95">
        <f t="shared" si="0"/>
        <v>120</v>
      </c>
    </row>
    <row r="71" spans="1:7" ht="22.5" customHeight="1">
      <c r="A71" s="124"/>
      <c r="B71" s="142" t="s">
        <v>250</v>
      </c>
      <c r="C71" s="143" t="s">
        <v>3</v>
      </c>
      <c r="D71" s="435">
        <v>12</v>
      </c>
      <c r="E71" s="91">
        <f>ต.ค.57!F71+พ.ย.57!F71+ธ.ค.57!F71+ม.ค.58!F71+ก.พ.58!F71+มี.ค.58!F71+เม.ย.58!F71+พ.ค.58!F71+มิ.ย.58!F71</f>
        <v>12</v>
      </c>
      <c r="F71" s="92">
        <v>0</v>
      </c>
      <c r="G71" s="95">
        <f t="shared" si="0"/>
        <v>100</v>
      </c>
    </row>
    <row r="72" spans="1:7" ht="22.5" customHeight="1">
      <c r="A72" s="128"/>
      <c r="B72" s="142" t="s">
        <v>251</v>
      </c>
      <c r="C72" s="143" t="s">
        <v>49</v>
      </c>
      <c r="D72" s="435">
        <v>1</v>
      </c>
      <c r="E72" s="91">
        <f>ต.ค.57!F72+พ.ย.57!F72+ธ.ค.57!F72+ม.ค.58!F72+ก.พ.58!F72+มี.ค.58!F72+เม.ย.58!F72+พ.ค.58!F72+มิ.ย.58!F72</f>
        <v>1</v>
      </c>
      <c r="F72" s="90">
        <v>1</v>
      </c>
      <c r="G72" s="95">
        <f t="shared" si="0"/>
        <v>100</v>
      </c>
    </row>
    <row r="73" spans="1:7" ht="22.5" customHeight="1">
      <c r="A73" s="129"/>
      <c r="B73" s="171"/>
      <c r="C73" s="172" t="s">
        <v>3</v>
      </c>
      <c r="D73" s="436">
        <v>10</v>
      </c>
      <c r="E73" s="91">
        <f>ต.ค.57!F73+พ.ย.57!F73+ธ.ค.57!F73+ม.ค.58!F73+ก.พ.58!F73+มี.ค.58!F73+เม.ย.58!F73+พ.ค.58!F73+มิ.ย.58!F73</f>
        <v>14</v>
      </c>
      <c r="F73" s="120">
        <v>14</v>
      </c>
      <c r="G73" s="95">
        <f t="shared" si="0"/>
        <v>140</v>
      </c>
    </row>
    <row r="74" spans="1:7" ht="22.5" customHeight="1">
      <c r="A74" s="555" t="s">
        <v>252</v>
      </c>
      <c r="B74" s="556"/>
      <c r="C74" s="415"/>
      <c r="D74" s="437"/>
      <c r="E74" s="382"/>
      <c r="F74" s="396"/>
      <c r="G74" s="397"/>
    </row>
    <row r="75" spans="1:7" ht="22.5" customHeight="1">
      <c r="A75" s="388"/>
      <c r="B75" s="419" t="s">
        <v>253</v>
      </c>
      <c r="C75" s="420" t="s">
        <v>3</v>
      </c>
      <c r="D75" s="489">
        <f>D76+D77</f>
        <v>2700</v>
      </c>
      <c r="E75" s="490">
        <f>E76+E77</f>
        <v>251</v>
      </c>
      <c r="F75" s="491">
        <f>F76+F77</f>
        <v>0</v>
      </c>
      <c r="G75" s="422">
        <f>E75*100/D75</f>
        <v>9.2962962962962958</v>
      </c>
    </row>
    <row r="76" spans="1:7" ht="23.25" customHeight="1">
      <c r="A76" s="125"/>
      <c r="B76" s="142" t="s">
        <v>254</v>
      </c>
      <c r="C76" s="143" t="s">
        <v>3</v>
      </c>
      <c r="D76" s="434">
        <v>2500</v>
      </c>
      <c r="E76" s="91">
        <f>ต.ค.57!F76+พ.ย.57!F76+ธ.ค.57!F76+ม.ค.58!F76+ก.พ.58!F76+มี.ค.58!F76+เม.ย.58!F76+พ.ค.58!F76+มิ.ย.58!F76</f>
        <v>0</v>
      </c>
      <c r="F76" s="122">
        <v>0</v>
      </c>
      <c r="G76" s="95">
        <f t="shared" ref="G76:G78" si="1">E76*100/D76</f>
        <v>0</v>
      </c>
    </row>
    <row r="77" spans="1:7" ht="23.25" customHeight="1">
      <c r="A77" s="125"/>
      <c r="B77" s="142" t="s">
        <v>255</v>
      </c>
      <c r="C77" s="143" t="s">
        <v>3</v>
      </c>
      <c r="D77" s="435">
        <v>200</v>
      </c>
      <c r="E77" s="91">
        <f>ต.ค.57!F77+พ.ย.57!F77+ธ.ค.57!F77+ม.ค.58!F77+ก.พ.58!F77+มี.ค.58!F77+เม.ย.58!F77+พ.ค.58!F77+มิ.ย.58!F77</f>
        <v>251</v>
      </c>
      <c r="F77" s="94">
        <v>0</v>
      </c>
      <c r="G77" s="95">
        <f t="shared" si="1"/>
        <v>125.5</v>
      </c>
    </row>
    <row r="78" spans="1:7" ht="23.25" customHeight="1">
      <c r="A78" s="454"/>
      <c r="B78" s="455" t="s">
        <v>257</v>
      </c>
      <c r="C78" s="456" t="s">
        <v>3</v>
      </c>
      <c r="D78" s="457">
        <v>40000</v>
      </c>
      <c r="E78" s="201">
        <f>ต.ค.57!F78+พ.ย.57!F78+ธ.ค.57!F78+ม.ค.58!F78+ก.พ.58!F78+มี.ค.58!F78+เม.ย.58!F78+พ.ค.58!F78+มิ.ย.58!F78</f>
        <v>78726</v>
      </c>
      <c r="F78" s="458">
        <v>11308</v>
      </c>
      <c r="G78" s="459">
        <f t="shared" si="1"/>
        <v>196.815</v>
      </c>
    </row>
    <row r="79" spans="1:7" ht="21" customHeight="1">
      <c r="A79" s="544" t="s">
        <v>260</v>
      </c>
      <c r="B79" s="545"/>
      <c r="C79" s="390"/>
      <c r="D79" s="441"/>
      <c r="E79" s="382"/>
      <c r="F79" s="392"/>
      <c r="G79" s="393"/>
    </row>
    <row r="80" spans="1:7" ht="21" customHeight="1">
      <c r="A80" s="546" t="s">
        <v>261</v>
      </c>
      <c r="B80" s="546"/>
      <c r="C80" s="394"/>
      <c r="D80" s="442"/>
      <c r="E80" s="382"/>
      <c r="F80" s="396"/>
      <c r="G80" s="397"/>
    </row>
    <row r="81" spans="1:7" ht="21" customHeight="1">
      <c r="A81" s="547" t="s">
        <v>262</v>
      </c>
      <c r="B81" s="547"/>
      <c r="C81" s="398" t="s">
        <v>3</v>
      </c>
      <c r="D81" s="437">
        <f>D82+D83</f>
        <v>4300</v>
      </c>
      <c r="E81" s="382">
        <f>E82+E83</f>
        <v>6891</v>
      </c>
      <c r="F81" s="421">
        <f>F82+F83</f>
        <v>872</v>
      </c>
      <c r="G81" s="397">
        <f>E81*100/D81</f>
        <v>160.25581395348837</v>
      </c>
    </row>
    <row r="82" spans="1:7" ht="21" customHeight="1">
      <c r="A82" s="177"/>
      <c r="B82" s="152" t="s">
        <v>263</v>
      </c>
      <c r="C82" s="153" t="s">
        <v>3</v>
      </c>
      <c r="D82" s="443">
        <v>300</v>
      </c>
      <c r="E82" s="91">
        <f>ต.ค.57!F82+พ.ย.57!F82+ธ.ค.57!F82+ม.ค.58!F82+ก.พ.58!F82+มี.ค.58!F82+เม.ย.58!F82+พ.ค.58!F82+มิ.ย.58!F82</f>
        <v>310</v>
      </c>
      <c r="F82" s="101">
        <v>0</v>
      </c>
      <c r="G82" s="95">
        <f t="shared" ref="G82:G94" si="2">E82*100/D82</f>
        <v>103.33333333333333</v>
      </c>
    </row>
    <row r="83" spans="1:7" ht="21" customHeight="1">
      <c r="A83" s="129"/>
      <c r="B83" s="171" t="s">
        <v>264</v>
      </c>
      <c r="C83" s="185" t="s">
        <v>3</v>
      </c>
      <c r="D83" s="436">
        <v>4000</v>
      </c>
      <c r="E83" s="91">
        <f>ต.ค.57!F83+พ.ย.57!F83+ธ.ค.57!F83+ม.ค.58!F83+ก.พ.58!F83+มี.ค.58!F83+เม.ย.58!F83+พ.ค.58!F83+มิ.ย.58!F83</f>
        <v>6581</v>
      </c>
      <c r="F83" s="99">
        <v>872</v>
      </c>
      <c r="G83" s="95">
        <f t="shared" si="2"/>
        <v>164.52500000000001</v>
      </c>
    </row>
    <row r="84" spans="1:7" ht="21" customHeight="1">
      <c r="A84" s="548" t="s">
        <v>267</v>
      </c>
      <c r="B84" s="548"/>
      <c r="C84" s="399" t="s">
        <v>3</v>
      </c>
      <c r="D84" s="437">
        <f>D85+D86+D91</f>
        <v>1860</v>
      </c>
      <c r="E84" s="382">
        <f>E85+E86+E91</f>
        <v>3154</v>
      </c>
      <c r="F84" s="421">
        <f>F85+F86+F91</f>
        <v>630</v>
      </c>
      <c r="G84" s="397">
        <f>E84*100/D84</f>
        <v>169.56989247311827</v>
      </c>
    </row>
    <row r="85" spans="1:7" ht="21" customHeight="1">
      <c r="A85" s="127"/>
      <c r="B85" s="329" t="s">
        <v>268</v>
      </c>
      <c r="C85" s="466" t="s">
        <v>3</v>
      </c>
      <c r="D85" s="467">
        <v>60</v>
      </c>
      <c r="E85" s="91">
        <f>ต.ค.57!F85+พ.ย.57!F85+ธ.ค.57!F85+ม.ค.58!F85+ก.พ.58!F85+มี.ค.58!F85+เม.ย.58!F85+พ.ค.58!F85+มิ.ย.58!F85</f>
        <v>62</v>
      </c>
      <c r="F85" s="453">
        <v>62</v>
      </c>
      <c r="G85" s="102">
        <f t="shared" si="2"/>
        <v>103.33333333333333</v>
      </c>
    </row>
    <row r="86" spans="1:7" ht="21" customHeight="1">
      <c r="A86" s="125"/>
      <c r="B86" s="461" t="s">
        <v>270</v>
      </c>
      <c r="C86" s="462" t="s">
        <v>3</v>
      </c>
      <c r="D86" s="447">
        <v>1500</v>
      </c>
      <c r="E86" s="91">
        <f>ต.ค.57!F86+พ.ย.57!F86+ธ.ค.57!F86+ม.ค.58!F86+ก.พ.58!F86+มี.ค.58!F86+เม.ย.58!F86+พ.ค.58!F86+มิ.ย.58!F86</f>
        <v>2783</v>
      </c>
      <c r="F86" s="94">
        <f>F87+F88+F89+F90</f>
        <v>568</v>
      </c>
      <c r="G86" s="95">
        <f t="shared" si="2"/>
        <v>185.53333333333333</v>
      </c>
    </row>
    <row r="87" spans="1:7" ht="21" customHeight="1">
      <c r="A87" s="125"/>
      <c r="B87" s="461" t="s">
        <v>328</v>
      </c>
      <c r="C87" s="462" t="s">
        <v>3</v>
      </c>
      <c r="D87" s="343"/>
      <c r="E87" s="91">
        <f>ต.ค.57!F87+พ.ย.57!F87+ธ.ค.57!F87+ม.ค.58!F87+ก.พ.58!F87+มี.ค.58!F87+เม.ย.58!F87+พ.ค.58!F87+มิ.ย.58!F87</f>
        <v>1955</v>
      </c>
      <c r="F87" s="97">
        <v>361</v>
      </c>
      <c r="G87" s="95"/>
    </row>
    <row r="88" spans="1:7" ht="21" customHeight="1">
      <c r="A88" s="125"/>
      <c r="B88" s="461" t="s">
        <v>341</v>
      </c>
      <c r="C88" s="462" t="s">
        <v>3</v>
      </c>
      <c r="D88" s="343"/>
      <c r="E88" s="91">
        <f>ต.ค.57!F88+พ.ย.57!F88+ธ.ค.57!F88+ม.ค.58!F88+ก.พ.58!F88+มี.ค.58!F88+เม.ย.58!F88+พ.ค.58!F88+มิ.ย.58!F88</f>
        <v>734</v>
      </c>
      <c r="F88" s="94">
        <v>207</v>
      </c>
      <c r="G88" s="95"/>
    </row>
    <row r="89" spans="1:7" ht="21" customHeight="1">
      <c r="A89" s="125"/>
      <c r="B89" s="461" t="s">
        <v>329</v>
      </c>
      <c r="C89" s="462" t="s">
        <v>3</v>
      </c>
      <c r="D89" s="343"/>
      <c r="E89" s="91">
        <f>ต.ค.57!F89+พ.ย.57!F89+ธ.ค.57!F89+ม.ค.58!F89+ก.พ.58!F89+มี.ค.58!F89+เม.ย.58!F89+พ.ค.58!F89+มิ.ย.58!F89</f>
        <v>94</v>
      </c>
      <c r="F89" s="94">
        <v>0</v>
      </c>
      <c r="G89" s="95"/>
    </row>
    <row r="90" spans="1:7" ht="21" customHeight="1">
      <c r="A90" s="125"/>
      <c r="B90" s="461" t="s">
        <v>330</v>
      </c>
      <c r="C90" s="462" t="s">
        <v>3</v>
      </c>
      <c r="D90" s="343"/>
      <c r="E90" s="91">
        <f>ต.ค.57!F90+พ.ย.57!F90+ธ.ค.57!F90+ม.ค.58!F90+ก.พ.58!F90+มี.ค.58!F90+เม.ย.58!F90+พ.ค.58!F90+มิ.ย.58!F90</f>
        <v>0</v>
      </c>
      <c r="F90" s="94">
        <v>0</v>
      </c>
      <c r="G90" s="95"/>
    </row>
    <row r="91" spans="1:7" ht="21" customHeight="1">
      <c r="A91" s="126"/>
      <c r="B91" s="463" t="s">
        <v>336</v>
      </c>
      <c r="C91" s="464" t="s">
        <v>3</v>
      </c>
      <c r="D91" s="465">
        <v>300</v>
      </c>
      <c r="E91" s="91">
        <f>ต.ค.57!F91+พ.ย.57!F91+ธ.ค.57!F91+ม.ค.58!F91+ก.พ.58!F91+มี.ค.58!F91+เม.ย.58!F91+พ.ค.58!F91+มิ.ย.58!F91</f>
        <v>309</v>
      </c>
      <c r="F91" s="99">
        <v>0</v>
      </c>
      <c r="G91" s="100">
        <f t="shared" ref="G91" si="3">E91*100/D91</f>
        <v>103</v>
      </c>
    </row>
    <row r="92" spans="1:7" ht="21" customHeight="1">
      <c r="A92" s="546" t="s">
        <v>195</v>
      </c>
      <c r="B92" s="546"/>
      <c r="C92" s="394"/>
      <c r="D92" s="442"/>
      <c r="E92" s="382"/>
      <c r="F92" s="383"/>
      <c r="G92" s="384"/>
    </row>
    <row r="93" spans="1:7" ht="21" customHeight="1">
      <c r="A93" s="546" t="s">
        <v>304</v>
      </c>
      <c r="B93" s="546"/>
      <c r="C93" s="400" t="s">
        <v>3</v>
      </c>
      <c r="D93" s="446">
        <v>3500</v>
      </c>
      <c r="E93" s="383">
        <f>ต.ค.57!F93+พ.ย.57!F93+ธ.ค.57!F93+ม.ค.58!F93+ก.พ.58!F93+มี.ค.58!F93+เม.ย.58!F93+พ.ค.58!F93+มิ.ย.58!F93</f>
        <v>9886</v>
      </c>
      <c r="F93" s="402">
        <f>F95</f>
        <v>6649</v>
      </c>
      <c r="G93" s="403">
        <f t="shared" si="2"/>
        <v>282.45714285714286</v>
      </c>
    </row>
    <row r="94" spans="1:7" ht="21" customHeight="1">
      <c r="A94" s="404"/>
      <c r="B94" s="405" t="s">
        <v>186</v>
      </c>
      <c r="C94" s="406" t="s">
        <v>9</v>
      </c>
      <c r="D94" s="442">
        <v>500</v>
      </c>
      <c r="E94" s="383">
        <f>ต.ค.57!F94+พ.ย.57!F94+ธ.ค.57!F94+ม.ค.58!F94+ก.พ.58!F94+มี.ค.58!F94+เม.ย.58!F94+พ.ค.58!F94+มิ.ย.58!F94</f>
        <v>690</v>
      </c>
      <c r="F94" s="396">
        <f>F98</f>
        <v>460</v>
      </c>
      <c r="G94" s="397">
        <f t="shared" si="2"/>
        <v>138</v>
      </c>
    </row>
    <row r="95" spans="1:7" ht="21" customHeight="1">
      <c r="A95" s="177"/>
      <c r="B95" s="186" t="s">
        <v>187</v>
      </c>
      <c r="C95" s="187" t="s">
        <v>3</v>
      </c>
      <c r="D95" s="444">
        <v>3500</v>
      </c>
      <c r="E95" s="91">
        <f>ต.ค.57!F95+พ.ย.57!F95+ธ.ค.57!F95+ม.ค.58!F95+ก.พ.58!F95+มี.ค.58!F95+เม.ย.58!F95+พ.ค.58!F95+มิ.ย.58!F95</f>
        <v>9886</v>
      </c>
      <c r="F95" s="101">
        <f>F96+F97</f>
        <v>6649</v>
      </c>
      <c r="G95" s="123"/>
    </row>
    <row r="96" spans="1:7" ht="21" customHeight="1">
      <c r="A96" s="125"/>
      <c r="B96" s="104" t="s">
        <v>188</v>
      </c>
      <c r="C96" s="96"/>
      <c r="D96" s="97"/>
      <c r="E96" s="91">
        <f>ต.ค.57!F96+พ.ย.57!F96+ธ.ค.57!F96+ม.ค.58!F96+ก.พ.58!F96+มี.ค.58!F96+เม.ย.58!F96+พ.ค.58!F96+มิ.ย.58!F96</f>
        <v>9886</v>
      </c>
      <c r="F96" s="94">
        <v>6649</v>
      </c>
      <c r="G96" s="95"/>
    </row>
    <row r="97" spans="1:7" ht="21" customHeight="1">
      <c r="A97" s="125"/>
      <c r="B97" s="104" t="s">
        <v>189</v>
      </c>
      <c r="C97" s="96"/>
      <c r="D97" s="97"/>
      <c r="E97" s="91">
        <f>ต.ค.57!F97+พ.ย.57!F97+ธ.ค.57!F97+ม.ค.58!F97+ก.พ.58!F97+มี.ค.58!F97+เม.ย.58!F97+พ.ค.58!F97+มิ.ย.58!F97</f>
        <v>0</v>
      </c>
      <c r="F97" s="94">
        <v>0</v>
      </c>
      <c r="G97" s="95"/>
    </row>
    <row r="98" spans="1:7" ht="21" customHeight="1">
      <c r="A98" s="130"/>
      <c r="B98" s="103" t="s">
        <v>190</v>
      </c>
      <c r="C98" s="96" t="s">
        <v>9</v>
      </c>
      <c r="D98" s="447">
        <v>500</v>
      </c>
      <c r="E98" s="91">
        <f>ต.ค.57!F98+พ.ย.57!F98+ธ.ค.57!F98+ม.ค.58!F98+ก.พ.58!F98+มี.ค.58!F98+เม.ย.58!F98+พ.ค.58!F98+มิ.ย.58!F98</f>
        <v>690</v>
      </c>
      <c r="F98" s="344">
        <f>F99+F100</f>
        <v>460</v>
      </c>
      <c r="G98" s="106"/>
    </row>
    <row r="99" spans="1:7" ht="21" customHeight="1">
      <c r="A99" s="125"/>
      <c r="B99" s="104" t="s">
        <v>191</v>
      </c>
      <c r="C99" s="96"/>
      <c r="D99" s="97"/>
      <c r="E99" s="91">
        <f>ต.ค.57!F99+พ.ย.57!F99+ธ.ค.57!F99+ม.ค.58!F99+ก.พ.58!F99+มี.ค.58!F99+เม.ย.58!F99+พ.ค.58!F99+มิ.ย.58!F99</f>
        <v>690</v>
      </c>
      <c r="F99" s="94">
        <v>460</v>
      </c>
      <c r="G99" s="95"/>
    </row>
    <row r="100" spans="1:7" ht="21" customHeight="1">
      <c r="A100" s="129"/>
      <c r="B100" s="189" t="s">
        <v>192</v>
      </c>
      <c r="C100" s="190"/>
      <c r="D100" s="191"/>
      <c r="E100" s="91">
        <f>ต.ค.57!F100+พ.ย.57!F100+ธ.ค.57!F100+ม.ค.58!F100+ก.พ.58!F100+มี.ค.58!F100+เม.ย.58!F100+พ.ค.58!F100+มิ.ย.58!F100</f>
        <v>0</v>
      </c>
      <c r="F100" s="99">
        <v>0</v>
      </c>
      <c r="G100" s="121"/>
    </row>
    <row r="101" spans="1:7" ht="21" customHeight="1">
      <c r="A101" s="542" t="s">
        <v>305</v>
      </c>
      <c r="B101" s="542"/>
      <c r="C101" s="407" t="s">
        <v>3</v>
      </c>
      <c r="D101" s="408">
        <v>14540</v>
      </c>
      <c r="E101" s="383">
        <f>ต.ค.57!F101+พ.ย.57!F101+ธ.ค.57!F101+ม.ค.58!F101+ก.พ.58!F101+มี.ค.58!F101+เม.ย.58!F101+พ.ค.58!F101+มิ.ย.58!F101</f>
        <v>25770</v>
      </c>
      <c r="F101" s="409">
        <f>F103</f>
        <v>8803</v>
      </c>
      <c r="G101" s="397">
        <f t="shared" ref="G101:G102" si="4">E101*100/D101</f>
        <v>177.23521320495186</v>
      </c>
    </row>
    <row r="102" spans="1:7" ht="21" customHeight="1">
      <c r="A102" s="125"/>
      <c r="B102" s="338"/>
      <c r="C102" s="482" t="s">
        <v>19</v>
      </c>
      <c r="D102" s="484">
        <v>14940</v>
      </c>
      <c r="E102" s="91">
        <f>ต.ค.57!F102+พ.ย.57!F102+ธ.ค.57!F102+ม.ค.58!F102+ก.พ.58!F102+มี.ค.58!F102+เม.ย.58!F102+พ.ค.58!F102+มิ.ย.58!F102</f>
        <v>26623</v>
      </c>
      <c r="F102" s="452">
        <f>F111</f>
        <v>9045</v>
      </c>
      <c r="G102" s="123">
        <f t="shared" si="4"/>
        <v>178.19946452476572</v>
      </c>
    </row>
    <row r="103" spans="1:7" ht="21" customHeight="1">
      <c r="A103" s="177"/>
      <c r="B103" s="345" t="s">
        <v>182</v>
      </c>
      <c r="C103" s="187"/>
      <c r="D103" s="192"/>
      <c r="E103" s="91">
        <f>ต.ค.57!F103+พ.ย.57!F103+ธ.ค.57!F103+ม.ค.58!F103+ก.พ.58!F103+มี.ค.58!F103+เม.ย.58!F103+พ.ค.58!F103+มิ.ย.58!F103</f>
        <v>25770</v>
      </c>
      <c r="F103" s="122">
        <f>F104+F109+F110</f>
        <v>8803</v>
      </c>
      <c r="G103" s="123"/>
    </row>
    <row r="104" spans="1:7" ht="21" customHeight="1">
      <c r="A104" s="125"/>
      <c r="B104" s="347" t="s">
        <v>183</v>
      </c>
      <c r="C104" s="96"/>
      <c r="D104" s="97"/>
      <c r="E104" s="91">
        <f>ต.ค.57!F104+พ.ย.57!F104+ธ.ค.57!F104+ม.ค.58!F104+ก.พ.58!F104+มี.ค.58!F104+เม.ย.58!F104+พ.ค.58!F104+มิ.ย.58!F104</f>
        <v>6745</v>
      </c>
      <c r="F104" s="94">
        <v>1261</v>
      </c>
      <c r="G104" s="95"/>
    </row>
    <row r="105" spans="1:7" ht="21" customHeight="1">
      <c r="A105" s="125"/>
      <c r="B105" s="132" t="s">
        <v>193</v>
      </c>
      <c r="C105" s="96"/>
      <c r="D105" s="97"/>
      <c r="E105" s="91">
        <f>ต.ค.57!F105+พ.ย.57!F105+ธ.ค.57!F105+ม.ค.58!F105+ก.พ.58!F105+มี.ค.58!F105+เม.ย.58!F105+พ.ค.58!F105+มิ.ย.58!F105</f>
        <v>123</v>
      </c>
      <c r="F105" s="94">
        <v>15</v>
      </c>
      <c r="G105" s="95"/>
    </row>
    <row r="106" spans="1:7" ht="21" customHeight="1">
      <c r="A106" s="125"/>
      <c r="B106" s="132" t="s">
        <v>93</v>
      </c>
      <c r="C106" s="96"/>
      <c r="D106" s="97"/>
      <c r="E106" s="91">
        <f>ต.ค.57!F106+พ.ย.57!F106+ธ.ค.57!F106+ม.ค.58!F106+ก.พ.58!F106+มี.ค.58!F106+เม.ย.58!F106+พ.ค.58!F106+มิ.ย.58!F106</f>
        <v>4370</v>
      </c>
      <c r="F106" s="94">
        <v>996</v>
      </c>
      <c r="G106" s="95"/>
    </row>
    <row r="107" spans="1:7" ht="21" customHeight="1">
      <c r="A107" s="125"/>
      <c r="B107" s="132" t="s">
        <v>94</v>
      </c>
      <c r="C107" s="96"/>
      <c r="D107" s="97"/>
      <c r="E107" s="91">
        <f>ต.ค.57!F107+พ.ย.57!F107+ธ.ค.57!F107+ม.ค.58!F107+ก.พ.58!F107+มี.ค.58!F107+เม.ย.58!F107+พ.ค.58!F107+มิ.ย.58!F107</f>
        <v>2250</v>
      </c>
      <c r="F107" s="94">
        <v>250</v>
      </c>
      <c r="G107" s="95"/>
    </row>
    <row r="108" spans="1:7" ht="21" customHeight="1">
      <c r="A108" s="125"/>
      <c r="B108" s="132" t="s">
        <v>199</v>
      </c>
      <c r="C108" s="96"/>
      <c r="D108" s="97"/>
      <c r="E108" s="91">
        <f>ต.ค.57!F108+พ.ย.57!F108+ธ.ค.57!F108+ม.ค.58!F108+ก.พ.58!F108+มี.ค.58!F108+เม.ย.58!F108+พ.ค.58!F108+มิ.ย.58!F108</f>
        <v>2</v>
      </c>
      <c r="F108" s="94">
        <v>0</v>
      </c>
      <c r="G108" s="95"/>
    </row>
    <row r="109" spans="1:7" ht="21" customHeight="1">
      <c r="A109" s="125"/>
      <c r="B109" s="347" t="s">
        <v>196</v>
      </c>
      <c r="C109" s="96"/>
      <c r="D109" s="97"/>
      <c r="E109" s="91">
        <f>ต.ค.57!F109+พ.ย.57!F109+ธ.ค.57!F109+ม.ค.58!F109+ก.พ.58!F109+มี.ค.58!F109+เม.ย.58!F109+พ.ค.58!F109+มิ.ย.58!F109</f>
        <v>39</v>
      </c>
      <c r="F109" s="94">
        <v>0</v>
      </c>
      <c r="G109" s="95"/>
    </row>
    <row r="110" spans="1:7" ht="21" customHeight="1">
      <c r="A110" s="129"/>
      <c r="B110" s="348" t="s">
        <v>201</v>
      </c>
      <c r="C110" s="190"/>
      <c r="D110" s="191"/>
      <c r="E110" s="91">
        <f>ต.ค.57!F110+พ.ย.57!F110+ธ.ค.57!F110+ม.ค.58!F110+ก.พ.58!F110+มี.ค.58!F110+เม.ย.58!F110+พ.ค.58!F110+มิ.ย.58!F110</f>
        <v>18986</v>
      </c>
      <c r="F110" s="99">
        <v>7542</v>
      </c>
      <c r="G110" s="121"/>
    </row>
    <row r="111" spans="1:7" ht="21" customHeight="1">
      <c r="A111" s="404"/>
      <c r="B111" s="410" t="s">
        <v>184</v>
      </c>
      <c r="C111" s="406" t="s">
        <v>19</v>
      </c>
      <c r="D111" s="485">
        <v>14940</v>
      </c>
      <c r="E111" s="383">
        <f>ต.ค.57!F111+พ.ย.57!F111+ธ.ค.57!F111+ม.ค.58!F111+ก.พ.58!F111+มี.ค.58!F111+เม.ย.58!F111+พ.ค.58!F111+มิ.ย.58!F111</f>
        <v>26623</v>
      </c>
      <c r="F111" s="383">
        <f>F112+F117+F118</f>
        <v>9045</v>
      </c>
      <c r="G111" s="397">
        <f t="shared" ref="G111" si="5">E111*100/D111</f>
        <v>178.19946452476572</v>
      </c>
    </row>
    <row r="112" spans="1:7" ht="21" customHeight="1">
      <c r="A112" s="177"/>
      <c r="B112" s="349" t="s">
        <v>185</v>
      </c>
      <c r="C112" s="187"/>
      <c r="D112" s="192"/>
      <c r="E112" s="91">
        <f>ต.ค.57!F112+พ.ย.57!F112+ธ.ค.57!F112+ม.ค.58!F112+ก.พ.58!F112+มี.ค.58!F112+เม.ย.58!F112+พ.ค.58!F112+มิ.ย.58!F112</f>
        <v>7541</v>
      </c>
      <c r="F112" s="101">
        <f>F113+F114+F115+F116</f>
        <v>1452</v>
      </c>
      <c r="G112" s="123"/>
    </row>
    <row r="113" spans="1:7" ht="21" customHeight="1">
      <c r="A113" s="131"/>
      <c r="B113" s="132" t="s">
        <v>193</v>
      </c>
      <c r="C113" s="96"/>
      <c r="D113" s="97"/>
      <c r="E113" s="91">
        <f>ต.ค.57!F113+พ.ย.57!F113+ธ.ค.57!F113+ม.ค.58!F113+ก.พ.58!F113+มี.ค.58!F113+เม.ย.58!F113+พ.ค.58!F113+มิ.ย.58!F113</f>
        <v>144</v>
      </c>
      <c r="F113" s="108">
        <v>17</v>
      </c>
      <c r="G113" s="109"/>
    </row>
    <row r="114" spans="1:7" ht="21" customHeight="1">
      <c r="A114" s="125"/>
      <c r="B114" s="132" t="s">
        <v>93</v>
      </c>
      <c r="C114" s="96"/>
      <c r="D114" s="97"/>
      <c r="E114" s="91">
        <f>ต.ค.57!F114+พ.ย.57!F114+ธ.ค.57!F114+ม.ค.58!F114+ก.พ.58!F114+มี.ค.58!F114+เม.ย.58!F114+พ.ค.58!F114+มิ.ย.58!F114</f>
        <v>4534</v>
      </c>
      <c r="F114" s="94">
        <v>1030</v>
      </c>
      <c r="G114" s="95"/>
    </row>
    <row r="115" spans="1:7" ht="21" customHeight="1">
      <c r="A115" s="125"/>
      <c r="B115" s="132" t="s">
        <v>94</v>
      </c>
      <c r="C115" s="96"/>
      <c r="D115" s="97"/>
      <c r="E115" s="91">
        <f>ต.ค.57!F115+พ.ย.57!F115+ธ.ค.57!F115+ม.ค.58!F115+ก.พ.58!F115+มี.ค.58!F115+เม.ย.58!F115+พ.ค.58!F115+มิ.ย.58!F115</f>
        <v>2860</v>
      </c>
      <c r="F115" s="94">
        <v>405</v>
      </c>
      <c r="G115" s="95"/>
    </row>
    <row r="116" spans="1:7" ht="21" customHeight="1">
      <c r="A116" s="125"/>
      <c r="B116" s="132" t="s">
        <v>199</v>
      </c>
      <c r="C116" s="96"/>
      <c r="D116" s="97"/>
      <c r="E116" s="91">
        <f>ต.ค.57!F116+พ.ย.57!F116+ธ.ค.57!F116+ม.ค.58!F116+ก.พ.58!F116+มี.ค.58!F116+เม.ย.58!F116+พ.ค.58!F116+มิ.ย.58!F116</f>
        <v>3</v>
      </c>
      <c r="F116" s="94">
        <v>0</v>
      </c>
      <c r="G116" s="95"/>
    </row>
    <row r="117" spans="1:7" ht="21" customHeight="1">
      <c r="A117" s="125"/>
      <c r="B117" s="347" t="s">
        <v>197</v>
      </c>
      <c r="C117" s="96"/>
      <c r="D117" s="97"/>
      <c r="E117" s="91">
        <f>ต.ค.57!F117+พ.ย.57!F117+ธ.ค.57!F117+ม.ค.58!F117+ก.พ.58!F117+มี.ค.58!F117+เม.ย.58!F117+พ.ค.58!F117+มิ.ย.58!F117</f>
        <v>45</v>
      </c>
      <c r="F117" s="94">
        <v>0</v>
      </c>
      <c r="G117" s="95"/>
    </row>
    <row r="118" spans="1:7" ht="21" customHeight="1">
      <c r="A118" s="126"/>
      <c r="B118" s="350" t="s">
        <v>202</v>
      </c>
      <c r="C118" s="98"/>
      <c r="D118" s="105"/>
      <c r="E118" s="201">
        <f>ต.ค.57!F118+พ.ย.57!F118+ธ.ค.57!F118+ม.ค.58!F118+ก.พ.58!F118+มี.ค.58!F118+เม.ย.58!F118+พ.ค.58!F118+มิ.ย.58!F118</f>
        <v>19037</v>
      </c>
      <c r="F118" s="99">
        <v>7593</v>
      </c>
      <c r="G118" s="100"/>
    </row>
    <row r="119" spans="1:7" ht="21" customHeight="1">
      <c r="A119" s="117"/>
      <c r="B119" s="110"/>
      <c r="C119" s="110"/>
      <c r="D119" s="111"/>
      <c r="E119" s="110"/>
      <c r="F119" s="112"/>
      <c r="G119" s="113"/>
    </row>
  </sheetData>
  <mergeCells count="22">
    <mergeCell ref="A74:B74"/>
    <mergeCell ref="A1:G1"/>
    <mergeCell ref="A2:G2"/>
    <mergeCell ref="A3:G3"/>
    <mergeCell ref="A4:B5"/>
    <mergeCell ref="C4:C5"/>
    <mergeCell ref="D4:D5"/>
    <mergeCell ref="E4:E5"/>
    <mergeCell ref="F4:F5"/>
    <mergeCell ref="G4:G5"/>
    <mergeCell ref="A6:B6"/>
    <mergeCell ref="A7:B7"/>
    <mergeCell ref="A8:B8"/>
    <mergeCell ref="A53:B53"/>
    <mergeCell ref="A58:B58"/>
    <mergeCell ref="A101:B101"/>
    <mergeCell ref="A79:B79"/>
    <mergeCell ref="A80:B80"/>
    <mergeCell ref="A81:B81"/>
    <mergeCell ref="A84:B84"/>
    <mergeCell ref="A92:B92"/>
    <mergeCell ref="A93:B93"/>
  </mergeCells>
  <printOptions horizontalCentered="1"/>
  <pageMargins left="0.35" right="0.23" top="0.72" bottom="0.44" header="0.49" footer="0.26"/>
  <pageSetup paperSize="9" scale="8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</sheetPr>
  <dimension ref="A1:M119"/>
  <sheetViews>
    <sheetView showGridLines="0" view="pageBreakPreview" topLeftCell="A46" zoomScaleSheetLayoutView="100" workbookViewId="0">
      <selection activeCell="F57" sqref="F57"/>
    </sheetView>
  </sheetViews>
  <sheetFormatPr defaultRowHeight="22.5"/>
  <cols>
    <col min="1" max="1" width="4" style="118" customWidth="1"/>
    <col min="2" max="2" width="84.5" style="89" bestFit="1" customWidth="1"/>
    <col min="3" max="3" width="8.1640625" style="89" customWidth="1"/>
    <col min="4" max="4" width="11.33203125" style="114" bestFit="1" customWidth="1"/>
    <col min="5" max="5" width="9.83203125" style="89" bestFit="1" customWidth="1"/>
    <col min="6" max="6" width="8.33203125" style="115" bestFit="1" customWidth="1"/>
    <col min="7" max="7" width="9.1640625" style="116" customWidth="1"/>
    <col min="8" max="17" width="9.33203125" style="89" customWidth="1"/>
    <col min="18" max="16384" width="9.33203125" style="89"/>
  </cols>
  <sheetData>
    <row r="1" spans="1:7" s="327" customFormat="1" ht="23.25" customHeight="1">
      <c r="A1" s="527" t="s">
        <v>200</v>
      </c>
      <c r="B1" s="527"/>
      <c r="C1" s="527"/>
      <c r="D1" s="527"/>
      <c r="E1" s="527"/>
      <c r="F1" s="527"/>
      <c r="G1" s="527"/>
    </row>
    <row r="2" spans="1:7" s="327" customFormat="1" ht="23.25" customHeight="1">
      <c r="A2" s="527" t="s">
        <v>203</v>
      </c>
      <c r="B2" s="527"/>
      <c r="C2" s="527"/>
      <c r="D2" s="527"/>
      <c r="E2" s="527"/>
      <c r="F2" s="527"/>
      <c r="G2" s="527"/>
    </row>
    <row r="3" spans="1:7" s="327" customFormat="1" ht="23.25" customHeight="1">
      <c r="A3" s="543" t="s">
        <v>347</v>
      </c>
      <c r="B3" s="543"/>
      <c r="C3" s="543"/>
      <c r="D3" s="543"/>
      <c r="E3" s="543"/>
      <c r="F3" s="543"/>
      <c r="G3" s="543"/>
    </row>
    <row r="4" spans="1:7">
      <c r="A4" s="528" t="s">
        <v>11</v>
      </c>
      <c r="B4" s="529"/>
      <c r="C4" s="532" t="s">
        <v>1</v>
      </c>
      <c r="D4" s="534" t="s">
        <v>16</v>
      </c>
      <c r="E4" s="536" t="s">
        <v>348</v>
      </c>
      <c r="F4" s="557">
        <v>21367</v>
      </c>
      <c r="G4" s="540" t="s">
        <v>125</v>
      </c>
    </row>
    <row r="5" spans="1:7">
      <c r="A5" s="530"/>
      <c r="B5" s="531"/>
      <c r="C5" s="533"/>
      <c r="D5" s="535"/>
      <c r="E5" s="537"/>
      <c r="F5" s="558"/>
      <c r="G5" s="541"/>
    </row>
    <row r="6" spans="1:7" ht="22.5" customHeight="1">
      <c r="A6" s="544" t="s">
        <v>194</v>
      </c>
      <c r="B6" s="545"/>
      <c r="C6" s="390"/>
      <c r="D6" s="391"/>
      <c r="E6" s="423"/>
      <c r="F6" s="479"/>
      <c r="G6" s="397"/>
    </row>
    <row r="7" spans="1:7" ht="22.5" customHeight="1">
      <c r="A7" s="549" t="s">
        <v>204</v>
      </c>
      <c r="B7" s="550"/>
      <c r="C7" s="394"/>
      <c r="D7" s="395"/>
      <c r="E7" s="382"/>
      <c r="F7" s="479"/>
      <c r="G7" s="397"/>
    </row>
    <row r="8" spans="1:7" ht="22.5" customHeight="1">
      <c r="A8" s="551" t="s">
        <v>205</v>
      </c>
      <c r="B8" s="552"/>
      <c r="C8" s="394"/>
      <c r="D8" s="424"/>
      <c r="E8" s="382"/>
      <c r="F8" s="479"/>
      <c r="G8" s="397"/>
    </row>
    <row r="9" spans="1:7" ht="22.5" customHeight="1">
      <c r="A9" s="181"/>
      <c r="B9" s="416" t="s">
        <v>206</v>
      </c>
      <c r="C9" s="417" t="s">
        <v>3</v>
      </c>
      <c r="D9" s="448" t="s">
        <v>325</v>
      </c>
      <c r="E9" s="159"/>
      <c r="F9" s="480"/>
      <c r="G9" s="161"/>
    </row>
    <row r="10" spans="1:7" ht="22.5" customHeight="1">
      <c r="A10" s="331" t="s">
        <v>17</v>
      </c>
      <c r="B10" s="351"/>
      <c r="C10" s="332"/>
      <c r="D10" s="333"/>
      <c r="E10" s="334"/>
      <c r="F10" s="481"/>
      <c r="G10" s="336"/>
    </row>
    <row r="11" spans="1:7" s="1" customFormat="1" ht="22.5" customHeight="1">
      <c r="A11" s="352"/>
      <c r="B11" s="330" t="s">
        <v>312</v>
      </c>
      <c r="C11" s="96" t="s">
        <v>3</v>
      </c>
      <c r="D11" s="97"/>
      <c r="E11" s="91">
        <f>ต.ค.57!F11+พ.ย.57!F11+ธ.ค.57!F11+ม.ค.58!F11+ก.พ.58!F11+มี.ค.58!F11+เม.ย.58!F11+พ.ค.58!F11+มิ.ย.58!F11+ก.ค.58!F11</f>
        <v>1563</v>
      </c>
      <c r="F11" s="92">
        <v>143</v>
      </c>
      <c r="G11" s="93"/>
    </row>
    <row r="12" spans="1:7" s="1" customFormat="1" ht="22.5" customHeight="1">
      <c r="A12" s="352"/>
      <c r="B12" s="330" t="s">
        <v>4</v>
      </c>
      <c r="C12" s="96" t="s">
        <v>3</v>
      </c>
      <c r="D12" s="97"/>
      <c r="E12" s="91">
        <f>ต.ค.57!F12+พ.ย.57!F12+ธ.ค.57!F12+ม.ค.58!F12+ก.พ.58!F12+มี.ค.58!F12+เม.ย.58!F12+พ.ค.58!F12+มิ.ย.58!F12+ก.ค.58!F12</f>
        <v>9048</v>
      </c>
      <c r="F12" s="92">
        <v>945</v>
      </c>
      <c r="G12" s="93"/>
    </row>
    <row r="13" spans="1:7" s="1" customFormat="1" ht="22.5" customHeight="1">
      <c r="A13" s="352"/>
      <c r="B13" s="330"/>
      <c r="C13" s="96" t="s">
        <v>19</v>
      </c>
      <c r="D13" s="97"/>
      <c r="E13" s="91">
        <f>ต.ค.57!F13+พ.ย.57!F13+ธ.ค.57!F13+ม.ค.58!F13+ก.พ.58!F13+มี.ค.58!F13+เม.ย.58!F13+พ.ค.58!F13+มิ.ย.58!F13+ก.ค.58!F13</f>
        <v>13013</v>
      </c>
      <c r="F13" s="92">
        <v>1324</v>
      </c>
      <c r="G13" s="93"/>
    </row>
    <row r="14" spans="1:7" s="1" customFormat="1" ht="22.5" customHeight="1">
      <c r="A14" s="352"/>
      <c r="B14" s="330" t="s">
        <v>5</v>
      </c>
      <c r="C14" s="96" t="s">
        <v>6</v>
      </c>
      <c r="D14" s="97"/>
      <c r="E14" s="91">
        <f>ต.ค.57!F14+พ.ย.57!F14+ธ.ค.57!F14+ม.ค.58!F14+ก.พ.58!F14+มี.ค.58!F14+เม.ย.58!F14+พ.ค.58!F14+มิ.ย.58!F14+ก.ค.58!F14</f>
        <v>2163</v>
      </c>
      <c r="F14" s="92">
        <v>130</v>
      </c>
      <c r="G14" s="93"/>
    </row>
    <row r="15" spans="1:7" s="1" customFormat="1" ht="22.5" customHeight="1">
      <c r="A15" s="352"/>
      <c r="B15" s="330"/>
      <c r="C15" s="96" t="s">
        <v>313</v>
      </c>
      <c r="D15" s="97"/>
      <c r="E15" s="91">
        <f>ต.ค.57!F15+พ.ย.57!F15+ธ.ค.57!F15+ม.ค.58!F15+ก.พ.58!F15+มี.ค.58!F15+เม.ย.58!F15+พ.ค.58!F15+มิ.ย.58!F15+ก.ค.58!F15</f>
        <v>1297</v>
      </c>
      <c r="F15" s="92">
        <v>112</v>
      </c>
      <c r="G15" s="93"/>
    </row>
    <row r="16" spans="1:7" s="1" customFormat="1" ht="23.25" customHeight="1">
      <c r="A16" s="352"/>
      <c r="B16" s="330" t="s">
        <v>15</v>
      </c>
      <c r="C16" s="96" t="s">
        <v>3</v>
      </c>
      <c r="D16" s="97"/>
      <c r="E16" s="91">
        <f>ต.ค.57!F16+พ.ย.57!F16+ธ.ค.57!F16+ม.ค.58!F16+ก.พ.58!F16+มี.ค.58!F16+เม.ย.58!F16+พ.ค.58!F16+มิ.ย.58!F16+ก.ค.58!F16</f>
        <v>1855</v>
      </c>
      <c r="F16" s="92">
        <v>141</v>
      </c>
      <c r="G16" s="93"/>
    </row>
    <row r="17" spans="1:7" s="1" customFormat="1" ht="23.25" customHeight="1">
      <c r="A17" s="470"/>
      <c r="B17" s="471" t="s">
        <v>7</v>
      </c>
      <c r="C17" s="472" t="s">
        <v>3</v>
      </c>
      <c r="D17" s="473"/>
      <c r="E17" s="468">
        <f>ต.ค.57!F17+พ.ย.57!F17+ธ.ค.57!F17+ม.ค.58!F17+ก.ค.58!F17</f>
        <v>613</v>
      </c>
      <c r="F17" s="469"/>
      <c r="G17" s="474"/>
    </row>
    <row r="18" spans="1:7" ht="22.5" customHeight="1">
      <c r="A18" s="380">
        <v>1</v>
      </c>
      <c r="B18" s="414" t="s">
        <v>207</v>
      </c>
      <c r="C18" s="415" t="s">
        <v>3</v>
      </c>
      <c r="D18" s="425">
        <f>D19+D22+D35+D36+D39+D40</f>
        <v>2851</v>
      </c>
      <c r="E18" s="382">
        <f>E19+E23+E35+E37+E39+E40</f>
        <v>3746</v>
      </c>
      <c r="F18" s="396">
        <f>F19+F22+F35+F36+F39+F40</f>
        <v>335</v>
      </c>
      <c r="G18" s="397">
        <f>E18*100/D18</f>
        <v>131.39249386180288</v>
      </c>
    </row>
    <row r="19" spans="1:7" ht="22.5" customHeight="1">
      <c r="A19" s="366"/>
      <c r="B19" s="367" t="s">
        <v>303</v>
      </c>
      <c r="C19" s="385" t="s">
        <v>3</v>
      </c>
      <c r="D19" s="426">
        <v>900</v>
      </c>
      <c r="E19" s="91">
        <f>ต.ค.57!F19+พ.ย.57!F19+ธ.ค.57!F19+ม.ค.58!F19+ก.พ.58!F19+มี.ค.58!F19+เม.ย.58!F19+พ.ค.58!F19+มิ.ย.58!F19+ก.ค.58!F19</f>
        <v>763</v>
      </c>
      <c r="F19" s="386">
        <v>75</v>
      </c>
      <c r="G19" s="387">
        <f>E21*100/E19</f>
        <v>68.020969855832234</v>
      </c>
    </row>
    <row r="20" spans="1:7" ht="22.5" customHeight="1">
      <c r="A20" s="125"/>
      <c r="B20" s="142" t="s">
        <v>286</v>
      </c>
      <c r="C20" s="143"/>
      <c r="D20" s="427"/>
      <c r="E20" s="91">
        <f>ต.ค.57!F20+พ.ย.57!F20+ธ.ค.57!F20+ม.ค.58!F20+ก.พ.58!F20+มี.ค.58!F20+เม.ย.58!F20+พ.ค.58!F20+มิ.ย.58!F20+ก.ค.58!F20</f>
        <v>763</v>
      </c>
      <c r="F20" s="94">
        <v>75</v>
      </c>
      <c r="G20" s="95"/>
    </row>
    <row r="21" spans="1:7" ht="22.5" customHeight="1">
      <c r="A21" s="125"/>
      <c r="B21" s="142" t="s">
        <v>287</v>
      </c>
      <c r="C21" s="143"/>
      <c r="D21" s="427"/>
      <c r="E21" s="91">
        <f>ต.ค.57!F21+พ.ย.57!F21+ธ.ค.57!F21+ม.ค.58!F21+ก.พ.58!F21+มี.ค.58!F21+เม.ย.58!F21+พ.ค.58!F21+มิ.ย.58!F21+ก.ค.58!F21</f>
        <v>519</v>
      </c>
      <c r="F21" s="94">
        <v>59</v>
      </c>
      <c r="G21" s="95"/>
    </row>
    <row r="22" spans="1:7" ht="22.5" customHeight="1">
      <c r="A22" s="359"/>
      <c r="B22" s="360" t="s">
        <v>288</v>
      </c>
      <c r="C22" s="369" t="s">
        <v>3</v>
      </c>
      <c r="D22" s="428">
        <v>800</v>
      </c>
      <c r="E22" s="361">
        <f>E23</f>
        <v>1948</v>
      </c>
      <c r="F22" s="357">
        <f>F23</f>
        <v>213</v>
      </c>
      <c r="G22" s="358">
        <f>E23*100/D22</f>
        <v>243.5</v>
      </c>
    </row>
    <row r="23" spans="1:7" ht="22.5" customHeight="1">
      <c r="A23" s="125"/>
      <c r="B23" s="145" t="s">
        <v>292</v>
      </c>
      <c r="C23" s="143"/>
      <c r="D23" s="427"/>
      <c r="E23" s="91">
        <f>ต.ค.57!F23+พ.ย.57!F23+ธ.ค.57!F23+ม.ค.58!F23+ก.พ.58!F23+มี.ค.58!F23+เม.ย.58!F23+พ.ค.58!F23+มิ.ย.58!F23+ก.ค.58!F23</f>
        <v>1948</v>
      </c>
      <c r="F23" s="94">
        <v>213</v>
      </c>
      <c r="G23" s="95"/>
    </row>
    <row r="24" spans="1:7" ht="22.5" customHeight="1">
      <c r="A24" s="125"/>
      <c r="B24" s="145" t="s">
        <v>321</v>
      </c>
      <c r="C24" s="143"/>
      <c r="D24" s="427"/>
      <c r="E24" s="91">
        <f>ต.ค.57!F24+พ.ย.57!F24+ธ.ค.57!F24+ม.ค.58!F24+ก.พ.58!F24+มี.ค.58!F24+เม.ย.58!F24+พ.ค.58!F24+มิ.ย.58!F24+ก.ค.58!F24</f>
        <v>1835</v>
      </c>
      <c r="F24" s="94">
        <v>197</v>
      </c>
      <c r="G24" s="95"/>
    </row>
    <row r="25" spans="1:7" ht="22.5" customHeight="1">
      <c r="A25" s="125"/>
      <c r="B25" s="145" t="s">
        <v>322</v>
      </c>
      <c r="C25" s="143"/>
      <c r="D25" s="427"/>
      <c r="E25" s="91">
        <f>ต.ค.57!F25+พ.ย.57!F25+ธ.ค.57!F25+ม.ค.58!F25+ก.พ.58!F25+มี.ค.58!F25+เม.ย.58!F25+พ.ค.58!F25+มิ.ย.58!F25+ก.ค.58!F25</f>
        <v>113</v>
      </c>
      <c r="F25" s="94">
        <v>16</v>
      </c>
      <c r="G25" s="95"/>
    </row>
    <row r="26" spans="1:7" ht="22.5" customHeight="1">
      <c r="A26" s="125"/>
      <c r="B26" s="145" t="s">
        <v>289</v>
      </c>
      <c r="C26" s="143"/>
      <c r="D26" s="427"/>
      <c r="E26" s="91">
        <f>ต.ค.57!F26+พ.ย.57!F26+ธ.ค.57!F26+ม.ค.58!F26+ก.พ.58!F26+มี.ค.58!F26+เม.ย.58!F26+พ.ค.58!F26+มิ.ย.58!F26+ก.ค.58!F26</f>
        <v>1014</v>
      </c>
      <c r="F26" s="94">
        <v>87</v>
      </c>
      <c r="G26" s="95"/>
    </row>
    <row r="27" spans="1:7" ht="22.5" customHeight="1">
      <c r="A27" s="125"/>
      <c r="B27" s="145" t="s">
        <v>291</v>
      </c>
      <c r="C27" s="143"/>
      <c r="D27" s="427"/>
      <c r="E27" s="91">
        <f>ต.ค.57!F27+พ.ย.57!F27+ธ.ค.57!F27+ม.ค.58!F27+ก.พ.58!F27+มี.ค.58!F27+เม.ย.58!F27+พ.ค.58!F27+มิ.ย.58!F27+ก.ค.58!F27</f>
        <v>848</v>
      </c>
      <c r="F27" s="94">
        <v>79</v>
      </c>
      <c r="G27" s="95"/>
    </row>
    <row r="28" spans="1:7" ht="22.5" customHeight="1">
      <c r="A28" s="125"/>
      <c r="B28" s="145" t="s">
        <v>290</v>
      </c>
      <c r="C28" s="143"/>
      <c r="D28" s="427"/>
      <c r="E28" s="91">
        <f>ต.ค.57!F28+พ.ย.57!F28+ธ.ค.57!F28+ม.ค.58!F28+ก.พ.58!F28+มี.ค.58!F28+เม.ย.58!F28+พ.ค.58!F28+มิ.ย.58!F28+ก.ค.58!F28</f>
        <v>166</v>
      </c>
      <c r="F28" s="94">
        <v>8</v>
      </c>
      <c r="G28" s="95"/>
    </row>
    <row r="29" spans="1:7" ht="22.5" customHeight="1">
      <c r="A29" s="125"/>
      <c r="B29" s="145" t="s">
        <v>293</v>
      </c>
      <c r="C29" s="143"/>
      <c r="D29" s="427"/>
      <c r="E29" s="91">
        <f>ต.ค.57!F29+พ.ย.57!F29+ธ.ค.57!F29+ม.ค.58!F29+ก.พ.58!F29+มี.ค.58!F29+เม.ย.58!F29+พ.ค.58!F29+ก.ค.58!F29</f>
        <v>0</v>
      </c>
      <c r="F29" s="94">
        <v>0</v>
      </c>
      <c r="G29" s="95"/>
    </row>
    <row r="30" spans="1:7" ht="22.5" customHeight="1">
      <c r="A30" s="125"/>
      <c r="B30" s="145" t="s">
        <v>294</v>
      </c>
      <c r="C30" s="143"/>
      <c r="D30" s="427"/>
      <c r="E30" s="91">
        <f>ต.ค.57!F30+พ.ย.57!F30+ธ.ค.57!F30+ม.ค.58!F30+ก.พ.58!F30+มี.ค.58!F30+เม.ย.58!F30+พ.ค.58!F30+ก.ค.58!F30</f>
        <v>0</v>
      </c>
      <c r="F30" s="94">
        <v>0</v>
      </c>
      <c r="G30" s="95"/>
    </row>
    <row r="31" spans="1:7" ht="22.5" customHeight="1">
      <c r="A31" s="125"/>
      <c r="B31" s="145" t="s">
        <v>295</v>
      </c>
      <c r="C31" s="143"/>
      <c r="D31" s="427"/>
      <c r="E31" s="91">
        <f>ต.ค.57!F31+พ.ย.57!F31+ธ.ค.57!F31+ม.ค.58!F31+ก.พ.58!F31+มี.ค.58!F31+เม.ย.58!F31+พ.ค.58!F31+ก.ค.58!F31</f>
        <v>0</v>
      </c>
      <c r="F31" s="94">
        <v>0</v>
      </c>
      <c r="G31" s="95"/>
    </row>
    <row r="32" spans="1:7" ht="22.5" customHeight="1">
      <c r="A32" s="125"/>
      <c r="B32" s="145" t="s">
        <v>296</v>
      </c>
      <c r="C32" s="143"/>
      <c r="D32" s="427"/>
      <c r="E32" s="91">
        <f>ต.ค.57!F32+พ.ย.57!F32+ธ.ค.57!F32+ม.ค.58!F32+ก.พ.58!F32+มี.ค.58!F32+เม.ย.58!F32+พ.ค.58!F32+มิ.ย.58!F32+ก.ค.58!F32</f>
        <v>1074</v>
      </c>
      <c r="F32" s="94">
        <v>105</v>
      </c>
      <c r="G32" s="95"/>
    </row>
    <row r="33" spans="1:13" ht="22.5" customHeight="1">
      <c r="A33" s="125"/>
      <c r="B33" s="145" t="s">
        <v>297</v>
      </c>
      <c r="C33" s="143"/>
      <c r="D33" s="427"/>
      <c r="E33" s="91">
        <f>ต.ค.57!F33+พ.ย.57!F33+ธ.ค.57!F33+ม.ค.58!F33+ก.พ.58!F33+มี.ค.58!F33+เม.ย.58!F33+พ.ค.58!F33+มิ.ย.58!F33+ก.ค.58!F33</f>
        <v>874</v>
      </c>
      <c r="F33" s="94">
        <v>108</v>
      </c>
      <c r="G33" s="95"/>
    </row>
    <row r="34" spans="1:13" ht="22.5" customHeight="1">
      <c r="A34" s="125"/>
      <c r="B34" s="145" t="s">
        <v>319</v>
      </c>
      <c r="C34" s="143"/>
      <c r="D34" s="427"/>
      <c r="E34" s="91">
        <f>ต.ค.57!F34+พ.ย.57!F34+ธ.ค.57!F34+ม.ค.58!F34+ก.พ.58!F34+มี.ค.58!F34+เม.ย.58!F34+พ.ค.58!F34+มิ.ย.58!F34+ก.ค.58!F34</f>
        <v>4614</v>
      </c>
      <c r="F34" s="94">
        <v>522</v>
      </c>
      <c r="G34" s="95"/>
    </row>
    <row r="35" spans="1:13" ht="22.5" customHeight="1">
      <c r="A35" s="359"/>
      <c r="B35" s="360" t="s">
        <v>311</v>
      </c>
      <c r="C35" s="369" t="s">
        <v>3</v>
      </c>
      <c r="D35" s="428">
        <v>450</v>
      </c>
      <c r="E35" s="356">
        <f>ต.ค.57!F35+พ.ย.57!F35+ธ.ค.57!F35+ม.ค.58!F35+ก.พ.58!F35+มี.ค.58!F35+เม.ย.58!F35+พ.ค.58!F35+มิ.ย.58!F35+ก.ค.58!F35</f>
        <v>409</v>
      </c>
      <c r="F35" s="357">
        <v>45</v>
      </c>
      <c r="G35" s="358">
        <f>E35*100/D35</f>
        <v>90.888888888888886</v>
      </c>
    </row>
    <row r="36" spans="1:13" ht="22.5" customHeight="1">
      <c r="A36" s="359"/>
      <c r="B36" s="360" t="s">
        <v>310</v>
      </c>
      <c r="C36" s="369" t="s">
        <v>3</v>
      </c>
      <c r="D36" s="428">
        <v>600</v>
      </c>
      <c r="E36" s="356">
        <f>ต.ค.57!F36+พ.ย.57!F36+ธ.ค.57!F36+ม.ค.58!F36+ก.พ.58!F36+มี.ค.58!F36+เม.ย.58!F36+พ.ค.58!F36+มิ.ย.58!F36+ก.ค.58!F36</f>
        <v>517</v>
      </c>
      <c r="F36" s="357">
        <f>F37</f>
        <v>2</v>
      </c>
      <c r="G36" s="358">
        <f>E37*100/D36</f>
        <v>85.833333333333329</v>
      </c>
    </row>
    <row r="37" spans="1:13" ht="22.5" customHeight="1">
      <c r="A37" s="125"/>
      <c r="B37" s="142" t="s">
        <v>286</v>
      </c>
      <c r="C37" s="143"/>
      <c r="D37" s="427"/>
      <c r="E37" s="91">
        <f>ต.ค.57!F37+พ.ย.57!F37+ธ.ค.57!F37+ม.ค.58!F37+ก.พ.58!F37+มี.ค.58!F37+เม.ย.58!F37+พ.ค.58!F37+มิ.ย.58!F37</f>
        <v>515</v>
      </c>
      <c r="F37" s="91">
        <v>2</v>
      </c>
      <c r="G37" s="95"/>
    </row>
    <row r="38" spans="1:13" ht="22.5" customHeight="1">
      <c r="A38" s="125"/>
      <c r="B38" s="142" t="s">
        <v>344</v>
      </c>
      <c r="C38" s="143"/>
      <c r="D38" s="427"/>
      <c r="E38" s="91">
        <f>ต.ค.57!F38+พ.ย.57!F38+ธ.ค.57!F38+ม.ค.58!F38+ก.พ.58!F38+มี.ค.58!F38+เม.ย.58!F38+พ.ค.58!F38+มิ.ย.58!F38+ก.ค.58!F38</f>
        <v>332</v>
      </c>
      <c r="F38" s="94">
        <v>0</v>
      </c>
      <c r="G38" s="95">
        <f>E38*100/E36</f>
        <v>64.216634429400386</v>
      </c>
    </row>
    <row r="39" spans="1:13" ht="21.75" customHeight="1">
      <c r="A39" s="354"/>
      <c r="B39" s="360" t="s">
        <v>314</v>
      </c>
      <c r="C39" s="369" t="s">
        <v>3</v>
      </c>
      <c r="D39" s="428">
        <v>1</v>
      </c>
      <c r="E39" s="356">
        <f>ต.ค.57!F39+พ.ย.57!F39+ธ.ค.57!F39+ม.ค.58!F39+ก.พ.58!F39+มี.ค.58!F39+เม.ย.58!F39+พ.ค.58!F39+มิ.ย.58!F39+ก.ค.58!F39</f>
        <v>1</v>
      </c>
      <c r="F39" s="357">
        <v>0</v>
      </c>
      <c r="G39" s="358">
        <f>E39*100/D39</f>
        <v>100</v>
      </c>
    </row>
    <row r="40" spans="1:13" ht="21.75" customHeight="1">
      <c r="A40" s="370"/>
      <c r="B40" s="371" t="s">
        <v>315</v>
      </c>
      <c r="C40" s="372" t="s">
        <v>3</v>
      </c>
      <c r="D40" s="429">
        <v>100</v>
      </c>
      <c r="E40" s="373">
        <f>ต.ค.57!F40+พ.ย.57!F40+ธ.ค.57!F40+ม.ค.58!F40+ก.พ.58!F40+มี.ค.58!F40+เม.ย.58!F40+พ.ค.58!F40+มิ.ย.58!F40+ก.ค.58!F40</f>
        <v>110</v>
      </c>
      <c r="F40" s="374">
        <v>0</v>
      </c>
      <c r="G40" s="375">
        <f>E40*100/D40</f>
        <v>110</v>
      </c>
      <c r="M40" s="89" t="s">
        <v>67</v>
      </c>
    </row>
    <row r="41" spans="1:13" ht="22.5" customHeight="1">
      <c r="A41" s="380">
        <v>2</v>
      </c>
      <c r="B41" s="414" t="s">
        <v>218</v>
      </c>
      <c r="C41" s="415" t="s">
        <v>3</v>
      </c>
      <c r="D41" s="430">
        <f>D42+D45+D48+D51</f>
        <v>206</v>
      </c>
      <c r="E41" s="382">
        <f>E42+E45+E48+E51</f>
        <v>218</v>
      </c>
      <c r="F41" s="396">
        <v>4</v>
      </c>
      <c r="G41" s="397">
        <f>E41*100/D41</f>
        <v>105.8252427184466</v>
      </c>
    </row>
    <row r="42" spans="1:13" ht="22.5" customHeight="1">
      <c r="A42" s="366"/>
      <c r="B42" s="367" t="s">
        <v>300</v>
      </c>
      <c r="C42" s="385" t="s">
        <v>3</v>
      </c>
      <c r="D42" s="431">
        <v>20</v>
      </c>
      <c r="E42" s="356">
        <f>ต.ค.57!F42+พ.ย.57!F43+ธ.ค.57!F42+ม.ค.58!F42+ก.พ.58!F42+มี.ค.58!F42+เม.ย.58!F42+พ.ค.58!F42+มิ.ย.58!F42+ก.ค.58!F42</f>
        <v>24</v>
      </c>
      <c r="F42" s="357">
        <v>0</v>
      </c>
      <c r="G42" s="387">
        <f>E42*100/D42</f>
        <v>120</v>
      </c>
    </row>
    <row r="43" spans="1:13" ht="22.5" customHeight="1">
      <c r="A43" s="125"/>
      <c r="B43" s="142" t="s">
        <v>286</v>
      </c>
      <c r="C43" s="143"/>
      <c r="D43" s="427"/>
      <c r="E43" s="91">
        <f>ต.ค.57!F43+พ.ย.57!F43+ธ.ค.57!F43+ม.ค.58!F43+ก.พ.58!F43+มี.ค.58!F43+เม.ย.58!F43+พ.ค.58!F43+ก.ค.58!F43</f>
        <v>24</v>
      </c>
      <c r="F43" s="94">
        <v>0</v>
      </c>
      <c r="G43" s="95"/>
    </row>
    <row r="44" spans="1:13" ht="22.5" customHeight="1">
      <c r="A44" s="125"/>
      <c r="B44" s="142" t="s">
        <v>287</v>
      </c>
      <c r="C44" s="143"/>
      <c r="D44" s="427"/>
      <c r="E44" s="91">
        <f>ต.ค.57!F44+พ.ย.57!F44+ธ.ค.57!F44+ม.ค.58!F44+ก.พ.58!F44+มี.ค.58!F44+เม.ย.58!F44+พ.ค.58!F44+มิ.ย.58!F44+ก.ค.58!F44</f>
        <v>6</v>
      </c>
      <c r="F44" s="94">
        <v>0</v>
      </c>
      <c r="G44" s="95"/>
    </row>
    <row r="45" spans="1:13" ht="22.5" customHeight="1">
      <c r="A45" s="359"/>
      <c r="B45" s="360" t="s">
        <v>301</v>
      </c>
      <c r="C45" s="369" t="s">
        <v>3</v>
      </c>
      <c r="D45" s="428">
        <v>150</v>
      </c>
      <c r="E45" s="356">
        <f>ต.ค.57!F45+พ.ย.57!F46+ธ.ค.57!F45+ม.ค.58!F45+ก.พ.58!F45+มี.ค.58!F45+เม.ย.58!F45+พ.ค.58!F45+มิ.ย.58!F45+ก.ค.58!F45</f>
        <v>160</v>
      </c>
      <c r="F45" s="357">
        <f>F46</f>
        <v>1</v>
      </c>
      <c r="G45" s="358">
        <f>E45*100/D45</f>
        <v>106.66666666666667</v>
      </c>
    </row>
    <row r="46" spans="1:13" ht="22.5" customHeight="1">
      <c r="A46" s="125"/>
      <c r="B46" s="142" t="s">
        <v>286</v>
      </c>
      <c r="C46" s="143"/>
      <c r="D46" s="427"/>
      <c r="E46" s="91">
        <f>ต.ค.57!F46+พ.ย.57!F46+ธ.ค.57!F46+ม.ค.58!F46+ก.พ.58!F46+มี.ค.58!F46+เม.ย.58!F46+พ.ค.58!F46+มิ.ย.58!F46+ก.ค.58!F46</f>
        <v>160</v>
      </c>
      <c r="F46" s="94">
        <v>1</v>
      </c>
      <c r="G46" s="95"/>
    </row>
    <row r="47" spans="1:13" ht="22.5" customHeight="1">
      <c r="A47" s="125"/>
      <c r="B47" s="142" t="s">
        <v>287</v>
      </c>
      <c r="C47" s="143"/>
      <c r="D47" s="427"/>
      <c r="E47" s="91">
        <f>ต.ค.57!F47+พ.ย.57!F47+ธ.ค.57!F47+ม.ค.58!F47+ก.พ.58!F47+มี.ค.58!F47+เม.ย.58!F47+พ.ค.58!F47+มิ.ย.58!F47+ก.ค.58!F47</f>
        <v>122</v>
      </c>
      <c r="F47" s="94">
        <v>0</v>
      </c>
      <c r="G47" s="95"/>
    </row>
    <row r="48" spans="1:13" ht="22.5" customHeight="1">
      <c r="A48" s="359"/>
      <c r="B48" s="360" t="s">
        <v>302</v>
      </c>
      <c r="C48" s="369" t="s">
        <v>3</v>
      </c>
      <c r="D48" s="428">
        <v>35</v>
      </c>
      <c r="E48" s="356">
        <f>ต.ค.57!F48+พ.ย.57!F49+ธ.ค.57!F48+ม.ค.58!F48+ก.พ.58!F48+มี.ค.58!F48+เม.ย.58!F48+พ.ค.58!F48+มิ.ย.58!F48+ก.ค.58!F48</f>
        <v>33</v>
      </c>
      <c r="F48" s="357">
        <v>2</v>
      </c>
      <c r="G48" s="358">
        <f>E48*100/D48</f>
        <v>94.285714285714292</v>
      </c>
    </row>
    <row r="49" spans="1:7" ht="22.5" customHeight="1">
      <c r="A49" s="125"/>
      <c r="B49" s="142" t="s">
        <v>286</v>
      </c>
      <c r="C49" s="143"/>
      <c r="D49" s="427"/>
      <c r="E49" s="91">
        <f>ต.ค.57!F49+พ.ย.57!F49+ธ.ค.57!F49+ม.ค.58!F49+ก.พ.58!F49+มี.ค.58!F49+เม.ย.58!F49+พ.ค.58!F49+มิ.ย.58!F49+ก.ค.58!F49</f>
        <v>33</v>
      </c>
      <c r="F49" s="94">
        <v>2</v>
      </c>
      <c r="G49" s="95"/>
    </row>
    <row r="50" spans="1:7" ht="22.5" customHeight="1">
      <c r="A50" s="125"/>
      <c r="B50" s="142" t="s">
        <v>287</v>
      </c>
      <c r="C50" s="143"/>
      <c r="D50" s="427"/>
      <c r="E50" s="91">
        <f>ต.ค.57!F50+พ.ย.57!F50+ธ.ค.57!F50+ม.ค.58!F50+ก.พ.58!F50+มี.ค.58!F50+เม.ย.58!F50+พ.ค.58!F50+มิ.ย.58!F50+ก.ค.58!F50</f>
        <v>33</v>
      </c>
      <c r="F50" s="94">
        <v>2</v>
      </c>
      <c r="G50" s="95"/>
    </row>
    <row r="51" spans="1:7" ht="22.5" customHeight="1">
      <c r="A51" s="376"/>
      <c r="B51" s="377" t="s">
        <v>222</v>
      </c>
      <c r="C51" s="378" t="s">
        <v>3</v>
      </c>
      <c r="D51" s="432">
        <v>1</v>
      </c>
      <c r="E51" s="356">
        <f>ต.ค.57!F51+พ.ย.57!F52+ธ.ค.57!F51+ม.ค.58!F51+ก.พ.58!F51+มี.ค.58!F51+เม.ย.58!F51+พ.ค.58!F51+มิ.ย.58!F51+ก.ค.58!F51</f>
        <v>1</v>
      </c>
      <c r="F51" s="379">
        <v>0</v>
      </c>
      <c r="G51" s="358">
        <f>E51*100/D51</f>
        <v>100</v>
      </c>
    </row>
    <row r="52" spans="1:7" ht="22.5" customHeight="1">
      <c r="A52" s="197"/>
      <c r="B52" s="198" t="s">
        <v>335</v>
      </c>
      <c r="C52" s="199" t="s">
        <v>3</v>
      </c>
      <c r="D52" s="475">
        <v>46</v>
      </c>
      <c r="E52" s="356">
        <f>ต.ค.57!F52+พ.ย.57!F53+ธ.ค.57!F52+ม.ค.58!F52+ก.พ.58!F52+มี.ค.58!F52+เม.ย.58!F52+พ.ค.58!F52+มิ.ย.58!F52+ก.ค.58!F52</f>
        <v>56</v>
      </c>
      <c r="F52" s="477">
        <v>0</v>
      </c>
      <c r="G52" s="478">
        <f>E52*100/D52</f>
        <v>121.73913043478261</v>
      </c>
    </row>
    <row r="53" spans="1:7" ht="22.5" customHeight="1">
      <c r="A53" s="553" t="s">
        <v>225</v>
      </c>
      <c r="B53" s="554"/>
      <c r="C53" s="406" t="s">
        <v>3</v>
      </c>
      <c r="D53" s="433"/>
      <c r="E53" s="382">
        <f>E55+E56+E57</f>
        <v>57</v>
      </c>
      <c r="F53" s="383">
        <f>F55+F56+F57</f>
        <v>3</v>
      </c>
      <c r="G53" s="384"/>
    </row>
    <row r="54" spans="1:7" ht="22.5" customHeight="1">
      <c r="A54" s="181"/>
      <c r="B54" s="139" t="s">
        <v>228</v>
      </c>
      <c r="C54" s="140" t="s">
        <v>3</v>
      </c>
      <c r="D54" s="434"/>
      <c r="E54" s="91">
        <f>E55+E56+E57</f>
        <v>57</v>
      </c>
      <c r="F54" s="160">
        <v>3</v>
      </c>
      <c r="G54" s="161"/>
    </row>
    <row r="55" spans="1:7" ht="22.5" customHeight="1">
      <c r="A55" s="124"/>
      <c r="B55" s="142" t="s">
        <v>316</v>
      </c>
      <c r="C55" s="143" t="s">
        <v>3</v>
      </c>
      <c r="D55" s="435"/>
      <c r="E55" s="91">
        <f>ต.ค.57!F55+พ.ย.57!F55+ธ.ค.57!F55+ม.ค.58!F55+ก.พ.58!F55+มี.ค.58!F55+เม.ย.58!F55+พ.ค.58!F55+มิ.ย.58!F55+ก.ค.58!F55</f>
        <v>4</v>
      </c>
      <c r="F55" s="94">
        <v>0</v>
      </c>
      <c r="G55" s="93"/>
    </row>
    <row r="56" spans="1:7" ht="22.5" customHeight="1">
      <c r="A56" s="124"/>
      <c r="B56" s="142" t="s">
        <v>317</v>
      </c>
      <c r="C56" s="143" t="s">
        <v>3</v>
      </c>
      <c r="D56" s="435"/>
      <c r="E56" s="91">
        <f>ต.ค.57!F56+พ.ย.57!F56+ธ.ค.57!F56+ม.ค.58!F56+ก.พ.58!F56+มี.ค.58!F56+เม.ย.58!F56+พ.ค.58!F56+มิ.ย.58!F56+ก.ค.58!F56</f>
        <v>2</v>
      </c>
      <c r="F56" s="92">
        <v>0</v>
      </c>
      <c r="G56" s="93"/>
    </row>
    <row r="57" spans="1:7" ht="22.5" customHeight="1">
      <c r="A57" s="162"/>
      <c r="B57" s="171" t="s">
        <v>318</v>
      </c>
      <c r="C57" s="172" t="s">
        <v>3</v>
      </c>
      <c r="D57" s="436"/>
      <c r="E57" s="91">
        <f>ต.ค.57!F57+พ.ย.57!F57+ธ.ค.57!F57+ม.ค.58!F57+ก.พ.58!F57+มี.ค.58!F57+เม.ย.58!F57+พ.ค.58!F57+มิ.ย.58!F57+ก.ค.58!F57</f>
        <v>51</v>
      </c>
      <c r="F57" s="163">
        <v>3</v>
      </c>
      <c r="G57" s="164"/>
    </row>
    <row r="58" spans="1:7" ht="22.5" customHeight="1">
      <c r="A58" s="555" t="s">
        <v>233</v>
      </c>
      <c r="B58" s="556"/>
      <c r="C58" s="415"/>
      <c r="D58" s="437"/>
      <c r="E58" s="382"/>
      <c r="F58" s="383"/>
      <c r="G58" s="384"/>
    </row>
    <row r="59" spans="1:7" ht="22.5" customHeight="1">
      <c r="A59" s="380"/>
      <c r="B59" s="418" t="s">
        <v>234</v>
      </c>
      <c r="C59" s="381" t="s">
        <v>3</v>
      </c>
      <c r="D59" s="437">
        <f>D60+D64+D67</f>
        <v>6317</v>
      </c>
      <c r="E59" s="382">
        <f>E60+E64+E67</f>
        <v>7316</v>
      </c>
      <c r="F59" s="383">
        <f>F60+F64+F67</f>
        <v>365</v>
      </c>
      <c r="G59" s="384">
        <f>E59*100/D59</f>
        <v>115.81446889346209</v>
      </c>
    </row>
    <row r="60" spans="1:7" ht="22.5" customHeight="1">
      <c r="A60" s="366"/>
      <c r="B60" s="367" t="s">
        <v>235</v>
      </c>
      <c r="C60" s="368" t="s">
        <v>3</v>
      </c>
      <c r="D60" s="438">
        <f>D61+D62+D63</f>
        <v>2265</v>
      </c>
      <c r="E60" s="356">
        <f>E61+E62+E63</f>
        <v>3269</v>
      </c>
      <c r="F60" s="364">
        <f>F61+F62+F63</f>
        <v>102</v>
      </c>
      <c r="G60" s="365">
        <f>E60*100/D60</f>
        <v>144.32671081677705</v>
      </c>
    </row>
    <row r="61" spans="1:7" ht="22.5" customHeight="1">
      <c r="A61" s="125"/>
      <c r="B61" s="142" t="s">
        <v>236</v>
      </c>
      <c r="C61" s="143" t="s">
        <v>3</v>
      </c>
      <c r="D61" s="435">
        <v>1000</v>
      </c>
      <c r="E61" s="91">
        <f>ต.ค.57!F61+พ.ย.57!F61+ธ.ค.57!F61+ม.ค.58!F61+ก.พ.58!F61+มี.ค.58!F61+เม.ย.58!F61+พ.ค.58!F61+มิ.ย.58!F61+ก.ค.58!F61</f>
        <v>1905</v>
      </c>
      <c r="F61" s="92">
        <v>0</v>
      </c>
      <c r="G61" s="95">
        <f>E61*100/D61</f>
        <v>190.5</v>
      </c>
    </row>
    <row r="62" spans="1:7" ht="22.5" customHeight="1">
      <c r="A62" s="125"/>
      <c r="B62" s="142" t="s">
        <v>237</v>
      </c>
      <c r="C62" s="143" t="s">
        <v>3</v>
      </c>
      <c r="D62" s="435">
        <v>1200</v>
      </c>
      <c r="E62" s="91">
        <f>ต.ค.57!F62+พ.ย.57!F62+ธ.ค.57!F62+ม.ค.58!F62+ก.พ.58!F62+มี.ค.58!F62+เม.ย.58!F62+พ.ค.58!F62+มิ.ย.58!F62+ก.ค.58!F62</f>
        <v>1262</v>
      </c>
      <c r="F62" s="94">
        <v>0</v>
      </c>
      <c r="G62" s="95">
        <f t="shared" ref="G62:G73" si="0">E62*100/D62</f>
        <v>105.16666666666667</v>
      </c>
    </row>
    <row r="63" spans="1:7" ht="22.5" customHeight="1">
      <c r="A63" s="124"/>
      <c r="B63" s="142" t="s">
        <v>240</v>
      </c>
      <c r="C63" s="143" t="s">
        <v>3</v>
      </c>
      <c r="D63" s="435">
        <v>65</v>
      </c>
      <c r="E63" s="91">
        <f>ต.ค.57!F63+พ.ย.57!F63+ธ.ค.57!F63+ม.ค.58!F63+ก.พ.58!F63+มี.ค.58!F63+เม.ย.58!F63+พ.ค.58!F63+มิ.ย.58!F63+ก.ค.58!F63</f>
        <v>102</v>
      </c>
      <c r="F63" s="92">
        <v>102</v>
      </c>
      <c r="G63" s="95">
        <f t="shared" si="0"/>
        <v>156.92307692307693</v>
      </c>
    </row>
    <row r="64" spans="1:7" ht="22.5" customHeight="1">
      <c r="A64" s="359"/>
      <c r="B64" s="360" t="s">
        <v>243</v>
      </c>
      <c r="C64" s="355" t="s">
        <v>3</v>
      </c>
      <c r="D64" s="439">
        <f>D65</f>
        <v>4000</v>
      </c>
      <c r="E64" s="356">
        <f>E65</f>
        <v>3989</v>
      </c>
      <c r="F64" s="361">
        <f>F65</f>
        <v>263</v>
      </c>
      <c r="G64" s="362">
        <f>E64*100/D64</f>
        <v>99.724999999999994</v>
      </c>
    </row>
    <row r="65" spans="1:7" ht="22.5" customHeight="1">
      <c r="A65" s="125"/>
      <c r="B65" s="142" t="s">
        <v>244</v>
      </c>
      <c r="C65" s="143" t="s">
        <v>3</v>
      </c>
      <c r="D65" s="435">
        <v>4000</v>
      </c>
      <c r="E65" s="91">
        <f>ต.ค.57!F65+พ.ย.57!F65+ธ.ค.57!F65+ม.ค.58!F65+ก.พ.58!F65+มี.ค.58!F65+เม.ย.58!F65+พ.ค.58!F65+มิ.ย.58!F65+ก.ค.58!F65</f>
        <v>3989</v>
      </c>
      <c r="F65" s="92">
        <v>263</v>
      </c>
      <c r="G65" s="95">
        <f t="shared" si="0"/>
        <v>99.724999999999994</v>
      </c>
    </row>
    <row r="66" spans="1:7" ht="22.5" customHeight="1">
      <c r="A66" s="354"/>
      <c r="B66" s="360" t="s">
        <v>247</v>
      </c>
      <c r="C66" s="355" t="s">
        <v>49</v>
      </c>
      <c r="D66" s="439">
        <f>D68+D72</f>
        <v>2</v>
      </c>
      <c r="E66" s="356">
        <f>E68+E72</f>
        <v>2</v>
      </c>
      <c r="F66" s="361">
        <f>F68+F72</f>
        <v>0</v>
      </c>
      <c r="G66" s="95">
        <f t="shared" si="0"/>
        <v>100</v>
      </c>
    </row>
    <row r="67" spans="1:7" ht="22.5" customHeight="1">
      <c r="A67" s="354"/>
      <c r="B67" s="360"/>
      <c r="C67" s="355" t="s">
        <v>3</v>
      </c>
      <c r="D67" s="439">
        <f>D69+D70+D71+D73</f>
        <v>52</v>
      </c>
      <c r="E67" s="356">
        <f>E69+E70+E71+E73</f>
        <v>58</v>
      </c>
      <c r="F67" s="361">
        <f>F69+F73</f>
        <v>0</v>
      </c>
      <c r="G67" s="362">
        <f>E67*100/D67</f>
        <v>111.53846153846153</v>
      </c>
    </row>
    <row r="68" spans="1:7" ht="22.5" customHeight="1">
      <c r="A68" s="124"/>
      <c r="B68" s="142" t="s">
        <v>248</v>
      </c>
      <c r="C68" s="143" t="s">
        <v>49</v>
      </c>
      <c r="D68" s="435">
        <v>1</v>
      </c>
      <c r="E68" s="91">
        <f>ต.ค.57!F68+พ.ย.57!F68+ธ.ค.57!F68+ม.ค.58!F68+ก.พ.58!F68+มี.ค.58!F68+เม.ย.58!F68+พ.ค.58!F68+มิ.ย.58!F68+ก.ค.58!F68</f>
        <v>1</v>
      </c>
      <c r="F68" s="92">
        <v>0</v>
      </c>
      <c r="G68" s="95">
        <f t="shared" si="0"/>
        <v>100</v>
      </c>
    </row>
    <row r="69" spans="1:7" ht="22.5" customHeight="1">
      <c r="A69" s="125"/>
      <c r="B69" s="142"/>
      <c r="C69" s="143" t="s">
        <v>3</v>
      </c>
      <c r="D69" s="435">
        <v>20</v>
      </c>
      <c r="E69" s="91">
        <f>ต.ค.57!F69+พ.ย.57!F69+ธ.ค.57!F69+ม.ค.58!F69+ก.พ.58!F69+มี.ค.58!F69+เม.ย.58!F69+พ.ค.58!F69+ก.ค.58!F69</f>
        <v>20</v>
      </c>
      <c r="F69" s="94">
        <v>0</v>
      </c>
      <c r="G69" s="95">
        <f t="shared" si="0"/>
        <v>100</v>
      </c>
    </row>
    <row r="70" spans="1:7" ht="22.5" customHeight="1">
      <c r="A70" s="125"/>
      <c r="B70" s="142" t="s">
        <v>249</v>
      </c>
      <c r="C70" s="143" t="s">
        <v>3</v>
      </c>
      <c r="D70" s="435">
        <v>10</v>
      </c>
      <c r="E70" s="91">
        <f>ต.ค.57!F70+พ.ย.57!F70+ธ.ค.57!F70+ม.ค.58!F70+ก.พ.58!F70+มี.ค.58!F70+เม.ย.58!F70+พ.ค.58!F70+มิ.ย.58!F70+ก.ค.58!F70</f>
        <v>12</v>
      </c>
      <c r="F70" s="94">
        <v>0</v>
      </c>
      <c r="G70" s="95">
        <f t="shared" si="0"/>
        <v>120</v>
      </c>
    </row>
    <row r="71" spans="1:7" ht="22.5" customHeight="1">
      <c r="A71" s="124"/>
      <c r="B71" s="142" t="s">
        <v>250</v>
      </c>
      <c r="C71" s="143" t="s">
        <v>3</v>
      </c>
      <c r="D71" s="435">
        <v>12</v>
      </c>
      <c r="E71" s="91">
        <f>ต.ค.57!F71+พ.ย.57!F71+ธ.ค.57!F71+ม.ค.58!F71+ก.พ.58!F71+มี.ค.58!F71+เม.ย.58!F71+พ.ค.58!F71+ก.ค.58!F71</f>
        <v>12</v>
      </c>
      <c r="F71" s="92">
        <v>0</v>
      </c>
      <c r="G71" s="95">
        <f t="shared" si="0"/>
        <v>100</v>
      </c>
    </row>
    <row r="72" spans="1:7" ht="22.5" customHeight="1">
      <c r="A72" s="128"/>
      <c r="B72" s="142" t="s">
        <v>251</v>
      </c>
      <c r="C72" s="143" t="s">
        <v>49</v>
      </c>
      <c r="D72" s="435">
        <v>1</v>
      </c>
      <c r="E72" s="91">
        <f>ต.ค.57!F72+พ.ย.57!F72+ธ.ค.57!F72+ม.ค.58!F72+ก.พ.58!F72+มี.ค.58!F72+เม.ย.58!F72+พ.ค.58!F72+มิ.ย.58!F72+ก.ค.58!F72</f>
        <v>1</v>
      </c>
      <c r="F72" s="90">
        <v>0</v>
      </c>
      <c r="G72" s="95">
        <f t="shared" si="0"/>
        <v>100</v>
      </c>
    </row>
    <row r="73" spans="1:7" ht="22.5" customHeight="1">
      <c r="A73" s="129"/>
      <c r="B73" s="171"/>
      <c r="C73" s="172" t="s">
        <v>3</v>
      </c>
      <c r="D73" s="436">
        <v>10</v>
      </c>
      <c r="E73" s="91">
        <f>ต.ค.57!F73+พ.ย.57!F73+ธ.ค.57!F73+ม.ค.58!F73+ก.พ.58!F73+มี.ค.58!F73+เม.ย.58!F73+พ.ค.58!F73+มิ.ย.58!F73+ก.ค.58!F73</f>
        <v>14</v>
      </c>
      <c r="F73" s="120">
        <v>0</v>
      </c>
      <c r="G73" s="95">
        <f t="shared" si="0"/>
        <v>140</v>
      </c>
    </row>
    <row r="74" spans="1:7" ht="22.5" customHeight="1">
      <c r="A74" s="555" t="s">
        <v>252</v>
      </c>
      <c r="B74" s="556"/>
      <c r="C74" s="415"/>
      <c r="D74" s="437"/>
      <c r="E74" s="382"/>
      <c r="F74" s="396"/>
      <c r="G74" s="397"/>
    </row>
    <row r="75" spans="1:7" ht="22.5" customHeight="1">
      <c r="A75" s="388"/>
      <c r="B75" s="419" t="s">
        <v>253</v>
      </c>
      <c r="C75" s="420" t="s">
        <v>3</v>
      </c>
      <c r="D75" s="489">
        <f>D76+D77</f>
        <v>2700</v>
      </c>
      <c r="E75" s="490">
        <f>E76+E77</f>
        <v>251</v>
      </c>
      <c r="F75" s="491">
        <f>F76+F77</f>
        <v>0</v>
      </c>
      <c r="G75" s="422">
        <f>E75*100/D75</f>
        <v>9.2962962962962958</v>
      </c>
    </row>
    <row r="76" spans="1:7" ht="23.25" customHeight="1">
      <c r="A76" s="125"/>
      <c r="B76" s="142" t="s">
        <v>254</v>
      </c>
      <c r="C76" s="143" t="s">
        <v>3</v>
      </c>
      <c r="D76" s="434">
        <v>2500</v>
      </c>
      <c r="E76" s="91">
        <f>ต.ค.57!F76+พ.ย.57!F76+ธ.ค.57!F76+ม.ค.58!F76+ก.พ.58!F76+มี.ค.58!F76+เม.ย.58!F76+พ.ค.58!F76+มิ.ย.58!F76+ก.ค.58!F76</f>
        <v>0</v>
      </c>
      <c r="F76" s="122">
        <v>0</v>
      </c>
      <c r="G76" s="95">
        <f t="shared" ref="G76:G78" si="1">E76*100/D76</f>
        <v>0</v>
      </c>
    </row>
    <row r="77" spans="1:7" ht="23.25" customHeight="1">
      <c r="A77" s="125"/>
      <c r="B77" s="142" t="s">
        <v>255</v>
      </c>
      <c r="C77" s="143" t="s">
        <v>3</v>
      </c>
      <c r="D77" s="435">
        <v>200</v>
      </c>
      <c r="E77" s="91">
        <f>ต.ค.57!F77+พ.ย.57!F77+ธ.ค.57!F77+ม.ค.58!F77+ก.พ.58!F77+มี.ค.58!F77+เม.ย.58!F77+พ.ค.58!F77+ก.ค.58!F77</f>
        <v>251</v>
      </c>
      <c r="F77" s="94">
        <v>0</v>
      </c>
      <c r="G77" s="95">
        <f t="shared" si="1"/>
        <v>125.5</v>
      </c>
    </row>
    <row r="78" spans="1:7" ht="23.25" customHeight="1">
      <c r="A78" s="454"/>
      <c r="B78" s="455" t="s">
        <v>257</v>
      </c>
      <c r="C78" s="456" t="s">
        <v>3</v>
      </c>
      <c r="D78" s="457">
        <v>40000</v>
      </c>
      <c r="E78" s="201">
        <f>ต.ค.57!F78+พ.ย.57!F78+ธ.ค.57!F78+ม.ค.58!F78+ก.พ.58!F78+มี.ค.58!F78+เม.ย.58!F78+พ.ค.58!F78+มิ.ย.58!F78+ก.ค.58!F78</f>
        <v>89720</v>
      </c>
      <c r="F78" s="458">
        <v>10994</v>
      </c>
      <c r="G78" s="459">
        <f t="shared" si="1"/>
        <v>224.3</v>
      </c>
    </row>
    <row r="79" spans="1:7" ht="21" customHeight="1">
      <c r="A79" s="544" t="s">
        <v>260</v>
      </c>
      <c r="B79" s="545"/>
      <c r="C79" s="390"/>
      <c r="D79" s="441"/>
      <c r="E79" s="382"/>
      <c r="F79" s="392"/>
      <c r="G79" s="393"/>
    </row>
    <row r="80" spans="1:7" ht="21" customHeight="1">
      <c r="A80" s="546" t="s">
        <v>261</v>
      </c>
      <c r="B80" s="546"/>
      <c r="C80" s="394"/>
      <c r="D80" s="442"/>
      <c r="E80" s="382"/>
      <c r="F80" s="396"/>
      <c r="G80" s="397"/>
    </row>
    <row r="81" spans="1:7" ht="21" customHeight="1">
      <c r="A81" s="547" t="s">
        <v>262</v>
      </c>
      <c r="B81" s="547"/>
      <c r="C81" s="398" t="s">
        <v>3</v>
      </c>
      <c r="D81" s="437">
        <f>D82+D83</f>
        <v>4300</v>
      </c>
      <c r="E81" s="382">
        <f>E82+E83</f>
        <v>7271</v>
      </c>
      <c r="F81" s="421">
        <f>F82+F83</f>
        <v>380</v>
      </c>
      <c r="G81" s="397">
        <f>E81*100/D81</f>
        <v>169.09302325581396</v>
      </c>
    </row>
    <row r="82" spans="1:7" ht="21" customHeight="1">
      <c r="A82" s="177"/>
      <c r="B82" s="152" t="s">
        <v>263</v>
      </c>
      <c r="C82" s="153" t="s">
        <v>3</v>
      </c>
      <c r="D82" s="443">
        <v>300</v>
      </c>
      <c r="E82" s="91">
        <f>ต.ค.57!F82+พ.ย.57!F82+ธ.ค.57!F82+ม.ค.58!F82+ก.พ.58!F82+มี.ค.58!F82+เม.ย.58!F82+พ.ค.58!F82+มิ.ย.58!F82+ก.ค.58!F82</f>
        <v>310</v>
      </c>
      <c r="F82" s="101">
        <v>0</v>
      </c>
      <c r="G82" s="95">
        <f t="shared" ref="G82:G94" si="2">E82*100/D82</f>
        <v>103.33333333333333</v>
      </c>
    </row>
    <row r="83" spans="1:7" ht="21" customHeight="1">
      <c r="A83" s="129"/>
      <c r="B83" s="171" t="s">
        <v>264</v>
      </c>
      <c r="C83" s="185" t="s">
        <v>3</v>
      </c>
      <c r="D83" s="436">
        <v>4000</v>
      </c>
      <c r="E83" s="91">
        <f>ต.ค.57!F83+พ.ย.57!F83+ธ.ค.57!F83+ม.ค.58!F83+ก.พ.58!F83+มี.ค.58!F83+เม.ย.58!F83+พ.ค.58!F83+มิ.ย.58!F83+ก.ค.58!F83</f>
        <v>6961</v>
      </c>
      <c r="F83" s="99">
        <v>380</v>
      </c>
      <c r="G83" s="95">
        <f t="shared" si="2"/>
        <v>174.02500000000001</v>
      </c>
    </row>
    <row r="84" spans="1:7" ht="21" customHeight="1">
      <c r="A84" s="548" t="s">
        <v>267</v>
      </c>
      <c r="B84" s="548"/>
      <c r="C84" s="399" t="s">
        <v>3</v>
      </c>
      <c r="D84" s="437">
        <f>D85+D86+D91</f>
        <v>1860</v>
      </c>
      <c r="E84" s="382">
        <f>E85+E86+E91</f>
        <v>3479</v>
      </c>
      <c r="F84" s="421">
        <f>F85+F86+F91</f>
        <v>325</v>
      </c>
      <c r="G84" s="397">
        <f>E84*100/D84</f>
        <v>187.04301075268816</v>
      </c>
    </row>
    <row r="85" spans="1:7" ht="21" customHeight="1">
      <c r="A85" s="127"/>
      <c r="B85" s="329" t="s">
        <v>268</v>
      </c>
      <c r="C85" s="466" t="s">
        <v>3</v>
      </c>
      <c r="D85" s="467">
        <v>60</v>
      </c>
      <c r="E85" s="91">
        <f>ต.ค.57!F85+พ.ย.57!F85+ธ.ค.57!F85+ม.ค.58!F85+ก.พ.58!F85+มี.ค.58!F85+เม.ย.58!F85+พ.ค.58!F85+มิ.ย.58!F85+ก.ค.58!F85</f>
        <v>62</v>
      </c>
      <c r="F85" s="453">
        <v>0</v>
      </c>
      <c r="G85" s="102">
        <f t="shared" si="2"/>
        <v>103.33333333333333</v>
      </c>
    </row>
    <row r="86" spans="1:7" ht="21" customHeight="1">
      <c r="A86" s="125"/>
      <c r="B86" s="461" t="s">
        <v>270</v>
      </c>
      <c r="C86" s="462" t="s">
        <v>3</v>
      </c>
      <c r="D86" s="447">
        <v>1500</v>
      </c>
      <c r="E86" s="91">
        <f>ต.ค.57!F86+พ.ย.57!F86+ธ.ค.57!F86+ม.ค.58!F86+ก.พ.58!F86+มี.ค.58!F86+เม.ย.58!F86+พ.ค.58!F86+มิ.ย.58!F86+ก.ค.58!F86</f>
        <v>3108</v>
      </c>
      <c r="F86" s="94">
        <f>F87+F88+F89+F90</f>
        <v>325</v>
      </c>
      <c r="G86" s="95">
        <f t="shared" si="2"/>
        <v>207.2</v>
      </c>
    </row>
    <row r="87" spans="1:7" ht="21" customHeight="1">
      <c r="A87" s="125"/>
      <c r="B87" s="461" t="s">
        <v>328</v>
      </c>
      <c r="C87" s="462" t="s">
        <v>3</v>
      </c>
      <c r="D87" s="343"/>
      <c r="E87" s="91">
        <f>ต.ค.57!F87+พ.ย.57!F87+ธ.ค.57!F87+ม.ค.58!F87+ก.พ.58!F87+มี.ค.58!F87+เม.ย.58!F87+พ.ค.58!F87+ก.ค.58!F87</f>
        <v>1733</v>
      </c>
      <c r="F87" s="97">
        <v>139</v>
      </c>
      <c r="G87" s="95"/>
    </row>
    <row r="88" spans="1:7" ht="21" customHeight="1">
      <c r="A88" s="125"/>
      <c r="B88" s="461" t="s">
        <v>341</v>
      </c>
      <c r="C88" s="462" t="s">
        <v>3</v>
      </c>
      <c r="D88" s="343"/>
      <c r="E88" s="91">
        <f>ต.ค.57!F88+พ.ย.57!F88+ธ.ค.57!F88+ม.ค.58!F88+ก.พ.58!F88+มี.ค.58!F88+เม.ย.58!F88+พ.ค.58!F88+มิ.ย.58!F88+ก.ค.58!F88</f>
        <v>920</v>
      </c>
      <c r="F88" s="94">
        <v>186</v>
      </c>
      <c r="G88" s="95"/>
    </row>
    <row r="89" spans="1:7" ht="21" customHeight="1">
      <c r="A89" s="125"/>
      <c r="B89" s="461" t="s">
        <v>329</v>
      </c>
      <c r="C89" s="462" t="s">
        <v>3</v>
      </c>
      <c r="D89" s="343"/>
      <c r="E89" s="91">
        <f>ต.ค.57!F89+พ.ย.57!F89+ธ.ค.57!F89+ม.ค.58!F89+ก.พ.58!F89+มี.ค.58!F89+เม.ย.58!F89+พ.ค.58!F89+ก.ค.58!F89</f>
        <v>94</v>
      </c>
      <c r="F89" s="94">
        <v>0</v>
      </c>
      <c r="G89" s="95"/>
    </row>
    <row r="90" spans="1:7" ht="21" customHeight="1">
      <c r="A90" s="125"/>
      <c r="B90" s="461" t="s">
        <v>330</v>
      </c>
      <c r="C90" s="462" t="s">
        <v>3</v>
      </c>
      <c r="D90" s="343"/>
      <c r="E90" s="91">
        <f>ต.ค.57!F90+พ.ย.57!F90+ธ.ค.57!F90+ม.ค.58!F90+ก.พ.58!F90+มี.ค.58!F90+เม.ย.58!F90+พ.ค.58!F90+มิ.ย.58!F90+ก.ค.58!F90</f>
        <v>0</v>
      </c>
      <c r="F90" s="94">
        <v>0</v>
      </c>
      <c r="G90" s="95"/>
    </row>
    <row r="91" spans="1:7" ht="21" customHeight="1">
      <c r="A91" s="126"/>
      <c r="B91" s="463" t="s">
        <v>336</v>
      </c>
      <c r="C91" s="464" t="s">
        <v>3</v>
      </c>
      <c r="D91" s="465">
        <v>300</v>
      </c>
      <c r="E91" s="91">
        <f>ต.ค.57!F91+พ.ย.57!F91+ธ.ค.57!F91+ม.ค.58!F91+ก.พ.58!F91+มี.ค.58!F91+เม.ย.58!F91+พ.ค.58!F91+มิ.ย.58!F91+ก.ค.58!F91</f>
        <v>309</v>
      </c>
      <c r="F91" s="99">
        <v>0</v>
      </c>
      <c r="G91" s="100">
        <f t="shared" ref="G91" si="3">E91*100/D91</f>
        <v>103</v>
      </c>
    </row>
    <row r="92" spans="1:7" ht="21" customHeight="1">
      <c r="A92" s="546" t="s">
        <v>195</v>
      </c>
      <c r="B92" s="546"/>
      <c r="C92" s="394"/>
      <c r="D92" s="442"/>
      <c r="E92" s="382"/>
      <c r="F92" s="383"/>
      <c r="G92" s="384"/>
    </row>
    <row r="93" spans="1:7" ht="21" customHeight="1">
      <c r="A93" s="546" t="s">
        <v>304</v>
      </c>
      <c r="B93" s="546"/>
      <c r="C93" s="400" t="s">
        <v>3</v>
      </c>
      <c r="D93" s="446">
        <v>3500</v>
      </c>
      <c r="E93" s="383">
        <f>ต.ค.57!F93+พ.ย.57!F93+ธ.ค.57!F93+ม.ค.58!F93+ก.พ.58!F93+มี.ค.58!F93+เม.ย.58!F93+พ.ค.58!F93+มิ.ย.58!F93+ก.ค.58!F93</f>
        <v>14875</v>
      </c>
      <c r="F93" s="402">
        <f>F95</f>
        <v>4989</v>
      </c>
      <c r="G93" s="403">
        <f t="shared" si="2"/>
        <v>425</v>
      </c>
    </row>
    <row r="94" spans="1:7" ht="21" customHeight="1">
      <c r="A94" s="404"/>
      <c r="B94" s="405" t="s">
        <v>186</v>
      </c>
      <c r="C94" s="406" t="s">
        <v>9</v>
      </c>
      <c r="D94" s="442">
        <v>500</v>
      </c>
      <c r="E94" s="383">
        <f>ต.ค.57!F94+พ.ย.57!F94+ธ.ค.57!F94+ม.ค.58!F94+ก.พ.58!F94+มี.ค.58!F94+เม.ย.58!F94+พ.ค.58!F94+มิ.ย.58!F94+ก.ค.58!F94</f>
        <v>999</v>
      </c>
      <c r="F94" s="396">
        <f>F98</f>
        <v>309</v>
      </c>
      <c r="G94" s="397">
        <f t="shared" si="2"/>
        <v>199.8</v>
      </c>
    </row>
    <row r="95" spans="1:7" ht="21" customHeight="1">
      <c r="A95" s="177"/>
      <c r="B95" s="186" t="s">
        <v>187</v>
      </c>
      <c r="C95" s="187" t="s">
        <v>3</v>
      </c>
      <c r="D95" s="444">
        <v>3500</v>
      </c>
      <c r="E95" s="91">
        <f>ต.ค.57!F95+พ.ย.57!F95+ธ.ค.57!F95+ม.ค.58!F95+ก.พ.58!F95+มี.ค.58!F95+เม.ย.58!F95+พ.ค.58!F95+มิ.ย.58!F95+ก.ค.58!F95</f>
        <v>14875</v>
      </c>
      <c r="F95" s="101">
        <f>F96+F97</f>
        <v>4989</v>
      </c>
      <c r="G95" s="123"/>
    </row>
    <row r="96" spans="1:7" ht="21" customHeight="1">
      <c r="A96" s="125"/>
      <c r="B96" s="104" t="s">
        <v>188</v>
      </c>
      <c r="C96" s="96"/>
      <c r="D96" s="97"/>
      <c r="E96" s="91">
        <f>ต.ค.57!F96+พ.ย.57!F96+ธ.ค.57!F96+ม.ค.58!F96+ก.พ.58!F96+มี.ค.58!F96+เม.ย.58!F96+พ.ค.58!F96+มิ.ย.58!F96+ก.ค.58!F96</f>
        <v>14875</v>
      </c>
      <c r="F96" s="94">
        <v>4989</v>
      </c>
      <c r="G96" s="95"/>
    </row>
    <row r="97" spans="1:7" ht="21" customHeight="1">
      <c r="A97" s="125"/>
      <c r="B97" s="104" t="s">
        <v>189</v>
      </c>
      <c r="C97" s="96"/>
      <c r="D97" s="97"/>
      <c r="E97" s="91">
        <f>ต.ค.57!F97+พ.ย.57!F97+ธ.ค.57!F97+ม.ค.58!F97+ก.พ.58!F97+มี.ค.58!F97+เม.ย.58!F97+พ.ค.58!F97+มิ.ย.58!F97+ก.ค.58!F97</f>
        <v>0</v>
      </c>
      <c r="F97" s="94">
        <v>0</v>
      </c>
      <c r="G97" s="95"/>
    </row>
    <row r="98" spans="1:7" ht="21" customHeight="1">
      <c r="A98" s="130"/>
      <c r="B98" s="103" t="s">
        <v>190</v>
      </c>
      <c r="C98" s="96" t="s">
        <v>9</v>
      </c>
      <c r="D98" s="447">
        <v>500</v>
      </c>
      <c r="E98" s="91">
        <f>ต.ค.57!F98+พ.ย.57!F98+ธ.ค.57!F98+ม.ค.58!F98+ก.พ.58!F98+มี.ค.58!F98+เม.ย.58!F98+พ.ค.58!F98+มิ.ย.58!F98+ก.ค.58!F98</f>
        <v>999</v>
      </c>
      <c r="F98" s="344">
        <f>F99+F100</f>
        <v>309</v>
      </c>
      <c r="G98" s="106"/>
    </row>
    <row r="99" spans="1:7" ht="21" customHeight="1">
      <c r="A99" s="125"/>
      <c r="B99" s="104" t="s">
        <v>191</v>
      </c>
      <c r="C99" s="96"/>
      <c r="D99" s="97"/>
      <c r="E99" s="91">
        <f>ต.ค.57!F99+พ.ย.57!F99+ธ.ค.57!F99+ม.ค.58!F99+ก.พ.58!F99+มี.ค.58!F99+เม.ย.58!F99+พ.ค.58!F99+มิ.ย.58!F99+ก.ค.58!F99</f>
        <v>999</v>
      </c>
      <c r="F99" s="94">
        <v>309</v>
      </c>
      <c r="G99" s="95"/>
    </row>
    <row r="100" spans="1:7" ht="21" customHeight="1">
      <c r="A100" s="129"/>
      <c r="B100" s="189" t="s">
        <v>192</v>
      </c>
      <c r="C100" s="190"/>
      <c r="D100" s="191"/>
      <c r="E100" s="91">
        <f>ต.ค.57!F100+พ.ย.57!F100+ธ.ค.57!F100+ม.ค.58!F100+ก.พ.58!F100+มี.ค.58!F100+เม.ย.58!F100+พ.ค.58!F100+มิ.ย.58!F100+ก.ค.58!F100</f>
        <v>0</v>
      </c>
      <c r="F100" s="99">
        <v>0</v>
      </c>
      <c r="G100" s="121"/>
    </row>
    <row r="101" spans="1:7" ht="21" customHeight="1">
      <c r="A101" s="542" t="s">
        <v>305</v>
      </c>
      <c r="B101" s="542"/>
      <c r="C101" s="407" t="s">
        <v>3</v>
      </c>
      <c r="D101" s="408">
        <v>14540</v>
      </c>
      <c r="E101" s="383">
        <f>ต.ค.57!F101+พ.ย.57!F101+ธ.ค.57!F101+ม.ค.58!F101+ก.พ.58!F101+มี.ค.58!F101+เม.ย.58!F101+พ.ค.58!F101+มิ.ย.58!F101+ก.ค.58!F101</f>
        <v>27043</v>
      </c>
      <c r="F101" s="409">
        <f>F103</f>
        <v>1273</v>
      </c>
      <c r="G101" s="397">
        <f t="shared" ref="G101:G102" si="4">E101*100/D101</f>
        <v>185.99037138927099</v>
      </c>
    </row>
    <row r="102" spans="1:7" ht="21" customHeight="1">
      <c r="A102" s="125"/>
      <c r="B102" s="338"/>
      <c r="C102" s="482" t="s">
        <v>19</v>
      </c>
      <c r="D102" s="484">
        <v>14940</v>
      </c>
      <c r="E102" s="91">
        <f>ต.ค.57!F102+พ.ย.57!F102+ธ.ค.57!F102+ม.ค.58!F102+ก.พ.58!F102+มี.ค.58!F102+เม.ย.58!F102+พ.ค.58!F102+มิ.ย.58!F102+ก.ค.58!F102</f>
        <v>28763</v>
      </c>
      <c r="F102" s="452">
        <f>F111</f>
        <v>2140</v>
      </c>
      <c r="G102" s="123">
        <f t="shared" si="4"/>
        <v>192.52342704149933</v>
      </c>
    </row>
    <row r="103" spans="1:7" ht="21" customHeight="1">
      <c r="A103" s="177"/>
      <c r="B103" s="345" t="s">
        <v>182</v>
      </c>
      <c r="C103" s="187"/>
      <c r="D103" s="192"/>
      <c r="E103" s="91">
        <f>ต.ค.57!F103+พ.ย.57!F103+ธ.ค.57!F103+ม.ค.58!F103+ก.พ.58!F103+มี.ค.58!F103+เม.ย.58!F103+พ.ค.58!F103+มิ.ย.58!F103+ก.ค.58!F103</f>
        <v>27043</v>
      </c>
      <c r="F103" s="122">
        <f>F104+F109+F110</f>
        <v>1273</v>
      </c>
      <c r="G103" s="123"/>
    </row>
    <row r="104" spans="1:7" ht="21" customHeight="1">
      <c r="A104" s="125"/>
      <c r="B104" s="347" t="s">
        <v>183</v>
      </c>
      <c r="C104" s="96"/>
      <c r="D104" s="97"/>
      <c r="E104" s="91">
        <f>ต.ค.57!F104+พ.ย.57!F104+ธ.ค.57!F104+ม.ค.58!F104+ก.พ.58!F104+มี.ค.58!F104+เม.ย.58!F104+พ.ค.58!F104+มิ.ย.58!F104+ก.ค.58!F104</f>
        <v>8018</v>
      </c>
      <c r="F104" s="94">
        <f>F105+F106+F107+F108</f>
        <v>1273</v>
      </c>
      <c r="G104" s="95"/>
    </row>
    <row r="105" spans="1:7" ht="21" customHeight="1">
      <c r="A105" s="125"/>
      <c r="B105" s="132" t="s">
        <v>193</v>
      </c>
      <c r="C105" s="96"/>
      <c r="D105" s="97"/>
      <c r="E105" s="91">
        <f>ต.ค.57!F105+พ.ย.57!F105+ธ.ค.57!F105+ม.ค.58!F105+ก.พ.58!F105+มี.ค.58!F105+เม.ย.58!F105+พ.ค.58!F105+มิ.ย.58!F105+ก.ค.58!F105</f>
        <v>137</v>
      </c>
      <c r="F105" s="94">
        <v>14</v>
      </c>
      <c r="G105" s="95"/>
    </row>
    <row r="106" spans="1:7" ht="21" customHeight="1">
      <c r="A106" s="125"/>
      <c r="B106" s="132" t="s">
        <v>93</v>
      </c>
      <c r="C106" s="96"/>
      <c r="D106" s="97"/>
      <c r="E106" s="91">
        <f>ต.ค.57!F106+พ.ย.57!F106+ธ.ค.57!F106+ม.ค.58!F106+ก.พ.58!F106+มี.ค.58!F106+เม.ย.58!F106+พ.ค.58!F106+มิ.ย.58!F106+ก.ค.58!F106</f>
        <v>5380</v>
      </c>
      <c r="F106" s="94">
        <v>1010</v>
      </c>
      <c r="G106" s="95"/>
    </row>
    <row r="107" spans="1:7" ht="21" customHeight="1">
      <c r="A107" s="125"/>
      <c r="B107" s="132" t="s">
        <v>94</v>
      </c>
      <c r="C107" s="96"/>
      <c r="D107" s="97"/>
      <c r="E107" s="91">
        <f>ต.ค.57!F107+พ.ย.57!F107+ธ.ค.57!F107+ม.ค.58!F107+ก.พ.58!F107+มี.ค.58!F107+เม.ย.58!F107+พ.ค.58!F107+มิ.ย.58!F107+ก.ค.58!F107</f>
        <v>2496</v>
      </c>
      <c r="F107" s="94">
        <v>246</v>
      </c>
      <c r="G107" s="95"/>
    </row>
    <row r="108" spans="1:7" ht="21" customHeight="1">
      <c r="A108" s="125"/>
      <c r="B108" s="132" t="s">
        <v>199</v>
      </c>
      <c r="C108" s="96"/>
      <c r="D108" s="97"/>
      <c r="E108" s="91">
        <f>ต.ค.57!F108+พ.ย.57!F108+ธ.ค.57!F108+ม.ค.58!F108+ก.พ.58!F108+มี.ค.58!F108+เม.ย.58!F108+พ.ค.58!F108+มิ.ย.58!F108+ก.ค.58!F108</f>
        <v>5</v>
      </c>
      <c r="F108" s="94">
        <v>3</v>
      </c>
      <c r="G108" s="95"/>
    </row>
    <row r="109" spans="1:7" ht="21" customHeight="1">
      <c r="A109" s="125"/>
      <c r="B109" s="347" t="s">
        <v>196</v>
      </c>
      <c r="C109" s="96"/>
      <c r="D109" s="97"/>
      <c r="E109" s="91">
        <f>ต.ค.57!F109+พ.ย.57!F109+ธ.ค.57!F109+ม.ค.58!F109+ก.พ.58!F109+มี.ค.58!F109+เม.ย.58!F109+พ.ค.58!F109+มิ.ย.58!F109+ก.ค.58!F109</f>
        <v>39</v>
      </c>
      <c r="F109" s="94">
        <v>0</v>
      </c>
      <c r="G109" s="95"/>
    </row>
    <row r="110" spans="1:7" ht="21" customHeight="1">
      <c r="A110" s="129"/>
      <c r="B110" s="348" t="s">
        <v>201</v>
      </c>
      <c r="C110" s="190"/>
      <c r="D110" s="191"/>
      <c r="E110" s="91">
        <f>ต.ค.57!F110+พ.ย.57!F110+ธ.ค.57!F110+ม.ค.58!F110+ก.พ.58!F110+มี.ค.58!F110+เม.ย.58!F110+พ.ค.58!F110+มิ.ย.58!F110+ก.ค.58!F110</f>
        <v>18986</v>
      </c>
      <c r="F110" s="99">
        <v>0</v>
      </c>
      <c r="G110" s="121"/>
    </row>
    <row r="111" spans="1:7" ht="21" customHeight="1">
      <c r="A111" s="404"/>
      <c r="B111" s="410" t="s">
        <v>184</v>
      </c>
      <c r="C111" s="406" t="s">
        <v>19</v>
      </c>
      <c r="D111" s="485">
        <v>14940</v>
      </c>
      <c r="E111" s="383">
        <f>ต.ค.57!F111+พ.ย.57!F111+ธ.ค.57!F111+ม.ค.58!F111+ก.พ.58!F111+มี.ค.58!F111+เม.ย.58!F111+พ.ค.58!F111+มิ.ย.58!F111+ก.ค.58!F111</f>
        <v>28763</v>
      </c>
      <c r="F111" s="383">
        <f>F112+F117+F118</f>
        <v>2140</v>
      </c>
      <c r="G111" s="397">
        <f t="shared" ref="G111" si="5">E111*100/D111</f>
        <v>192.52342704149933</v>
      </c>
    </row>
    <row r="112" spans="1:7" ht="21" customHeight="1">
      <c r="A112" s="177"/>
      <c r="B112" s="349" t="s">
        <v>185</v>
      </c>
      <c r="C112" s="187"/>
      <c r="D112" s="192"/>
      <c r="E112" s="91">
        <f>ต.ค.57!F112+พ.ย.57!F112+ธ.ค.57!F112+ม.ค.58!F112+ก.พ.58!F112+มี.ค.58!F112+เม.ย.58!F112+พ.ค.58!F112+มิ.ย.58!F112+ก.ค.58!F112</f>
        <v>9249</v>
      </c>
      <c r="F112" s="101">
        <f>F113+F114+F115+F116</f>
        <v>1708</v>
      </c>
      <c r="G112" s="123"/>
    </row>
    <row r="113" spans="1:7" ht="21" customHeight="1">
      <c r="A113" s="131"/>
      <c r="B113" s="132" t="s">
        <v>193</v>
      </c>
      <c r="C113" s="96"/>
      <c r="D113" s="97"/>
      <c r="E113" s="91">
        <f>ต.ค.57!F113+พ.ย.57!F113+ธ.ค.57!F113+ม.ค.58!F113+ก.พ.58!F113+มี.ค.58!F113+เม.ย.58!F113+พ.ค.58!F113+มิ.ย.58!F113+ก.ค.58!F113</f>
        <v>159</v>
      </c>
      <c r="F113" s="108">
        <v>15</v>
      </c>
      <c r="G113" s="109"/>
    </row>
    <row r="114" spans="1:7" ht="21" customHeight="1">
      <c r="A114" s="125"/>
      <c r="B114" s="132" t="s">
        <v>93</v>
      </c>
      <c r="C114" s="96"/>
      <c r="D114" s="97"/>
      <c r="E114" s="91">
        <f>ต.ค.57!F114+พ.ย.57!F114+ธ.ค.57!F114+ม.ค.58!F114+ก.พ.58!F114+มี.ค.58!F114+เม.ย.58!F114+พ.ค.58!F114+มิ.ย.58!F114+ก.ค.58!F114</f>
        <v>5599</v>
      </c>
      <c r="F114" s="94">
        <v>1065</v>
      </c>
      <c r="G114" s="95"/>
    </row>
    <row r="115" spans="1:7" ht="21" customHeight="1">
      <c r="A115" s="125"/>
      <c r="B115" s="132" t="s">
        <v>94</v>
      </c>
      <c r="C115" s="96"/>
      <c r="D115" s="97"/>
      <c r="E115" s="91">
        <f>ต.ค.57!F115+พ.ย.57!F115+ธ.ค.57!F115+ม.ค.58!F115+ก.พ.58!F115+มี.ค.58!F115+เม.ย.58!F115+พ.ค.58!F115+มิ.ย.58!F115+ก.ค.58!F115</f>
        <v>3485</v>
      </c>
      <c r="F115" s="94">
        <v>625</v>
      </c>
      <c r="G115" s="95"/>
    </row>
    <row r="116" spans="1:7" ht="21" customHeight="1">
      <c r="A116" s="125"/>
      <c r="B116" s="132" t="s">
        <v>199</v>
      </c>
      <c r="C116" s="96"/>
      <c r="D116" s="97"/>
      <c r="E116" s="91">
        <f>ต.ค.57!F116+พ.ย.57!F116+ธ.ค.57!F116+ม.ค.58!F116+ก.พ.58!F116+มี.ค.58!F116+เม.ย.58!F116+พ.ค.58!F116+มิ.ย.58!F116+ก.ค.58!F116</f>
        <v>6</v>
      </c>
      <c r="F116" s="94">
        <v>3</v>
      </c>
      <c r="G116" s="95"/>
    </row>
    <row r="117" spans="1:7" ht="21" customHeight="1">
      <c r="A117" s="125"/>
      <c r="B117" s="347" t="s">
        <v>197</v>
      </c>
      <c r="C117" s="96"/>
      <c r="D117" s="97"/>
      <c r="E117" s="91">
        <f>ต.ค.57!F117+พ.ย.57!F117+ธ.ค.57!F117+ม.ค.58!F117+ก.พ.58!F117+มี.ค.58!F117+เม.ย.58!F117+พ.ค.58!F117+มิ.ย.58!F117+ก.ค.58!F117</f>
        <v>45</v>
      </c>
      <c r="F117" s="94">
        <v>0</v>
      </c>
      <c r="G117" s="95"/>
    </row>
    <row r="118" spans="1:7" ht="21" customHeight="1">
      <c r="A118" s="126"/>
      <c r="B118" s="350" t="s">
        <v>202</v>
      </c>
      <c r="C118" s="98"/>
      <c r="D118" s="105"/>
      <c r="E118" s="201">
        <f>ต.ค.57!F118+พ.ย.57!F118+ธ.ค.57!F118+ม.ค.58!F118+ก.พ.58!F118+มี.ค.58!F118+เม.ย.58!F118+พ.ค.58!F118+มิ.ย.58!F118+ก.ค.58!F118</f>
        <v>19469</v>
      </c>
      <c r="F118" s="99">
        <v>432</v>
      </c>
      <c r="G118" s="100"/>
    </row>
    <row r="119" spans="1:7" ht="21" customHeight="1">
      <c r="A119" s="117"/>
      <c r="B119" s="110"/>
      <c r="C119" s="110"/>
      <c r="D119" s="111"/>
      <c r="E119" s="110"/>
      <c r="F119" s="112"/>
      <c r="G119" s="113"/>
    </row>
  </sheetData>
  <mergeCells count="22">
    <mergeCell ref="A101:B101"/>
    <mergeCell ref="A79:B79"/>
    <mergeCell ref="A80:B80"/>
    <mergeCell ref="A81:B81"/>
    <mergeCell ref="A84:B84"/>
    <mergeCell ref="A92:B92"/>
    <mergeCell ref="A93:B93"/>
    <mergeCell ref="A74:B74"/>
    <mergeCell ref="A1:G1"/>
    <mergeCell ref="A2:G2"/>
    <mergeCell ref="A3:G3"/>
    <mergeCell ref="A4:B5"/>
    <mergeCell ref="C4:C5"/>
    <mergeCell ref="D4:D5"/>
    <mergeCell ref="E4:E5"/>
    <mergeCell ref="F4:F5"/>
    <mergeCell ref="G4:G5"/>
    <mergeCell ref="A6:B6"/>
    <mergeCell ref="A7:B7"/>
    <mergeCell ref="A8:B8"/>
    <mergeCell ref="A53:B53"/>
    <mergeCell ref="A58:B58"/>
  </mergeCells>
  <printOptions horizontalCentered="1"/>
  <pageMargins left="0.35" right="0.23" top="0.72" bottom="0.44" header="0.49" footer="0.26"/>
  <pageSetup paperSize="9" scale="87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</sheetPr>
  <dimension ref="A1:M119"/>
  <sheetViews>
    <sheetView showGridLines="0" view="pageBreakPreview" topLeftCell="A53" zoomScaleSheetLayoutView="100" workbookViewId="0">
      <selection activeCell="E103" sqref="E103"/>
    </sheetView>
  </sheetViews>
  <sheetFormatPr defaultRowHeight="22.5"/>
  <cols>
    <col min="1" max="1" width="4" style="118" customWidth="1"/>
    <col min="2" max="2" width="84.5" style="89" bestFit="1" customWidth="1"/>
    <col min="3" max="3" width="8.1640625" style="89" customWidth="1"/>
    <col min="4" max="4" width="11.33203125" style="114" bestFit="1" customWidth="1"/>
    <col min="5" max="5" width="9.83203125" style="89" bestFit="1" customWidth="1"/>
    <col min="6" max="6" width="8.33203125" style="115" bestFit="1" customWidth="1"/>
    <col min="7" max="7" width="9.1640625" style="116" customWidth="1"/>
    <col min="8" max="17" width="9.33203125" style="89" customWidth="1"/>
    <col min="18" max="16384" width="9.33203125" style="89"/>
  </cols>
  <sheetData>
    <row r="1" spans="1:7" s="327" customFormat="1" ht="23.25" customHeight="1">
      <c r="A1" s="527" t="s">
        <v>200</v>
      </c>
      <c r="B1" s="527"/>
      <c r="C1" s="527"/>
      <c r="D1" s="527"/>
      <c r="E1" s="527"/>
      <c r="F1" s="527"/>
      <c r="G1" s="527"/>
    </row>
    <row r="2" spans="1:7" s="327" customFormat="1" ht="23.25" customHeight="1">
      <c r="A2" s="527" t="s">
        <v>203</v>
      </c>
      <c r="B2" s="527"/>
      <c r="C2" s="527"/>
      <c r="D2" s="527"/>
      <c r="E2" s="527"/>
      <c r="F2" s="527"/>
      <c r="G2" s="527"/>
    </row>
    <row r="3" spans="1:7" s="327" customFormat="1" ht="23.25" customHeight="1">
      <c r="A3" s="543" t="s">
        <v>350</v>
      </c>
      <c r="B3" s="543"/>
      <c r="C3" s="543"/>
      <c r="D3" s="543"/>
      <c r="E3" s="543"/>
      <c r="F3" s="543"/>
      <c r="G3" s="543"/>
    </row>
    <row r="4" spans="1:7">
      <c r="A4" s="528" t="s">
        <v>11</v>
      </c>
      <c r="B4" s="529"/>
      <c r="C4" s="532" t="s">
        <v>1</v>
      </c>
      <c r="D4" s="534" t="s">
        <v>16</v>
      </c>
      <c r="E4" s="536" t="s">
        <v>349</v>
      </c>
      <c r="F4" s="557">
        <v>21398</v>
      </c>
      <c r="G4" s="540" t="s">
        <v>125</v>
      </c>
    </row>
    <row r="5" spans="1:7">
      <c r="A5" s="530"/>
      <c r="B5" s="531"/>
      <c r="C5" s="533"/>
      <c r="D5" s="535"/>
      <c r="E5" s="537"/>
      <c r="F5" s="558"/>
      <c r="G5" s="541"/>
    </row>
    <row r="6" spans="1:7" ht="22.5" customHeight="1">
      <c r="A6" s="544" t="s">
        <v>194</v>
      </c>
      <c r="B6" s="545"/>
      <c r="C6" s="390"/>
      <c r="D6" s="391"/>
      <c r="E6" s="423"/>
      <c r="F6" s="479"/>
      <c r="G6" s="397"/>
    </row>
    <row r="7" spans="1:7" ht="22.5" customHeight="1">
      <c r="A7" s="549" t="s">
        <v>204</v>
      </c>
      <c r="B7" s="550"/>
      <c r="C7" s="394"/>
      <c r="D7" s="395"/>
      <c r="E7" s="382"/>
      <c r="F7" s="479"/>
      <c r="G7" s="397"/>
    </row>
    <row r="8" spans="1:7" ht="22.5" customHeight="1">
      <c r="A8" s="551" t="s">
        <v>205</v>
      </c>
      <c r="B8" s="552"/>
      <c r="C8" s="394"/>
      <c r="D8" s="424"/>
      <c r="E8" s="382"/>
      <c r="F8" s="479"/>
      <c r="G8" s="397"/>
    </row>
    <row r="9" spans="1:7" ht="22.5" customHeight="1">
      <c r="A9" s="181"/>
      <c r="B9" s="416" t="s">
        <v>206</v>
      </c>
      <c r="C9" s="417" t="s">
        <v>3</v>
      </c>
      <c r="D9" s="448" t="s">
        <v>325</v>
      </c>
      <c r="E9" s="159"/>
      <c r="F9" s="480"/>
      <c r="G9" s="161"/>
    </row>
    <row r="10" spans="1:7" ht="22.5" customHeight="1">
      <c r="A10" s="331" t="s">
        <v>17</v>
      </c>
      <c r="B10" s="351"/>
      <c r="C10" s="332"/>
      <c r="D10" s="333"/>
      <c r="E10" s="334"/>
      <c r="F10" s="481"/>
      <c r="G10" s="336"/>
    </row>
    <row r="11" spans="1:7" s="1" customFormat="1" ht="22.5" customHeight="1">
      <c r="A11" s="352"/>
      <c r="B11" s="330" t="s">
        <v>312</v>
      </c>
      <c r="C11" s="96" t="s">
        <v>3</v>
      </c>
      <c r="D11" s="97"/>
      <c r="E11" s="91">
        <f>ต.ค.57!F11+พ.ย.57!F11+ธ.ค.57!F11+ม.ค.58!F11+ก.พ.58!F11+มี.ค.58!F11+เม.ย.58!F11+พ.ค.58!F11+มิ.ย.58!F11+ก.ค.58!F11+ส.ค.58!F11</f>
        <v>1697</v>
      </c>
      <c r="F11" s="92">
        <v>134</v>
      </c>
      <c r="G11" s="93"/>
    </row>
    <row r="12" spans="1:7" s="1" customFormat="1" ht="22.5" customHeight="1">
      <c r="A12" s="352"/>
      <c r="B12" s="330" t="s">
        <v>4</v>
      </c>
      <c r="C12" s="96" t="s">
        <v>3</v>
      </c>
      <c r="D12" s="97"/>
      <c r="E12" s="91">
        <f>ต.ค.57!F12+พ.ย.57!F12+ธ.ค.57!F12+ม.ค.58!F12+ก.พ.58!F12+มี.ค.58!F12+เม.ย.58!F12+พ.ค.58!F12+มิ.ย.58!F12+ก.ค.58!F12+ส.ค.58!F12</f>
        <v>10191</v>
      </c>
      <c r="F12" s="92">
        <v>1143</v>
      </c>
      <c r="G12" s="93"/>
    </row>
    <row r="13" spans="1:7" s="1" customFormat="1" ht="22.5" customHeight="1">
      <c r="A13" s="352"/>
      <c r="B13" s="330"/>
      <c r="C13" s="96" t="s">
        <v>19</v>
      </c>
      <c r="D13" s="97"/>
      <c r="E13" s="91">
        <f>ต.ค.57!F13+พ.ย.57!F13+ธ.ค.57!F13+ม.ค.58!F13+ก.พ.58!F13+มี.ค.58!F13+เม.ย.58!F13+พ.ค.58!F13+มิ.ย.58!F13+ก.ค.58!F13+ส.ค.58!F13</f>
        <v>14674</v>
      </c>
      <c r="F13" s="92">
        <v>1661</v>
      </c>
      <c r="G13" s="93"/>
    </row>
    <row r="14" spans="1:7" s="1" customFormat="1" ht="22.5" customHeight="1">
      <c r="A14" s="352"/>
      <c r="B14" s="330" t="s">
        <v>5</v>
      </c>
      <c r="C14" s="96" t="s">
        <v>6</v>
      </c>
      <c r="D14" s="97"/>
      <c r="E14" s="91">
        <f>ต.ค.57!F14+พ.ย.57!F14+ธ.ค.57!F14+ม.ค.58!F14+ก.พ.58!F14+มี.ค.58!F14+เม.ย.58!F14+พ.ค.58!F14+มิ.ย.58!F14+ก.ค.58!F14+ส.ค.58!F14</f>
        <v>2516</v>
      </c>
      <c r="F14" s="92">
        <v>353</v>
      </c>
      <c r="G14" s="93"/>
    </row>
    <row r="15" spans="1:7" s="1" customFormat="1" ht="22.5" customHeight="1">
      <c r="A15" s="352"/>
      <c r="B15" s="330"/>
      <c r="C15" s="96" t="s">
        <v>313</v>
      </c>
      <c r="D15" s="97"/>
      <c r="E15" s="91">
        <f>ต.ค.57!F15+พ.ย.57!F15+ธ.ค.57!F15+ม.ค.58!F15+ก.พ.58!F15+มี.ค.58!F15+เม.ย.58!F15+พ.ค.58!F15+มิ.ย.58!F15+ก.ค.58!F15+ส.ค.58!F15</f>
        <v>1501</v>
      </c>
      <c r="F15" s="92">
        <v>204</v>
      </c>
      <c r="G15" s="93"/>
    </row>
    <row r="16" spans="1:7" s="1" customFormat="1" ht="23.25" customHeight="1">
      <c r="A16" s="352"/>
      <c r="B16" s="330" t="s">
        <v>15</v>
      </c>
      <c r="C16" s="96" t="s">
        <v>3</v>
      </c>
      <c r="D16" s="97"/>
      <c r="E16" s="91">
        <f>ต.ค.57!F16+พ.ย.57!F16+ธ.ค.57!F16+ม.ค.58!F16+ก.พ.58!F16+มี.ค.58!F16+เม.ย.58!F16+พ.ค.58!F16+มิ.ย.58!F16+ก.ค.58!F16+ส.ค.58!F16</f>
        <v>2167</v>
      </c>
      <c r="F16" s="92">
        <v>312</v>
      </c>
      <c r="G16" s="93"/>
    </row>
    <row r="17" spans="1:7" s="1" customFormat="1" ht="23.25" customHeight="1">
      <c r="A17" s="470"/>
      <c r="B17" s="471" t="s">
        <v>7</v>
      </c>
      <c r="C17" s="472" t="s">
        <v>3</v>
      </c>
      <c r="D17" s="473"/>
      <c r="E17" s="468"/>
      <c r="F17" s="469"/>
      <c r="G17" s="474"/>
    </row>
    <row r="18" spans="1:7" ht="22.5" customHeight="1">
      <c r="A18" s="380">
        <v>1</v>
      </c>
      <c r="B18" s="414" t="s">
        <v>207</v>
      </c>
      <c r="C18" s="415" t="s">
        <v>3</v>
      </c>
      <c r="D18" s="425">
        <f>D19+D22+D35+D36+D39+D40</f>
        <v>2851</v>
      </c>
      <c r="E18" s="382">
        <f>E19+E23+E35+E37+E39+E40</f>
        <v>4217</v>
      </c>
      <c r="F18" s="396">
        <f>F19+F22+F35+F36+F39+F40</f>
        <v>469</v>
      </c>
      <c r="G18" s="397">
        <f>E18*100/D18</f>
        <v>147.9130129779025</v>
      </c>
    </row>
    <row r="19" spans="1:7" ht="22.5" customHeight="1">
      <c r="A19" s="366"/>
      <c r="B19" s="367" t="s">
        <v>303</v>
      </c>
      <c r="C19" s="385" t="s">
        <v>3</v>
      </c>
      <c r="D19" s="426">
        <v>900</v>
      </c>
      <c r="E19" s="356">
        <f>ต.ค.57!F19+พ.ย.57!F19+ธ.ค.57!F19+ม.ค.58!F19+ก.พ.58!F19+มี.ค.58!F19+เม.ย.58!F19+พ.ค.58!F19+มิ.ย.58!F19+ก.ค.58!F19+ส.ค.58!F19</f>
        <v>839</v>
      </c>
      <c r="F19" s="386">
        <f>F20</f>
        <v>76</v>
      </c>
      <c r="G19" s="387">
        <f>E21*100/E19</f>
        <v>68.414779499404048</v>
      </c>
    </row>
    <row r="20" spans="1:7" ht="22.5" customHeight="1">
      <c r="A20" s="125"/>
      <c r="B20" s="142" t="s">
        <v>286</v>
      </c>
      <c r="C20" s="143"/>
      <c r="D20" s="427"/>
      <c r="E20" s="91">
        <f>ต.ค.57!F20+พ.ย.57!F20+ธ.ค.57!F20+ม.ค.58!F20+ก.พ.58!F20+มี.ค.58!F20+เม.ย.58!F20+พ.ค.58!F20+มิ.ย.58!F20+ก.ค.58!F20+ส.ค.58!F20</f>
        <v>839</v>
      </c>
      <c r="F20" s="94">
        <v>76</v>
      </c>
      <c r="G20" s="95"/>
    </row>
    <row r="21" spans="1:7" ht="22.5" customHeight="1">
      <c r="A21" s="125"/>
      <c r="B21" s="142" t="s">
        <v>287</v>
      </c>
      <c r="C21" s="143"/>
      <c r="D21" s="427"/>
      <c r="E21" s="91">
        <f>ต.ค.57!F21+พ.ย.57!F21+ธ.ค.57!F21+ม.ค.58!F21+ก.พ.58!F21+มี.ค.58!F21+เม.ย.58!F21+พ.ค.58!F21+มิ.ย.58!F21+ก.ค.58!F21+ส.ค.58!F21</f>
        <v>574</v>
      </c>
      <c r="F21" s="94">
        <v>55</v>
      </c>
      <c r="G21" s="95"/>
    </row>
    <row r="22" spans="1:7" ht="22.5" customHeight="1">
      <c r="A22" s="359"/>
      <c r="B22" s="360" t="s">
        <v>288</v>
      </c>
      <c r="C22" s="369" t="s">
        <v>3</v>
      </c>
      <c r="D22" s="428">
        <v>800</v>
      </c>
      <c r="E22" s="361">
        <f>E23</f>
        <v>2155</v>
      </c>
      <c r="F22" s="357">
        <f>F23</f>
        <v>207</v>
      </c>
      <c r="G22" s="358">
        <f>E23*100/D22</f>
        <v>269.375</v>
      </c>
    </row>
    <row r="23" spans="1:7" ht="22.5" customHeight="1">
      <c r="A23" s="125"/>
      <c r="B23" s="145" t="s">
        <v>292</v>
      </c>
      <c r="C23" s="143"/>
      <c r="D23" s="427"/>
      <c r="E23" s="91">
        <f>ต.ค.57!F23+พ.ย.57!F23+ธ.ค.57!F23+ม.ค.58!F23+ก.พ.58!F23+มี.ค.58!F23+เม.ย.58!F23+พ.ค.58!F23+มิ.ย.58!F23+ก.ค.58!F23+ส.ค.58!F23</f>
        <v>2155</v>
      </c>
      <c r="F23" s="94">
        <v>207</v>
      </c>
      <c r="G23" s="95"/>
    </row>
    <row r="24" spans="1:7" ht="22.5" customHeight="1">
      <c r="A24" s="125"/>
      <c r="B24" s="145" t="s">
        <v>321</v>
      </c>
      <c r="C24" s="143"/>
      <c r="D24" s="427"/>
      <c r="E24" s="91">
        <f>ต.ค.57!F24+พ.ย.57!F24+ธ.ค.57!F24+ม.ค.58!F24+ก.พ.58!F24+มี.ค.58!F24+เม.ย.58!F24+พ.ค.58!F24+มิ.ย.58!F24+ก.ค.58!F24+ส.ค.58!F24</f>
        <v>2032</v>
      </c>
      <c r="F24" s="94">
        <v>197</v>
      </c>
      <c r="G24" s="95"/>
    </row>
    <row r="25" spans="1:7" ht="22.5" customHeight="1">
      <c r="A25" s="125"/>
      <c r="B25" s="145" t="s">
        <v>322</v>
      </c>
      <c r="C25" s="143"/>
      <c r="D25" s="427"/>
      <c r="E25" s="91">
        <f>ต.ค.57!F25+พ.ย.57!F25+ธ.ค.57!F25+ม.ค.58!F25+ก.พ.58!F25+มี.ค.58!F25+เม.ย.58!F25+พ.ค.58!F25+มิ.ย.58!F25+ก.ค.58!F25+ส.ค.58!F25</f>
        <v>123</v>
      </c>
      <c r="F25" s="94">
        <v>10</v>
      </c>
      <c r="G25" s="95"/>
    </row>
    <row r="26" spans="1:7" ht="22.5" customHeight="1">
      <c r="A26" s="125"/>
      <c r="B26" s="145" t="s">
        <v>289</v>
      </c>
      <c r="C26" s="143"/>
      <c r="D26" s="427"/>
      <c r="E26" s="91">
        <f>ต.ค.57!F26+พ.ย.57!F26+ธ.ค.57!F26+ม.ค.58!F26+ก.พ.58!F26+มี.ค.58!F26+เม.ย.58!F26+พ.ค.58!F26+มิ.ย.58!F26+ก.ค.58!F26+ส.ค.58!F26</f>
        <v>1147</v>
      </c>
      <c r="F26" s="94">
        <f>F27+F28</f>
        <v>133</v>
      </c>
      <c r="G26" s="95"/>
    </row>
    <row r="27" spans="1:7" ht="22.5" customHeight="1">
      <c r="A27" s="125"/>
      <c r="B27" s="145" t="s">
        <v>291</v>
      </c>
      <c r="C27" s="143"/>
      <c r="D27" s="427"/>
      <c r="E27" s="91">
        <f>ต.ค.57!F27+พ.ย.57!F27+ธ.ค.57!F27+ม.ค.58!F27+ก.พ.58!F27+มี.ค.58!F27+เม.ย.58!F27+พ.ค.58!F27+มิ.ย.58!F27+ก.ค.58!F27+ส.ค.58!F27</f>
        <v>974</v>
      </c>
      <c r="F27" s="94">
        <v>126</v>
      </c>
      <c r="G27" s="95"/>
    </row>
    <row r="28" spans="1:7" ht="22.5" customHeight="1">
      <c r="A28" s="125"/>
      <c r="B28" s="145" t="s">
        <v>290</v>
      </c>
      <c r="C28" s="143"/>
      <c r="D28" s="427"/>
      <c r="E28" s="91">
        <f>ต.ค.57!F28+พ.ย.57!F28+ธ.ค.57!F28+ม.ค.58!F28+ก.พ.58!F28+มี.ค.58!F28+เม.ย.58!F28+พ.ค.58!F28+มิ.ย.58!F28+ก.ค.58!F28+ส.ค.58!F28</f>
        <v>173</v>
      </c>
      <c r="F28" s="94">
        <v>7</v>
      </c>
      <c r="G28" s="95"/>
    </row>
    <row r="29" spans="1:7" ht="22.5" customHeight="1">
      <c r="A29" s="125"/>
      <c r="B29" s="145" t="s">
        <v>293</v>
      </c>
      <c r="C29" s="143"/>
      <c r="D29" s="427"/>
      <c r="E29" s="91">
        <f>ต.ค.57!F29+พ.ย.57!F29+ธ.ค.57!F29+ม.ค.58!F29+ก.พ.58!F29+มี.ค.58!F29+เม.ย.58!F29+พ.ค.58!F29+มิ.ย.58!F29+ก.ค.58!F29+ส.ค.58!F29</f>
        <v>0</v>
      </c>
      <c r="F29" s="94">
        <v>0</v>
      </c>
      <c r="G29" s="95"/>
    </row>
    <row r="30" spans="1:7" ht="22.5" customHeight="1">
      <c r="A30" s="125"/>
      <c r="B30" s="145" t="s">
        <v>294</v>
      </c>
      <c r="C30" s="143"/>
      <c r="D30" s="427"/>
      <c r="E30" s="91">
        <f>ต.ค.57!F30+พ.ย.57!F30+ธ.ค.57!F30+ม.ค.58!F30+ก.พ.58!F30+มี.ค.58!F30+เม.ย.58!F30+พ.ค.58!F30+มิ.ย.58!F30+ก.ค.58!F30+ส.ค.58!F30</f>
        <v>0</v>
      </c>
      <c r="F30" s="94">
        <v>0</v>
      </c>
      <c r="G30" s="95"/>
    </row>
    <row r="31" spans="1:7" ht="22.5" customHeight="1">
      <c r="A31" s="125"/>
      <c r="B31" s="145" t="s">
        <v>295</v>
      </c>
      <c r="C31" s="143"/>
      <c r="D31" s="427"/>
      <c r="E31" s="91">
        <f>ต.ค.57!F31+พ.ย.57!F31+ธ.ค.57!F31+ม.ค.58!F31+ก.พ.58!F31+มี.ค.58!F31+เม.ย.58!F31+พ.ค.58!F31+มิ.ย.58!F31+ก.ค.58!F31+ส.ค.58!F31</f>
        <v>0</v>
      </c>
      <c r="F31" s="94">
        <v>0</v>
      </c>
      <c r="G31" s="95"/>
    </row>
    <row r="32" spans="1:7" ht="22.5" customHeight="1">
      <c r="A32" s="125"/>
      <c r="B32" s="145" t="s">
        <v>296</v>
      </c>
      <c r="C32" s="143"/>
      <c r="D32" s="427"/>
      <c r="E32" s="91">
        <f>ต.ค.57!F32+พ.ย.57!F32+ธ.ค.57!F32+ม.ค.58!F32+ก.พ.58!F32+มี.ค.58!F32+เม.ย.58!F32+พ.ค.58!F32+มิ.ย.58!F32+ก.ค.58!F32+ส.ค.58!F32</f>
        <v>1176</v>
      </c>
      <c r="F32" s="94">
        <v>102</v>
      </c>
      <c r="G32" s="95"/>
    </row>
    <row r="33" spans="1:13" ht="22.5" customHeight="1">
      <c r="A33" s="125"/>
      <c r="B33" s="145" t="s">
        <v>297</v>
      </c>
      <c r="C33" s="143"/>
      <c r="D33" s="427"/>
      <c r="E33" s="91">
        <f>ต.ค.57!F33+พ.ย.57!F33+ธ.ค.57!F33+ม.ค.58!F33+ก.พ.58!F33+มี.ค.58!F33+เม.ย.58!F33+พ.ค.58!F33+มิ.ย.58!F33+ก.ค.58!F33+ส.ค.58!F33</f>
        <v>979</v>
      </c>
      <c r="F33" s="94">
        <v>105</v>
      </c>
      <c r="G33" s="95"/>
    </row>
    <row r="34" spans="1:13" ht="22.5" customHeight="1">
      <c r="A34" s="125"/>
      <c r="B34" s="145" t="s">
        <v>319</v>
      </c>
      <c r="C34" s="143"/>
      <c r="D34" s="427"/>
      <c r="E34" s="91">
        <f>ต.ค.57!F34+พ.ย.57!F34+ธ.ค.57!F34+ม.ค.58!F34+ก.พ.58!F34+มี.ค.58!F34+เม.ย.58!F34+พ.ค.58!F34+มิ.ย.58!F34+ก.ค.58!F34+ส.ค.58!F34</f>
        <v>5136</v>
      </c>
      <c r="F34" s="94">
        <v>522</v>
      </c>
      <c r="G34" s="95"/>
    </row>
    <row r="35" spans="1:13" ht="22.5" customHeight="1">
      <c r="A35" s="359"/>
      <c r="B35" s="360" t="s">
        <v>311</v>
      </c>
      <c r="C35" s="369" t="s">
        <v>3</v>
      </c>
      <c r="D35" s="428">
        <v>450</v>
      </c>
      <c r="E35" s="356">
        <f>ต.ค.57!F35+พ.ย.57!F35+ธ.ค.57!F35+ม.ค.58!F35+ก.พ.58!F35+มี.ค.58!F35+เม.ย.58!F35+พ.ค.58!F35+มิ.ย.58!F35+ก.ค.58!F35+ส.ค.58!F35</f>
        <v>454</v>
      </c>
      <c r="F35" s="357">
        <v>45</v>
      </c>
      <c r="G35" s="358">
        <f>E35*100/D35</f>
        <v>100.88888888888889</v>
      </c>
    </row>
    <row r="36" spans="1:13" ht="22.5" customHeight="1">
      <c r="A36" s="359"/>
      <c r="B36" s="360" t="s">
        <v>310</v>
      </c>
      <c r="C36" s="369" t="s">
        <v>3</v>
      </c>
      <c r="D36" s="428">
        <v>600</v>
      </c>
      <c r="E36" s="356">
        <f>ต.ค.57!F36+พ.ย.57!F36+ธ.ค.57!F36+ม.ค.58!F36+ก.พ.58!F36+มี.ค.58!F36+เม.ย.58!F36+พ.ค.58!F36+มิ.ย.58!F36+ก.ค.58!F36+ส.ค.58!F36</f>
        <v>658</v>
      </c>
      <c r="F36" s="357">
        <f>F37</f>
        <v>141</v>
      </c>
      <c r="G36" s="358">
        <f>E37*100/D36</f>
        <v>109.66666666666667</v>
      </c>
    </row>
    <row r="37" spans="1:13" ht="22.5" customHeight="1">
      <c r="A37" s="125"/>
      <c r="B37" s="142" t="s">
        <v>286</v>
      </c>
      <c r="C37" s="143"/>
      <c r="D37" s="427"/>
      <c r="E37" s="91">
        <f>ต.ค.57!F37+พ.ย.57!F37+ธ.ค.57!F37+ม.ค.58!F37+ก.พ.58!F37+มี.ค.58!F37+เม.ย.58!F37+พ.ค.58!F37+มิ.ย.58!F37+ก.ค.58!F37+ส.ค.58!F37</f>
        <v>658</v>
      </c>
      <c r="F37" s="91">
        <v>141</v>
      </c>
      <c r="G37" s="95"/>
    </row>
    <row r="38" spans="1:13" ht="22.5" customHeight="1">
      <c r="A38" s="125"/>
      <c r="B38" s="142" t="s">
        <v>344</v>
      </c>
      <c r="C38" s="143"/>
      <c r="D38" s="427"/>
      <c r="E38" s="91">
        <f>ต.ค.57!F38+พ.ย.57!F38+ธ.ค.57!F38+ม.ค.58!F38+ก.พ.58!F38+มี.ค.58!F38+เม.ย.58!F38+พ.ค.58!F38+มิ.ย.58!F38+ก.ค.58!F38+ส.ค.58!F38</f>
        <v>460</v>
      </c>
      <c r="F38" s="94">
        <v>128</v>
      </c>
      <c r="G38" s="95">
        <f>E38*100/E36</f>
        <v>69.908814589665653</v>
      </c>
    </row>
    <row r="39" spans="1:13" ht="21.75" customHeight="1">
      <c r="A39" s="354"/>
      <c r="B39" s="360" t="s">
        <v>314</v>
      </c>
      <c r="C39" s="369" t="s">
        <v>3</v>
      </c>
      <c r="D39" s="428">
        <v>1</v>
      </c>
      <c r="E39" s="356">
        <f>ต.ค.57!F39+พ.ย.57!F39+ธ.ค.57!F39+ม.ค.58!F39+ก.พ.58!F39+มี.ค.58!F39+เม.ย.58!F39+พ.ค.58!F39+มิ.ย.58!F39+ก.ค.58!F39+ส.ค.58!F39</f>
        <v>1</v>
      </c>
      <c r="F39" s="357">
        <v>0</v>
      </c>
      <c r="G39" s="358">
        <f>E39*100/D39</f>
        <v>100</v>
      </c>
    </row>
    <row r="40" spans="1:13" ht="21.75" customHeight="1">
      <c r="A40" s="370"/>
      <c r="B40" s="371" t="s">
        <v>315</v>
      </c>
      <c r="C40" s="372" t="s">
        <v>3</v>
      </c>
      <c r="D40" s="429">
        <v>100</v>
      </c>
      <c r="E40" s="373">
        <f>ต.ค.57!F40+พ.ย.57!F40+ธ.ค.57!F40+ม.ค.58!F40+ก.พ.58!F40+มี.ค.58!F40+เม.ย.58!F40+พ.ค.58!F40+มิ.ย.58!F40+ก.ค.58!F40+ส.ค.58!F40</f>
        <v>110</v>
      </c>
      <c r="F40" s="374">
        <v>0</v>
      </c>
      <c r="G40" s="375">
        <f>E40*100/D40</f>
        <v>110</v>
      </c>
      <c r="M40" s="89" t="s">
        <v>67</v>
      </c>
    </row>
    <row r="41" spans="1:13" ht="22.5" customHeight="1">
      <c r="A41" s="380">
        <v>2</v>
      </c>
      <c r="B41" s="414" t="s">
        <v>218</v>
      </c>
      <c r="C41" s="415" t="s">
        <v>3</v>
      </c>
      <c r="D41" s="430">
        <f>D42+D45+D48+D51</f>
        <v>206</v>
      </c>
      <c r="E41" s="382">
        <f>E42+E45+E48+E51</f>
        <v>221</v>
      </c>
      <c r="F41" s="396">
        <v>4</v>
      </c>
      <c r="G41" s="397">
        <f>E41*100/D41</f>
        <v>107.28155339805825</v>
      </c>
    </row>
    <row r="42" spans="1:13" ht="22.5" customHeight="1">
      <c r="A42" s="366"/>
      <c r="B42" s="367" t="s">
        <v>300</v>
      </c>
      <c r="C42" s="385" t="s">
        <v>3</v>
      </c>
      <c r="D42" s="431">
        <v>20</v>
      </c>
      <c r="E42" s="356">
        <f>ต.ค.57!F42+พ.ย.57!F42+ธ.ค.57!F42+ม.ค.58!F42+ก.พ.58!F42+มี.ค.58!F42+เม.ย.58!F42+พ.ค.58!F42+มิ.ย.58!F42+ก.ค.58!F42+ส.ค.58!F42</f>
        <v>25</v>
      </c>
      <c r="F42" s="357">
        <f>F43</f>
        <v>1</v>
      </c>
      <c r="G42" s="387">
        <f>E42*100/D42</f>
        <v>125</v>
      </c>
    </row>
    <row r="43" spans="1:13" ht="22.5" customHeight="1">
      <c r="A43" s="125"/>
      <c r="B43" s="142" t="s">
        <v>286</v>
      </c>
      <c r="C43" s="143"/>
      <c r="D43" s="427"/>
      <c r="E43" s="91">
        <f>ต.ค.57!F43+พ.ย.57!F43+ธ.ค.57!F43+ม.ค.58!F43+ก.พ.58!F43+มี.ค.58!F43+เม.ย.58!F43+พ.ค.58!F43+มิ.ย.58!F43+ก.ค.58!F43+ส.ค.58!F43</f>
        <v>25</v>
      </c>
      <c r="F43" s="94">
        <v>1</v>
      </c>
      <c r="G43" s="95"/>
    </row>
    <row r="44" spans="1:13" ht="22.5" customHeight="1">
      <c r="A44" s="125"/>
      <c r="B44" s="142" t="s">
        <v>287</v>
      </c>
      <c r="C44" s="143"/>
      <c r="D44" s="427"/>
      <c r="E44" s="91">
        <f>ต.ค.57!F44+พ.ย.57!F44+ธ.ค.57!F44+ม.ค.58!F44+ก.พ.58!F44+มี.ค.58!F44+เม.ย.58!F44+พ.ค.58!F44+มิ.ย.58!F44+ก.ค.58!F44+ส.ค.58!F44</f>
        <v>7</v>
      </c>
      <c r="F44" s="94">
        <v>1</v>
      </c>
      <c r="G44" s="95"/>
    </row>
    <row r="45" spans="1:13" ht="22.5" customHeight="1">
      <c r="A45" s="359"/>
      <c r="B45" s="360" t="s">
        <v>301</v>
      </c>
      <c r="C45" s="369" t="s">
        <v>3</v>
      </c>
      <c r="D45" s="428">
        <v>150</v>
      </c>
      <c r="E45" s="356">
        <f>ต.ค.57!F45+พ.ย.57!F45+ธ.ค.57!F45+ม.ค.58!F45+ก.พ.58!F45+มี.ค.58!F45+เม.ย.58!F45+พ.ค.58!F45+มิ.ย.58!F45+ก.ค.58!F45+ส.ค.58!F45</f>
        <v>160</v>
      </c>
      <c r="F45" s="357">
        <f>F46</f>
        <v>0</v>
      </c>
      <c r="G45" s="358">
        <f>E45*100/D45</f>
        <v>106.66666666666667</v>
      </c>
    </row>
    <row r="46" spans="1:13" ht="22.5" customHeight="1">
      <c r="A46" s="125"/>
      <c r="B46" s="142" t="s">
        <v>286</v>
      </c>
      <c r="C46" s="143"/>
      <c r="D46" s="427"/>
      <c r="E46" s="91">
        <f>ต.ค.57!F46+พ.ย.57!F46+ธ.ค.57!F46+ม.ค.58!F46+ก.พ.58!F46+มี.ค.58!F46+เม.ย.58!F46+พ.ค.58!F46+มิ.ย.58!F46+ก.ค.58!F46+ส.ค.58!F46</f>
        <v>160</v>
      </c>
      <c r="F46" s="94">
        <v>0</v>
      </c>
      <c r="G46" s="95"/>
    </row>
    <row r="47" spans="1:13" ht="22.5" customHeight="1">
      <c r="A47" s="125"/>
      <c r="B47" s="142" t="s">
        <v>287</v>
      </c>
      <c r="C47" s="143"/>
      <c r="D47" s="427"/>
      <c r="E47" s="91">
        <f>ต.ค.57!F47+พ.ย.57!F47+ธ.ค.57!F47+ม.ค.58!F47+ก.พ.58!F47+มี.ค.58!F47+เม.ย.58!F47+พ.ค.58!F47+มิ.ย.58!F47+ก.ค.58!F47+ส.ค.58!F47</f>
        <v>122</v>
      </c>
      <c r="F47" s="94">
        <v>0</v>
      </c>
      <c r="G47" s="95"/>
    </row>
    <row r="48" spans="1:13" ht="22.5" customHeight="1">
      <c r="A48" s="359"/>
      <c r="B48" s="360" t="s">
        <v>302</v>
      </c>
      <c r="C48" s="369" t="s">
        <v>3</v>
      </c>
      <c r="D48" s="428">
        <v>35</v>
      </c>
      <c r="E48" s="356">
        <f>ต.ค.57!F48+พ.ย.57!F49+ธ.ค.57!F48+ม.ค.58!F48+ก.พ.58!F48+มี.ค.58!F48+เม.ย.58!F48+พ.ค.58!F48+มิ.ย.58!F48+ก.ค.58!F48+ส.ค.58!F48</f>
        <v>35</v>
      </c>
      <c r="F48" s="357">
        <f>F49</f>
        <v>2</v>
      </c>
      <c r="G48" s="358">
        <f>E48*100/D48</f>
        <v>100</v>
      </c>
    </row>
    <row r="49" spans="1:7" ht="22.5" customHeight="1">
      <c r="A49" s="125"/>
      <c r="B49" s="142" t="s">
        <v>286</v>
      </c>
      <c r="C49" s="143"/>
      <c r="D49" s="427"/>
      <c r="E49" s="91">
        <f>ต.ค.57!F49+พ.ย.57!F49+ธ.ค.57!F49+ม.ค.58!F49+ก.พ.58!F49+มี.ค.58!F49+เม.ย.58!F49+พ.ค.58!F49+มิ.ย.58!F49+ก.ค.58!F49+ส.ค.58!F49</f>
        <v>35</v>
      </c>
      <c r="F49" s="94">
        <v>2</v>
      </c>
      <c r="G49" s="95"/>
    </row>
    <row r="50" spans="1:7" ht="22.5" customHeight="1">
      <c r="A50" s="125"/>
      <c r="B50" s="142" t="s">
        <v>287</v>
      </c>
      <c r="C50" s="143"/>
      <c r="D50" s="427"/>
      <c r="E50" s="91">
        <f>ต.ค.57!F50+พ.ย.57!F50+ธ.ค.57!F50+ม.ค.58!F50+ก.พ.58!F50+มี.ค.58!F50+เม.ย.58!F50+พ.ค.58!F50+มิ.ย.58!F50+ก.ค.58!F50+ส.ค.58!F50</f>
        <v>35</v>
      </c>
      <c r="F50" s="94">
        <v>2</v>
      </c>
      <c r="G50" s="95"/>
    </row>
    <row r="51" spans="1:7" ht="22.5" customHeight="1">
      <c r="A51" s="376"/>
      <c r="B51" s="377" t="s">
        <v>222</v>
      </c>
      <c r="C51" s="378" t="s">
        <v>3</v>
      </c>
      <c r="D51" s="432">
        <v>1</v>
      </c>
      <c r="E51" s="356">
        <f>ต.ค.57!F51+พ.ย.57!F52+ธ.ค.57!F51+ม.ค.58!F51+ก.พ.58!F51+มี.ค.58!F51+เม.ย.58!F51+พ.ค.58!F51+มิ.ย.58!F51+ก.ค.58!F51+ส.ค.58!F51</f>
        <v>1</v>
      </c>
      <c r="F51" s="379">
        <v>0</v>
      </c>
      <c r="G51" s="358">
        <f>E51*100/D51</f>
        <v>100</v>
      </c>
    </row>
    <row r="52" spans="1:7" ht="22.5" customHeight="1">
      <c r="A52" s="197"/>
      <c r="B52" s="198" t="s">
        <v>335</v>
      </c>
      <c r="C52" s="199" t="s">
        <v>3</v>
      </c>
      <c r="D52" s="475">
        <v>46</v>
      </c>
      <c r="E52" s="356">
        <f>ต.ค.57!F52+พ.ย.57!F53+ธ.ค.57!F52+ม.ค.58!F52+ก.พ.58!F52+มี.ค.58!F52+เม.ย.58!F52+พ.ค.58!F52+มิ.ย.58!F52+ก.ค.58!F52+ส.ค.58!F52</f>
        <v>56</v>
      </c>
      <c r="F52" s="477">
        <v>0</v>
      </c>
      <c r="G52" s="478">
        <f>E52*100/D52</f>
        <v>121.73913043478261</v>
      </c>
    </row>
    <row r="53" spans="1:7" ht="22.5" customHeight="1">
      <c r="A53" s="553" t="s">
        <v>225</v>
      </c>
      <c r="B53" s="554"/>
      <c r="C53" s="406" t="s">
        <v>3</v>
      </c>
      <c r="D53" s="433"/>
      <c r="E53" s="382">
        <f>E55+E56+E57</f>
        <v>61</v>
      </c>
      <c r="F53" s="383">
        <f>F55+F56+F57</f>
        <v>4</v>
      </c>
      <c r="G53" s="384"/>
    </row>
    <row r="54" spans="1:7" ht="22.5" customHeight="1">
      <c r="A54" s="181"/>
      <c r="B54" s="139" t="s">
        <v>228</v>
      </c>
      <c r="C54" s="140" t="s">
        <v>3</v>
      </c>
      <c r="D54" s="434"/>
      <c r="E54" s="91">
        <f>E55+E56+E57</f>
        <v>61</v>
      </c>
      <c r="F54" s="160">
        <f>F55+F56+F57</f>
        <v>4</v>
      </c>
      <c r="G54" s="161"/>
    </row>
    <row r="55" spans="1:7" ht="22.5" customHeight="1">
      <c r="A55" s="124"/>
      <c r="B55" s="142" t="s">
        <v>316</v>
      </c>
      <c r="C55" s="143" t="s">
        <v>3</v>
      </c>
      <c r="D55" s="435"/>
      <c r="E55" s="91">
        <f>ต.ค.57!F55+พ.ย.57!F55+ธ.ค.57!F55+ม.ค.58!F55+ก.พ.58!F55+มี.ค.58!F55+เม.ย.58!F55+พ.ค.58!F55+มิ.ย.58!F55+ก.ค.58!F55+ส.ค.58!F55</f>
        <v>4</v>
      </c>
      <c r="F55" s="94">
        <v>0</v>
      </c>
      <c r="G55" s="93"/>
    </row>
    <row r="56" spans="1:7" ht="22.5" customHeight="1">
      <c r="A56" s="124"/>
      <c r="B56" s="142" t="s">
        <v>317</v>
      </c>
      <c r="C56" s="143" t="s">
        <v>3</v>
      </c>
      <c r="D56" s="435"/>
      <c r="E56" s="91">
        <f>ต.ค.57!F56+พ.ย.57!F56+ธ.ค.57!F56+ม.ค.58!F56+ก.พ.58!F56+มี.ค.58!F56+เม.ย.58!F56+พ.ค.58!F56+มิ.ย.58!F56+ก.ค.58!F56+ส.ค.58!F56</f>
        <v>2</v>
      </c>
      <c r="F56" s="92">
        <v>0</v>
      </c>
      <c r="G56" s="93"/>
    </row>
    <row r="57" spans="1:7" ht="22.5" customHeight="1">
      <c r="A57" s="162"/>
      <c r="B57" s="171" t="s">
        <v>318</v>
      </c>
      <c r="C57" s="172" t="s">
        <v>3</v>
      </c>
      <c r="D57" s="436"/>
      <c r="E57" s="91">
        <f>ต.ค.57!F57+พ.ย.57!F57+ธ.ค.57!F57+ม.ค.58!F57+ก.พ.58!F57+มี.ค.58!F57+เม.ย.58!F57+พ.ค.58!F57+มิ.ย.58!F57+ก.ค.58!F57+ส.ค.58!F57</f>
        <v>55</v>
      </c>
      <c r="F57" s="163">
        <v>4</v>
      </c>
      <c r="G57" s="164"/>
    </row>
    <row r="58" spans="1:7" ht="22.5" customHeight="1">
      <c r="A58" s="555" t="s">
        <v>233</v>
      </c>
      <c r="B58" s="556"/>
      <c r="C58" s="415"/>
      <c r="D58" s="437"/>
      <c r="E58" s="382"/>
      <c r="F58" s="383"/>
      <c r="G58" s="384"/>
    </row>
    <row r="59" spans="1:7" ht="22.5" customHeight="1">
      <c r="A59" s="380"/>
      <c r="B59" s="418" t="s">
        <v>234</v>
      </c>
      <c r="C59" s="381" t="s">
        <v>3</v>
      </c>
      <c r="D59" s="437">
        <f>D60+D64+D67</f>
        <v>6317</v>
      </c>
      <c r="E59" s="382">
        <f>E60+E64+E67</f>
        <v>7657</v>
      </c>
      <c r="F59" s="383">
        <f>F60+F64+F67</f>
        <v>341</v>
      </c>
      <c r="G59" s="384">
        <f>E59*100/D59</f>
        <v>121.21260091815735</v>
      </c>
    </row>
    <row r="60" spans="1:7" ht="22.5" customHeight="1">
      <c r="A60" s="366"/>
      <c r="B60" s="367" t="s">
        <v>235</v>
      </c>
      <c r="C60" s="368" t="s">
        <v>3</v>
      </c>
      <c r="D60" s="438">
        <f>D61+D62+D63</f>
        <v>2265</v>
      </c>
      <c r="E60" s="356">
        <f>E61+E62+E63</f>
        <v>3269</v>
      </c>
      <c r="F60" s="364">
        <f>F61+F62+F63</f>
        <v>0</v>
      </c>
      <c r="G60" s="365">
        <f>E60*100/D60</f>
        <v>144.32671081677705</v>
      </c>
    </row>
    <row r="61" spans="1:7" ht="22.5" customHeight="1">
      <c r="A61" s="125"/>
      <c r="B61" s="142" t="s">
        <v>236</v>
      </c>
      <c r="C61" s="143" t="s">
        <v>3</v>
      </c>
      <c r="D61" s="435">
        <v>1000</v>
      </c>
      <c r="E61" s="91">
        <f>ต.ค.57!F61+พ.ย.57!F61+ธ.ค.57!F61+ม.ค.58!F61+ก.พ.58!F61+มี.ค.58!F61+เม.ย.58!F61+พ.ค.58!F61+มิ.ย.58!F61+ก.ค.58!F61+ส.ค.58!F61</f>
        <v>1905</v>
      </c>
      <c r="F61" s="92">
        <v>0</v>
      </c>
      <c r="G61" s="95">
        <f>E61*100/D61</f>
        <v>190.5</v>
      </c>
    </row>
    <row r="62" spans="1:7" ht="22.5" customHeight="1">
      <c r="A62" s="125"/>
      <c r="B62" s="142" t="s">
        <v>237</v>
      </c>
      <c r="C62" s="143" t="s">
        <v>3</v>
      </c>
      <c r="D62" s="435">
        <v>1200</v>
      </c>
      <c r="E62" s="91">
        <f>ต.ค.57!F62+พ.ย.57!F62+ธ.ค.57!F62+ม.ค.58!F62+ก.พ.58!F62+มี.ค.58!F62+เม.ย.58!F62+พ.ค.58!F62+มิ.ย.58!F62+ก.ค.58!F62+ส.ค.58!F62</f>
        <v>1262</v>
      </c>
      <c r="F62" s="94">
        <v>0</v>
      </c>
      <c r="G62" s="95">
        <f t="shared" ref="G62:G73" si="0">E62*100/D62</f>
        <v>105.16666666666667</v>
      </c>
    </row>
    <row r="63" spans="1:7" ht="22.5" customHeight="1">
      <c r="A63" s="124"/>
      <c r="B63" s="142" t="s">
        <v>240</v>
      </c>
      <c r="C63" s="143" t="s">
        <v>3</v>
      </c>
      <c r="D63" s="435">
        <v>65</v>
      </c>
      <c r="E63" s="356">
        <f>ต.ค.57!F63+พ.ย.57!F64+ธ.ค.57!F63+ม.ค.58!F63+ก.พ.58!F63+มี.ค.58!F63+เม.ย.58!F63+พ.ค.58!F63+มิ.ย.58!F63+ก.ค.58!F63+ส.ค.58!F63</f>
        <v>102</v>
      </c>
      <c r="F63" s="92">
        <v>0</v>
      </c>
      <c r="G63" s="95">
        <f t="shared" si="0"/>
        <v>156.92307692307693</v>
      </c>
    </row>
    <row r="64" spans="1:7" ht="22.5" customHeight="1">
      <c r="A64" s="359"/>
      <c r="B64" s="360" t="s">
        <v>243</v>
      </c>
      <c r="C64" s="355" t="s">
        <v>3</v>
      </c>
      <c r="D64" s="439">
        <f>D65</f>
        <v>4000</v>
      </c>
      <c r="E64" s="356">
        <f>E65</f>
        <v>4330</v>
      </c>
      <c r="F64" s="361">
        <f>F65</f>
        <v>341</v>
      </c>
      <c r="G64" s="362">
        <f>E64*100/D64</f>
        <v>108.25</v>
      </c>
    </row>
    <row r="65" spans="1:7" ht="22.5" customHeight="1">
      <c r="A65" s="125"/>
      <c r="B65" s="142" t="s">
        <v>244</v>
      </c>
      <c r="C65" s="143" t="s">
        <v>3</v>
      </c>
      <c r="D65" s="435">
        <v>4000</v>
      </c>
      <c r="E65" s="91">
        <f>ต.ค.57!F65+พ.ย.57!F65+ธ.ค.57!F65+ม.ค.58!F65+ก.พ.58!F65+มี.ค.58!F65+เม.ย.58!F65+พ.ค.58!F65+มิ.ย.58!F65+ก.ค.58!F65+ส.ค.58!F65</f>
        <v>4330</v>
      </c>
      <c r="F65" s="92">
        <v>341</v>
      </c>
      <c r="G65" s="95">
        <f t="shared" si="0"/>
        <v>108.25</v>
      </c>
    </row>
    <row r="66" spans="1:7" ht="22.5" customHeight="1">
      <c r="A66" s="354"/>
      <c r="B66" s="360" t="s">
        <v>247</v>
      </c>
      <c r="C66" s="355" t="s">
        <v>49</v>
      </c>
      <c r="D66" s="439">
        <f>D68+D72</f>
        <v>2</v>
      </c>
      <c r="E66" s="356">
        <f>E68+E72</f>
        <v>2</v>
      </c>
      <c r="F66" s="361">
        <f>F68+F72</f>
        <v>0</v>
      </c>
      <c r="G66" s="95">
        <f t="shared" si="0"/>
        <v>100</v>
      </c>
    </row>
    <row r="67" spans="1:7" ht="22.5" customHeight="1">
      <c r="A67" s="354"/>
      <c r="B67" s="360"/>
      <c r="C67" s="355" t="s">
        <v>3</v>
      </c>
      <c r="D67" s="439">
        <f>D69+D70+D71+D73</f>
        <v>52</v>
      </c>
      <c r="E67" s="356">
        <f>E69+E70+E71+E73</f>
        <v>58</v>
      </c>
      <c r="F67" s="361">
        <f>F69+F73</f>
        <v>0</v>
      </c>
      <c r="G67" s="362">
        <f>E67*100/D67</f>
        <v>111.53846153846153</v>
      </c>
    </row>
    <row r="68" spans="1:7" ht="22.5" customHeight="1">
      <c r="A68" s="124"/>
      <c r="B68" s="142" t="s">
        <v>248</v>
      </c>
      <c r="C68" s="143" t="s">
        <v>49</v>
      </c>
      <c r="D68" s="435">
        <v>1</v>
      </c>
      <c r="E68" s="91">
        <f>ต.ค.57!F68+พ.ย.57!F68+ธ.ค.57!F68+ม.ค.58!F68+ก.พ.58!F68+มี.ค.58!F68+เม.ย.58!F68+พ.ค.58!F68+มิ.ย.58!F68+ก.ค.58!F68+ส.ค.58!F68</f>
        <v>1</v>
      </c>
      <c r="F68" s="92">
        <v>0</v>
      </c>
      <c r="G68" s="95">
        <f t="shared" si="0"/>
        <v>100</v>
      </c>
    </row>
    <row r="69" spans="1:7" ht="22.5" customHeight="1">
      <c r="A69" s="125"/>
      <c r="B69" s="142"/>
      <c r="C69" s="143" t="s">
        <v>3</v>
      </c>
      <c r="D69" s="435">
        <v>20</v>
      </c>
      <c r="E69" s="91">
        <f>ต.ค.57!F69+พ.ย.57!F69+ธ.ค.57!F69+ม.ค.58!F69+ก.พ.58!F69+มี.ค.58!F69+เม.ย.58!F69+พ.ค.58!F69+มิ.ย.58!F69+ก.ค.58!F69+ส.ค.58!F69</f>
        <v>20</v>
      </c>
      <c r="F69" s="94">
        <v>0</v>
      </c>
      <c r="G69" s="95">
        <f t="shared" si="0"/>
        <v>100</v>
      </c>
    </row>
    <row r="70" spans="1:7" ht="22.5" customHeight="1">
      <c r="A70" s="125"/>
      <c r="B70" s="142" t="s">
        <v>249</v>
      </c>
      <c r="C70" s="143" t="s">
        <v>3</v>
      </c>
      <c r="D70" s="435">
        <v>10</v>
      </c>
      <c r="E70" s="91">
        <f>ต.ค.57!F70+พ.ย.57!F70+ธ.ค.57!F70+ม.ค.58!F70+ก.พ.58!F70+มี.ค.58!F70+เม.ย.58!F70+พ.ค.58!F70+มิ.ย.58!F70+ก.ค.58!F70+ส.ค.58!F70</f>
        <v>12</v>
      </c>
      <c r="F70" s="94">
        <v>0</v>
      </c>
      <c r="G70" s="95">
        <f t="shared" si="0"/>
        <v>120</v>
      </c>
    </row>
    <row r="71" spans="1:7" ht="22.5" customHeight="1">
      <c r="A71" s="124"/>
      <c r="B71" s="142" t="s">
        <v>250</v>
      </c>
      <c r="C71" s="143" t="s">
        <v>3</v>
      </c>
      <c r="D71" s="435">
        <v>12</v>
      </c>
      <c r="E71" s="91">
        <f>ต.ค.57!F71+พ.ย.57!F71+ธ.ค.57!F71+ม.ค.58!F71+ก.พ.58!F71+มี.ค.58!F71+เม.ย.58!F71+พ.ค.58!F71+มิ.ย.58!F71+ก.ค.58!F71+ส.ค.58!F71</f>
        <v>12</v>
      </c>
      <c r="F71" s="92">
        <v>0</v>
      </c>
      <c r="G71" s="95">
        <f t="shared" si="0"/>
        <v>100</v>
      </c>
    </row>
    <row r="72" spans="1:7" ht="22.5" customHeight="1">
      <c r="A72" s="128"/>
      <c r="B72" s="142" t="s">
        <v>251</v>
      </c>
      <c r="C72" s="143" t="s">
        <v>49</v>
      </c>
      <c r="D72" s="435">
        <v>1</v>
      </c>
      <c r="E72" s="91">
        <f>ต.ค.57!F72+พ.ย.57!F72+ธ.ค.57!F72+ม.ค.58!F72+ก.พ.58!F72+มี.ค.58!F72+เม.ย.58!F72+พ.ค.58!F72+มิ.ย.58!F72+ก.ค.58!F72+ส.ค.58!F72</f>
        <v>1</v>
      </c>
      <c r="F72" s="90">
        <v>0</v>
      </c>
      <c r="G72" s="95">
        <f t="shared" si="0"/>
        <v>100</v>
      </c>
    </row>
    <row r="73" spans="1:7" ht="22.5" customHeight="1">
      <c r="A73" s="129"/>
      <c r="B73" s="171"/>
      <c r="C73" s="172" t="s">
        <v>3</v>
      </c>
      <c r="D73" s="436">
        <v>10</v>
      </c>
      <c r="E73" s="91">
        <f>ต.ค.57!F73+พ.ย.57!F73+ธ.ค.57!F73+ม.ค.58!F73+ก.พ.58!F73+มี.ค.58!F73+เม.ย.58!F73+พ.ค.58!F73+มิ.ย.58!F73+ก.ค.58!F73+ส.ค.58!F73</f>
        <v>14</v>
      </c>
      <c r="F73" s="120">
        <v>0</v>
      </c>
      <c r="G73" s="95">
        <f t="shared" si="0"/>
        <v>140</v>
      </c>
    </row>
    <row r="74" spans="1:7" ht="22.5" customHeight="1">
      <c r="A74" s="555" t="s">
        <v>252</v>
      </c>
      <c r="B74" s="556"/>
      <c r="C74" s="415"/>
      <c r="D74" s="437"/>
      <c r="E74" s="382"/>
      <c r="F74" s="396"/>
      <c r="G74" s="397"/>
    </row>
    <row r="75" spans="1:7" ht="22.5" customHeight="1">
      <c r="A75" s="388"/>
      <c r="B75" s="419" t="s">
        <v>253</v>
      </c>
      <c r="C75" s="420" t="s">
        <v>3</v>
      </c>
      <c r="D75" s="489">
        <f>D76+D77</f>
        <v>2700</v>
      </c>
      <c r="E75" s="490">
        <f>E76+E77</f>
        <v>872</v>
      </c>
      <c r="F75" s="491">
        <f>F76+F77</f>
        <v>621</v>
      </c>
      <c r="G75" s="422">
        <f>E75*100/D75</f>
        <v>32.296296296296298</v>
      </c>
    </row>
    <row r="76" spans="1:7" ht="23.25" customHeight="1">
      <c r="A76" s="125"/>
      <c r="B76" s="142" t="s">
        <v>254</v>
      </c>
      <c r="C76" s="143" t="s">
        <v>3</v>
      </c>
      <c r="D76" s="434">
        <v>2500</v>
      </c>
      <c r="E76" s="91">
        <f>ต.ค.57!F76+พ.ย.57!F76+ธ.ค.57!F76+ม.ค.58!F76+ก.พ.58!F76+มี.ค.58!F76+เม.ย.58!F76+พ.ค.58!F76+มิ.ย.58!F76+ก.ค.58!F76+ส.ค.58!F76</f>
        <v>621</v>
      </c>
      <c r="F76" s="122">
        <v>621</v>
      </c>
      <c r="G76" s="95">
        <f t="shared" ref="G76:G78" si="1">E76*100/D76</f>
        <v>24.84</v>
      </c>
    </row>
    <row r="77" spans="1:7" ht="23.25" customHeight="1">
      <c r="A77" s="125"/>
      <c r="B77" s="142" t="s">
        <v>255</v>
      </c>
      <c r="C77" s="143" t="s">
        <v>3</v>
      </c>
      <c r="D77" s="435">
        <v>200</v>
      </c>
      <c r="E77" s="91">
        <f>ต.ค.57!F77+พ.ย.57!F77+ธ.ค.57!F77+ม.ค.58!F77+ก.พ.58!F77+มี.ค.58!F77+เม.ย.58!F77+พ.ค.58!F77+มิ.ย.58!F77+ก.ค.58!F77+ส.ค.58!F77</f>
        <v>251</v>
      </c>
      <c r="F77" s="94">
        <v>0</v>
      </c>
      <c r="G77" s="95">
        <f t="shared" si="1"/>
        <v>125.5</v>
      </c>
    </row>
    <row r="78" spans="1:7" ht="23.25" customHeight="1">
      <c r="A78" s="454"/>
      <c r="B78" s="455" t="s">
        <v>257</v>
      </c>
      <c r="C78" s="456" t="s">
        <v>3</v>
      </c>
      <c r="D78" s="457">
        <v>40000</v>
      </c>
      <c r="E78" s="201">
        <f>ต.ค.57!F78+พ.ย.57!F78+ธ.ค.57!F78+ม.ค.58!F78+ก.พ.58!F78+มี.ค.58!F78+เม.ย.58!F78+พ.ค.58!F78+มิ.ย.58!F78+ก.ค.58!F78+ส.ค.58!F78</f>
        <v>100697</v>
      </c>
      <c r="F78" s="458">
        <v>10977</v>
      </c>
      <c r="G78" s="459">
        <f t="shared" si="1"/>
        <v>251.74250000000001</v>
      </c>
    </row>
    <row r="79" spans="1:7" ht="21" customHeight="1">
      <c r="A79" s="544" t="s">
        <v>260</v>
      </c>
      <c r="B79" s="545"/>
      <c r="C79" s="390"/>
      <c r="D79" s="441"/>
      <c r="E79" s="382"/>
      <c r="F79" s="392"/>
      <c r="G79" s="393"/>
    </row>
    <row r="80" spans="1:7" ht="21" customHeight="1">
      <c r="A80" s="546" t="s">
        <v>261</v>
      </c>
      <c r="B80" s="546"/>
      <c r="C80" s="394"/>
      <c r="D80" s="442"/>
      <c r="E80" s="382"/>
      <c r="F80" s="396"/>
      <c r="G80" s="397"/>
    </row>
    <row r="81" spans="1:7" ht="21" customHeight="1">
      <c r="A81" s="547" t="s">
        <v>262</v>
      </c>
      <c r="B81" s="547"/>
      <c r="C81" s="398" t="s">
        <v>3</v>
      </c>
      <c r="D81" s="437">
        <f>D82+D83</f>
        <v>4300</v>
      </c>
      <c r="E81" s="382">
        <f>E82+E83</f>
        <v>7306</v>
      </c>
      <c r="F81" s="421">
        <f>F82+F83</f>
        <v>35</v>
      </c>
      <c r="G81" s="397">
        <f>E81*100/D81</f>
        <v>169.90697674418604</v>
      </c>
    </row>
    <row r="82" spans="1:7" ht="21" customHeight="1">
      <c r="A82" s="177"/>
      <c r="B82" s="152" t="s">
        <v>263</v>
      </c>
      <c r="C82" s="153" t="s">
        <v>3</v>
      </c>
      <c r="D82" s="443">
        <v>300</v>
      </c>
      <c r="E82" s="91">
        <f>ต.ค.57!F82+พ.ย.57!F82+ธ.ค.57!F82+ม.ค.58!F82+ก.พ.58!F82+มี.ค.58!F82+เม.ย.58!F82+พ.ค.58!F82+มิ.ย.58!F82+ก.ค.58!F82+ส.ค.58!F82</f>
        <v>310</v>
      </c>
      <c r="F82" s="101">
        <v>0</v>
      </c>
      <c r="G82" s="95">
        <f t="shared" ref="G82:G94" si="2">E82*100/D82</f>
        <v>103.33333333333333</v>
      </c>
    </row>
    <row r="83" spans="1:7" ht="21" customHeight="1">
      <c r="A83" s="129"/>
      <c r="B83" s="171" t="s">
        <v>264</v>
      </c>
      <c r="C83" s="185" t="s">
        <v>3</v>
      </c>
      <c r="D83" s="436">
        <v>4000</v>
      </c>
      <c r="E83" s="91">
        <f>ต.ค.57!F83+พ.ย.57!F83+ธ.ค.57!F83+ม.ค.58!F83+ก.พ.58!F83+มี.ค.58!F83+เม.ย.58!F83+พ.ค.58!F83+มิ.ย.58!F83+ก.ค.58!F83+ส.ค.58!F83</f>
        <v>6996</v>
      </c>
      <c r="F83" s="99">
        <v>35</v>
      </c>
      <c r="G83" s="95">
        <f t="shared" si="2"/>
        <v>174.9</v>
      </c>
    </row>
    <row r="84" spans="1:7" ht="21" customHeight="1">
      <c r="A84" s="548" t="s">
        <v>267</v>
      </c>
      <c r="B84" s="548"/>
      <c r="C84" s="399" t="s">
        <v>3</v>
      </c>
      <c r="D84" s="437">
        <f>D85+D86+D91</f>
        <v>1860</v>
      </c>
      <c r="E84" s="382">
        <f>E85+E86+E91</f>
        <v>3543</v>
      </c>
      <c r="F84" s="421">
        <f>F85+F86+F91</f>
        <v>64</v>
      </c>
      <c r="G84" s="397">
        <f>E84*100/D84</f>
        <v>190.48387096774192</v>
      </c>
    </row>
    <row r="85" spans="1:7" ht="21" customHeight="1">
      <c r="A85" s="127"/>
      <c r="B85" s="329" t="s">
        <v>268</v>
      </c>
      <c r="C85" s="466" t="s">
        <v>3</v>
      </c>
      <c r="D85" s="467">
        <v>60</v>
      </c>
      <c r="E85" s="91">
        <f>ต.ค.57!F85+พ.ย.57!F85+ธ.ค.57!F85+ม.ค.58!F85+ก.พ.58!F85+มี.ค.58!F85+เม.ย.58!F85+พ.ค.58!F85+มิ.ย.58!F85+ก.ค.58!F85+ส.ค.58!F85</f>
        <v>62</v>
      </c>
      <c r="F85" s="453">
        <v>0</v>
      </c>
      <c r="G85" s="102">
        <f t="shared" si="2"/>
        <v>103.33333333333333</v>
      </c>
    </row>
    <row r="86" spans="1:7" ht="21" customHeight="1">
      <c r="A86" s="125"/>
      <c r="B86" s="461" t="s">
        <v>270</v>
      </c>
      <c r="C86" s="462" t="s">
        <v>3</v>
      </c>
      <c r="D86" s="447">
        <v>1500</v>
      </c>
      <c r="E86" s="91">
        <f>ต.ค.57!F86+พ.ย.57!F86+ธ.ค.57!F86+ม.ค.58!F86+ก.พ.58!F86+มี.ค.58!F86+เม.ย.58!F86+พ.ค.58!F86+มิ.ย.58!F86+ก.ค.58!F86+ส.ค.58!F86</f>
        <v>3172</v>
      </c>
      <c r="F86" s="94">
        <f>F87+F88+F89+F90</f>
        <v>64</v>
      </c>
      <c r="G86" s="95">
        <f t="shared" si="2"/>
        <v>211.46666666666667</v>
      </c>
    </row>
    <row r="87" spans="1:7" ht="21" customHeight="1">
      <c r="A87" s="125"/>
      <c r="B87" s="461" t="s">
        <v>328</v>
      </c>
      <c r="C87" s="462" t="s">
        <v>3</v>
      </c>
      <c r="D87" s="343"/>
      <c r="E87" s="91">
        <f>ต.ค.57!F87+พ.ย.57!F87+ธ.ค.57!F87+ม.ค.58!F87+ก.พ.58!F87+มี.ค.58!F87+เม.ย.58!F87+พ.ค.58!F87+มิ.ย.58!F87+ก.ค.58!F87+ส.ค.58!F87</f>
        <v>2151</v>
      </c>
      <c r="F87" s="97">
        <v>57</v>
      </c>
      <c r="G87" s="95"/>
    </row>
    <row r="88" spans="1:7" ht="21" customHeight="1">
      <c r="A88" s="125"/>
      <c r="B88" s="461" t="s">
        <v>341</v>
      </c>
      <c r="C88" s="462" t="s">
        <v>3</v>
      </c>
      <c r="D88" s="343"/>
      <c r="E88" s="91">
        <f>ต.ค.57!F88+พ.ย.57!F88+ธ.ค.57!F88+ม.ค.58!F88+ก.พ.58!F88+มี.ค.58!F88+เม.ย.58!F88+พ.ค.58!F88+มิ.ย.58!F88+ก.ค.58!F88+ส.ค.58!F88</f>
        <v>927</v>
      </c>
      <c r="F88" s="94">
        <v>7</v>
      </c>
      <c r="G88" s="95"/>
    </row>
    <row r="89" spans="1:7" ht="21" customHeight="1">
      <c r="A89" s="125"/>
      <c r="B89" s="461" t="s">
        <v>329</v>
      </c>
      <c r="C89" s="462" t="s">
        <v>3</v>
      </c>
      <c r="D89" s="343"/>
      <c r="E89" s="91">
        <f>ต.ค.57!F89+พ.ย.57!F89+ธ.ค.57!F89+ม.ค.58!F89+ก.พ.58!F89+มี.ค.58!F89+เม.ย.58!F89+พ.ค.58!F89+มิ.ย.58!F89+ก.ค.58!F89+ส.ค.58!F89</f>
        <v>94</v>
      </c>
      <c r="F89" s="94">
        <v>0</v>
      </c>
      <c r="G89" s="95"/>
    </row>
    <row r="90" spans="1:7" ht="21" customHeight="1">
      <c r="A90" s="125"/>
      <c r="B90" s="461" t="s">
        <v>330</v>
      </c>
      <c r="C90" s="462" t="s">
        <v>3</v>
      </c>
      <c r="D90" s="343"/>
      <c r="E90" s="91">
        <f>ต.ค.57!F90+พ.ย.57!F90+ธ.ค.57!F90+ม.ค.58!F90+ก.พ.58!F90+มี.ค.58!F90+เม.ย.58!F90+พ.ค.58!F90+มิ.ย.58!F90+ก.ค.58!F90+ส.ค.58!F90</f>
        <v>0</v>
      </c>
      <c r="F90" s="94">
        <v>0</v>
      </c>
      <c r="G90" s="95"/>
    </row>
    <row r="91" spans="1:7" ht="21" customHeight="1">
      <c r="A91" s="126"/>
      <c r="B91" s="463" t="s">
        <v>336</v>
      </c>
      <c r="C91" s="464" t="s">
        <v>3</v>
      </c>
      <c r="D91" s="465">
        <v>300</v>
      </c>
      <c r="E91" s="91">
        <f>ต.ค.57!F91+พ.ย.57!F91+ธ.ค.57!F91+ม.ค.58!F91+ก.พ.58!F91+มี.ค.58!F91+เม.ย.58!F91+พ.ค.58!F91+มิ.ย.58!F91+ก.ค.58!F91+ส.ค.58!F91</f>
        <v>309</v>
      </c>
      <c r="F91" s="99">
        <v>0</v>
      </c>
      <c r="G91" s="100">
        <f t="shared" ref="G91" si="3">E91*100/D91</f>
        <v>103</v>
      </c>
    </row>
    <row r="92" spans="1:7" ht="21" customHeight="1">
      <c r="A92" s="546" t="s">
        <v>195</v>
      </c>
      <c r="B92" s="546"/>
      <c r="C92" s="394"/>
      <c r="D92" s="442"/>
      <c r="E92" s="382"/>
      <c r="F92" s="383"/>
      <c r="G92" s="384"/>
    </row>
    <row r="93" spans="1:7" ht="21" customHeight="1">
      <c r="A93" s="546" t="s">
        <v>304</v>
      </c>
      <c r="B93" s="546"/>
      <c r="C93" s="400" t="s">
        <v>3</v>
      </c>
      <c r="D93" s="446">
        <v>3500</v>
      </c>
      <c r="E93" s="383">
        <f>ต.ค.57!F93+พ.ย.57!F93+ธ.ค.57!F93+ม.ค.58!F93+ก.พ.58!F93+มี.ค.58!F93+เม.ย.58!F93+พ.ค.58!F93+มิ.ย.58!F93+ก.ค.58!F93+ส.ค.58!F93</f>
        <v>17472</v>
      </c>
      <c r="F93" s="402">
        <f>F95</f>
        <v>2597</v>
      </c>
      <c r="G93" s="403">
        <f t="shared" si="2"/>
        <v>499.2</v>
      </c>
    </row>
    <row r="94" spans="1:7" ht="21" customHeight="1">
      <c r="A94" s="404"/>
      <c r="B94" s="405" t="s">
        <v>186</v>
      </c>
      <c r="C94" s="406" t="s">
        <v>9</v>
      </c>
      <c r="D94" s="442">
        <v>500</v>
      </c>
      <c r="E94" s="383">
        <f>ต.ค.57!F94+พ.ย.57!F94+ธ.ค.57!F94+ม.ค.58!F94+ก.พ.58!F94+มี.ค.58!F94+เม.ย.58!F94+พ.ค.58!F94+มิ.ย.58!F94+ก.ค.58!F94+ส.ค.58!F94</f>
        <v>1135</v>
      </c>
      <c r="F94" s="396">
        <f>F98</f>
        <v>136</v>
      </c>
      <c r="G94" s="397">
        <f t="shared" si="2"/>
        <v>227</v>
      </c>
    </row>
    <row r="95" spans="1:7" ht="21" customHeight="1">
      <c r="A95" s="177"/>
      <c r="B95" s="186" t="s">
        <v>187</v>
      </c>
      <c r="C95" s="187" t="s">
        <v>3</v>
      </c>
      <c r="D95" s="444">
        <v>3500</v>
      </c>
      <c r="E95" s="91">
        <f>ต.ค.57!F95+พ.ย.57!F95+ธ.ค.57!F95+ม.ค.58!F95+ก.พ.58!F95+มี.ค.58!F95+เม.ย.58!F95+พ.ค.58!F95+มิ.ย.58!F95+ก.ค.58!F95+ส.ค.58!F95</f>
        <v>17472</v>
      </c>
      <c r="F95" s="101">
        <f>F96+F97</f>
        <v>2597</v>
      </c>
      <c r="G95" s="123"/>
    </row>
    <row r="96" spans="1:7" ht="21" customHeight="1">
      <c r="A96" s="125"/>
      <c r="B96" s="104" t="s">
        <v>188</v>
      </c>
      <c r="C96" s="96"/>
      <c r="D96" s="97"/>
      <c r="E96" s="91">
        <f>ต.ค.57!F96+พ.ย.57!F96+ธ.ค.57!F96+ม.ค.58!F96+ก.พ.58!F96+มี.ค.58!F96+เม.ย.58!F96+พ.ค.58!F96+มิ.ย.58!F96+ก.ค.58!F96+ส.ค.58!F96</f>
        <v>17472</v>
      </c>
      <c r="F96" s="94">
        <v>2597</v>
      </c>
      <c r="G96" s="95"/>
    </row>
    <row r="97" spans="1:7" ht="21" customHeight="1">
      <c r="A97" s="125"/>
      <c r="B97" s="104" t="s">
        <v>189</v>
      </c>
      <c r="C97" s="96"/>
      <c r="D97" s="97"/>
      <c r="E97" s="91">
        <f>ต.ค.57!F97+พ.ย.57!F97+ธ.ค.57!F97+ม.ค.58!F97+ก.พ.58!F97+มี.ค.58!F97+เม.ย.58!F97+พ.ค.58!F97+มิ.ย.58!F97+ก.ค.58!F97+ส.ค.58!F97</f>
        <v>0</v>
      </c>
      <c r="F97" s="94">
        <v>0</v>
      </c>
      <c r="G97" s="95"/>
    </row>
    <row r="98" spans="1:7" ht="21" customHeight="1">
      <c r="A98" s="130"/>
      <c r="B98" s="103" t="s">
        <v>190</v>
      </c>
      <c r="C98" s="96" t="s">
        <v>9</v>
      </c>
      <c r="D98" s="447">
        <v>500</v>
      </c>
      <c r="E98" s="91">
        <f>ต.ค.57!F98+พ.ย.57!F98+ธ.ค.57!F98+ม.ค.58!F98+ก.พ.58!F98+มี.ค.58!F98+เม.ย.58!F98+พ.ค.58!F98+มิ.ย.58!F98+ก.ค.58!F98+ส.ค.58!F98</f>
        <v>1135</v>
      </c>
      <c r="F98" s="344">
        <f>F99+F100</f>
        <v>136</v>
      </c>
      <c r="G98" s="106"/>
    </row>
    <row r="99" spans="1:7" ht="21" customHeight="1">
      <c r="A99" s="125"/>
      <c r="B99" s="104" t="s">
        <v>191</v>
      </c>
      <c r="C99" s="96"/>
      <c r="D99" s="97"/>
      <c r="E99" s="91">
        <f>ต.ค.57!F99+พ.ย.57!F99+ธ.ค.57!F99+ม.ค.58!F99+ก.พ.58!F99+มี.ค.58!F99+เม.ย.58!F99+พ.ค.58!F99+มิ.ย.58!F99+ก.ค.58!F99+ส.ค.58!F99</f>
        <v>1135</v>
      </c>
      <c r="F99" s="94">
        <v>136</v>
      </c>
      <c r="G99" s="95"/>
    </row>
    <row r="100" spans="1:7" ht="21" customHeight="1">
      <c r="A100" s="129"/>
      <c r="B100" s="189" t="s">
        <v>192</v>
      </c>
      <c r="C100" s="190"/>
      <c r="D100" s="191"/>
      <c r="E100" s="91">
        <f>ต.ค.57!F100+พ.ย.57!F100+ธ.ค.57!F100+ม.ค.58!F100+ก.พ.58!F100+มี.ค.58!F100+เม.ย.58!F100+พ.ค.58!F100+มิ.ย.58!F100+ก.ค.58!F100+ส.ค.58!F100</f>
        <v>0</v>
      </c>
      <c r="F100" s="99">
        <v>0</v>
      </c>
      <c r="G100" s="121"/>
    </row>
    <row r="101" spans="1:7" ht="21" customHeight="1">
      <c r="A101" s="542" t="s">
        <v>305</v>
      </c>
      <c r="B101" s="542"/>
      <c r="C101" s="407" t="s">
        <v>3</v>
      </c>
      <c r="D101" s="408">
        <v>14540</v>
      </c>
      <c r="E101" s="383">
        <f>ต.ค.57!F101+พ.ย.57!F101+ธ.ค.57!F101+ม.ค.58!F101+ก.พ.58!F101+มี.ค.58!F101+เม.ย.58!F101+พ.ค.58!F101+มิ.ย.58!F101+ก.ค.58!F101+ส.ค.58!F101</f>
        <v>27891</v>
      </c>
      <c r="F101" s="409">
        <f>F103</f>
        <v>848</v>
      </c>
      <c r="G101" s="397">
        <f t="shared" ref="G101:G102" si="4">E101*100/D101</f>
        <v>191.82255845942228</v>
      </c>
    </row>
    <row r="102" spans="1:7" ht="21" customHeight="1">
      <c r="A102" s="125"/>
      <c r="B102" s="338"/>
      <c r="C102" s="482" t="s">
        <v>19</v>
      </c>
      <c r="D102" s="484">
        <v>14940</v>
      </c>
      <c r="E102" s="91">
        <f>ต.ค.57!F102+พ.ย.57!F102+ธ.ค.57!F102+ม.ค.58!F102+ก.พ.58!F102+มี.ค.58!F102+เม.ย.58!F102+พ.ค.58!F102+มิ.ย.58!F102+ก.ค.58!F102+ส.ค.58!F102</f>
        <v>30151</v>
      </c>
      <c r="F102" s="452">
        <f>F111</f>
        <v>1388</v>
      </c>
      <c r="G102" s="123">
        <f t="shared" si="4"/>
        <v>201.81392235609104</v>
      </c>
    </row>
    <row r="103" spans="1:7" ht="21" customHeight="1">
      <c r="A103" s="177"/>
      <c r="B103" s="345" t="s">
        <v>182</v>
      </c>
      <c r="C103" s="187"/>
      <c r="D103" s="192"/>
      <c r="E103" s="91">
        <f>ต.ค.57!F103+พ.ย.57!F103+ธ.ค.57!F103+ม.ค.58!F103+ก.พ.58!F103+มี.ค.58!F103+เม.ย.58!F103+พ.ค.58!F103+มิ.ย.58!F103+ก.ค.58!F103+ส.ค.58!F103</f>
        <v>27891</v>
      </c>
      <c r="F103" s="122">
        <f>F104+F109+F110</f>
        <v>848</v>
      </c>
      <c r="G103" s="123"/>
    </row>
    <row r="104" spans="1:7" ht="21" customHeight="1">
      <c r="A104" s="125"/>
      <c r="B104" s="347" t="s">
        <v>183</v>
      </c>
      <c r="C104" s="96"/>
      <c r="D104" s="97"/>
      <c r="E104" s="91">
        <f>ต.ค.57!F104+พ.ย.57!F104+ธ.ค.57!F104+ม.ค.58!F104+ก.พ.58!F104+มี.ค.58!F104+เม.ย.58!F104+พ.ค.58!F104+มิ.ย.58!F104+ก.ค.58!F104+ส.ค.58!F104</f>
        <v>8845</v>
      </c>
      <c r="F104" s="94">
        <f>F105+F106+F107+F108</f>
        <v>827</v>
      </c>
      <c r="G104" s="95"/>
    </row>
    <row r="105" spans="1:7" ht="21" customHeight="1">
      <c r="A105" s="125"/>
      <c r="B105" s="132" t="s">
        <v>193</v>
      </c>
      <c r="C105" s="96"/>
      <c r="D105" s="97"/>
      <c r="E105" s="91">
        <f>ต.ค.57!F105+พ.ย.57!F105+ธ.ค.57!F105+ม.ค.58!F105+ก.พ.58!F105+มี.ค.58!F105+เม.ย.58!F105+พ.ค.58!F105+มิ.ย.58!F105+ก.ค.58!F105+ส.ค.58!F105</f>
        <v>158</v>
      </c>
      <c r="F105" s="94">
        <v>21</v>
      </c>
      <c r="G105" s="95"/>
    </row>
    <row r="106" spans="1:7" ht="21" customHeight="1">
      <c r="A106" s="125"/>
      <c r="B106" s="132" t="s">
        <v>93</v>
      </c>
      <c r="C106" s="96"/>
      <c r="D106" s="97"/>
      <c r="E106" s="91">
        <f>ต.ค.57!F106+พ.ย.57!F106+ธ.ค.57!F106+ม.ค.58!F106+ก.พ.58!F106+มี.ค.58!F106+เม.ย.58!F106+พ.ค.58!F106+มิ.ย.58!F106+ก.ค.58!F106+ส.ค.58!F106</f>
        <v>6049</v>
      </c>
      <c r="F106" s="94">
        <v>669</v>
      </c>
      <c r="G106" s="95"/>
    </row>
    <row r="107" spans="1:7" ht="21" customHeight="1">
      <c r="A107" s="125"/>
      <c r="B107" s="132" t="s">
        <v>94</v>
      </c>
      <c r="C107" s="96"/>
      <c r="D107" s="97"/>
      <c r="E107" s="91">
        <f>ต.ค.57!F107+พ.ย.57!F107+ธ.ค.57!F107+ม.ค.58!F107+ก.พ.58!F107+มี.ค.58!F107+เม.ย.58!F107+พ.ค.58!F107+มิ.ย.58!F107+ก.ค.58!F107+ส.ค.58!F107</f>
        <v>2632</v>
      </c>
      <c r="F107" s="94">
        <v>136</v>
      </c>
      <c r="G107" s="95"/>
    </row>
    <row r="108" spans="1:7" ht="21" customHeight="1">
      <c r="A108" s="125"/>
      <c r="B108" s="132" t="s">
        <v>199</v>
      </c>
      <c r="C108" s="96"/>
      <c r="D108" s="97"/>
      <c r="E108" s="91">
        <f>ต.ค.57!F108+พ.ย.57!F108+ธ.ค.57!F108+ม.ค.58!F108+ก.พ.58!F108+มี.ค.58!F108+เม.ย.58!F108+พ.ค.58!F108+มิ.ย.58!F108+ก.ค.58!F108+ส.ค.58!F108</f>
        <v>6</v>
      </c>
      <c r="F108" s="94">
        <v>1</v>
      </c>
      <c r="G108" s="95"/>
    </row>
    <row r="109" spans="1:7" ht="21" customHeight="1">
      <c r="A109" s="125"/>
      <c r="B109" s="347" t="s">
        <v>196</v>
      </c>
      <c r="C109" s="96"/>
      <c r="D109" s="97"/>
      <c r="E109" s="91">
        <f>ต.ค.57!F109+พ.ย.57!F109+ธ.ค.57!F109+ม.ค.58!F109+ก.พ.58!F109+มี.ค.58!F109+เม.ย.58!F109+พ.ค.58!F109+มิ.ย.58!F109+ก.ค.58!F109+ส.ค.58!F109</f>
        <v>60</v>
      </c>
      <c r="F109" s="94">
        <v>21</v>
      </c>
      <c r="G109" s="95"/>
    </row>
    <row r="110" spans="1:7" ht="21" customHeight="1">
      <c r="A110" s="129"/>
      <c r="B110" s="348" t="s">
        <v>201</v>
      </c>
      <c r="C110" s="190"/>
      <c r="D110" s="191"/>
      <c r="E110" s="91">
        <f>ต.ค.57!F110+พ.ย.57!F110+ธ.ค.57!F110+ม.ค.58!F110+ก.พ.58!F110+มี.ค.58!F110+เม.ย.58!F110+พ.ค.58!F110+มิ.ย.58!F110+ก.ค.58!F110+ส.ค.58!F110</f>
        <v>18986</v>
      </c>
      <c r="F110" s="99">
        <v>0</v>
      </c>
      <c r="G110" s="121"/>
    </row>
    <row r="111" spans="1:7" ht="21" customHeight="1">
      <c r="A111" s="404"/>
      <c r="B111" s="410" t="s">
        <v>184</v>
      </c>
      <c r="C111" s="406" t="s">
        <v>19</v>
      </c>
      <c r="D111" s="485">
        <v>14940</v>
      </c>
      <c r="E111" s="383">
        <f>ต.ค.57!F111+พ.ย.57!F111+ธ.ค.57!F111+ม.ค.58!F111+ก.พ.58!F111+มี.ค.58!F111+เม.ย.58!F111+พ.ค.58!F111+มิ.ย.58!F111+ก.ค.58!F111+ส.ค.58!F111</f>
        <v>30151</v>
      </c>
      <c r="F111" s="383">
        <f>F112+F117+F118</f>
        <v>1388</v>
      </c>
      <c r="G111" s="397">
        <f t="shared" ref="G111" si="5">E111*100/D111</f>
        <v>201.81392235609104</v>
      </c>
    </row>
    <row r="112" spans="1:7" ht="21" customHeight="1">
      <c r="A112" s="177"/>
      <c r="B112" s="349" t="s">
        <v>185</v>
      </c>
      <c r="C112" s="187"/>
      <c r="D112" s="192"/>
      <c r="E112" s="91">
        <f>ต.ค.57!F112+พ.ย.57!F112+ธ.ค.57!F112+ม.ค.58!F112+ก.พ.58!F112+มี.ค.58!F112+เม.ย.58!F112+พ.ค.58!F112+มิ.ย.58!F112+ก.ค.58!F112+ส.ค.58!F112</f>
        <v>10251</v>
      </c>
      <c r="F112" s="101">
        <f>F113+F114+F115+F116</f>
        <v>1002</v>
      </c>
      <c r="G112" s="123"/>
    </row>
    <row r="113" spans="1:7" ht="21" customHeight="1">
      <c r="A113" s="131"/>
      <c r="B113" s="132" t="s">
        <v>193</v>
      </c>
      <c r="C113" s="96"/>
      <c r="D113" s="97"/>
      <c r="E113" s="91">
        <f>ต.ค.57!F113+พ.ย.57!F113+ธ.ค.57!F113+ม.ค.58!F113+ก.พ.58!F113+มี.ค.58!F113+เม.ย.58!F113+พ.ค.58!F113+มิ.ย.58!F113+ก.ค.58!F113+ส.ค.58!F113</f>
        <v>181</v>
      </c>
      <c r="F113" s="108">
        <v>22</v>
      </c>
      <c r="G113" s="109"/>
    </row>
    <row r="114" spans="1:7" ht="21" customHeight="1">
      <c r="A114" s="125"/>
      <c r="B114" s="132" t="s">
        <v>93</v>
      </c>
      <c r="C114" s="96"/>
      <c r="D114" s="97"/>
      <c r="E114" s="91">
        <f>ต.ค.57!F114+พ.ย.57!F114+ธ.ค.57!F114+ม.ค.58!F114+ก.พ.58!F114+มี.ค.58!F114+เม.ย.58!F114+พ.ค.58!F114+มิ.ย.58!F114+ก.ค.58!F114+ส.ค.58!F114</f>
        <v>6304</v>
      </c>
      <c r="F114" s="94">
        <v>705</v>
      </c>
      <c r="G114" s="95"/>
    </row>
    <row r="115" spans="1:7" ht="21" customHeight="1">
      <c r="A115" s="125"/>
      <c r="B115" s="132" t="s">
        <v>94</v>
      </c>
      <c r="C115" s="96"/>
      <c r="D115" s="97"/>
      <c r="E115" s="91">
        <f>ต.ค.57!F115+พ.ย.57!F115+ธ.ค.57!F115+ม.ค.58!F115+ก.พ.58!F115+มี.ค.58!F115+เม.ย.58!F115+พ.ค.58!F115+มิ.ย.58!F115+ก.ค.58!F115+ส.ค.58!F115</f>
        <v>3759</v>
      </c>
      <c r="F115" s="94">
        <v>274</v>
      </c>
      <c r="G115" s="95"/>
    </row>
    <row r="116" spans="1:7" ht="21" customHeight="1">
      <c r="A116" s="125"/>
      <c r="B116" s="132" t="s">
        <v>199</v>
      </c>
      <c r="C116" s="96"/>
      <c r="D116" s="97"/>
      <c r="E116" s="91">
        <f>ต.ค.57!F116+พ.ย.57!F116+ธ.ค.57!F116+ม.ค.58!F116+ก.พ.58!F116+มี.ค.58!F116+เม.ย.58!F116+พ.ค.58!F116+มิ.ย.58!F116+ก.ค.58!F116+ส.ค.58!F116</f>
        <v>7</v>
      </c>
      <c r="F116" s="94">
        <v>1</v>
      </c>
      <c r="G116" s="95"/>
    </row>
    <row r="117" spans="1:7" ht="21" customHeight="1">
      <c r="A117" s="125"/>
      <c r="B117" s="347" t="s">
        <v>197</v>
      </c>
      <c r="C117" s="96"/>
      <c r="D117" s="97"/>
      <c r="E117" s="91">
        <f>ต.ค.57!F117+พ.ย.57!F117+ธ.ค.57!F117+ม.ค.58!F117+ก.พ.58!F117+มี.ค.58!F117+เม.ย.58!F117+พ.ค.58!F117+มิ.ย.58!F117+ก.ค.58!F117+ส.ค.58!F117</f>
        <v>66</v>
      </c>
      <c r="F117" s="94">
        <v>21</v>
      </c>
      <c r="G117" s="95"/>
    </row>
    <row r="118" spans="1:7" ht="21" customHeight="1">
      <c r="A118" s="126"/>
      <c r="B118" s="350" t="s">
        <v>202</v>
      </c>
      <c r="C118" s="98"/>
      <c r="D118" s="105"/>
      <c r="E118" s="91">
        <f>ต.ค.57!F118+พ.ย.57!F118+ธ.ค.57!F118+ม.ค.58!F118+ก.พ.58!F118+มี.ค.58!F118+เม.ย.58!F118+พ.ค.58!F118+มิ.ย.58!F118+ก.ค.58!F118+ส.ค.58!F118</f>
        <v>19834</v>
      </c>
      <c r="F118" s="99">
        <v>365</v>
      </c>
      <c r="G118" s="100"/>
    </row>
    <row r="119" spans="1:7" ht="21" customHeight="1">
      <c r="A119" s="117"/>
      <c r="B119" s="110"/>
      <c r="C119" s="110"/>
      <c r="D119" s="111"/>
      <c r="E119" s="110"/>
      <c r="F119" s="112"/>
      <c r="G119" s="113"/>
    </row>
  </sheetData>
  <mergeCells count="22">
    <mergeCell ref="A101:B101"/>
    <mergeCell ref="A79:B79"/>
    <mergeCell ref="A80:B80"/>
    <mergeCell ref="A81:B81"/>
    <mergeCell ref="A84:B84"/>
    <mergeCell ref="A92:B92"/>
    <mergeCell ref="A93:B93"/>
    <mergeCell ref="A74:B74"/>
    <mergeCell ref="A1:G1"/>
    <mergeCell ref="A2:G2"/>
    <mergeCell ref="A3:G3"/>
    <mergeCell ref="A4:B5"/>
    <mergeCell ref="C4:C5"/>
    <mergeCell ref="D4:D5"/>
    <mergeCell ref="E4:E5"/>
    <mergeCell ref="F4:F5"/>
    <mergeCell ref="G4:G5"/>
    <mergeCell ref="A6:B6"/>
    <mergeCell ref="A7:B7"/>
    <mergeCell ref="A8:B8"/>
    <mergeCell ref="A53:B53"/>
    <mergeCell ref="A58:B58"/>
  </mergeCells>
  <printOptions horizontalCentered="1"/>
  <pageMargins left="0.35" right="0.23" top="0.72" bottom="0.44" header="0.49" footer="0.26"/>
  <pageSetup paperSize="9" scale="8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</sheetPr>
  <dimension ref="A1:M119"/>
  <sheetViews>
    <sheetView showGridLines="0" tabSelected="1" view="pageBreakPreview" topLeftCell="A115" zoomScaleSheetLayoutView="100" workbookViewId="0">
      <selection activeCell="F34" sqref="F34"/>
    </sheetView>
  </sheetViews>
  <sheetFormatPr defaultRowHeight="22.5"/>
  <cols>
    <col min="1" max="1" width="4" style="118" customWidth="1"/>
    <col min="2" max="2" width="84.5" style="89" bestFit="1" customWidth="1"/>
    <col min="3" max="3" width="8.1640625" style="89" customWidth="1"/>
    <col min="4" max="4" width="11.33203125" style="114" bestFit="1" customWidth="1"/>
    <col min="5" max="5" width="9.83203125" style="89" bestFit="1" customWidth="1"/>
    <col min="6" max="6" width="8.33203125" style="89" bestFit="1" customWidth="1"/>
    <col min="7" max="7" width="9.1640625" style="116" customWidth="1"/>
    <col min="8" max="17" width="9.33203125" style="89" customWidth="1"/>
    <col min="18" max="16384" width="9.33203125" style="89"/>
  </cols>
  <sheetData>
    <row r="1" spans="1:7" s="327" customFormat="1" ht="23.25" customHeight="1">
      <c r="A1" s="527" t="s">
        <v>200</v>
      </c>
      <c r="B1" s="527"/>
      <c r="C1" s="527"/>
      <c r="D1" s="527"/>
      <c r="E1" s="527"/>
      <c r="F1" s="527"/>
      <c r="G1" s="527"/>
    </row>
    <row r="2" spans="1:7" s="327" customFormat="1" ht="23.25" customHeight="1">
      <c r="A2" s="527" t="s">
        <v>203</v>
      </c>
      <c r="B2" s="527"/>
      <c r="C2" s="527"/>
      <c r="D2" s="527"/>
      <c r="E2" s="527"/>
      <c r="F2" s="527"/>
      <c r="G2" s="527"/>
    </row>
    <row r="3" spans="1:7" s="327" customFormat="1" ht="23.25" customHeight="1">
      <c r="A3" s="543" t="s">
        <v>351</v>
      </c>
      <c r="B3" s="543"/>
      <c r="C3" s="543"/>
      <c r="D3" s="543"/>
      <c r="E3" s="543"/>
      <c r="F3" s="543"/>
      <c r="G3" s="543"/>
    </row>
    <row r="4" spans="1:7">
      <c r="A4" s="528" t="s">
        <v>11</v>
      </c>
      <c r="B4" s="529"/>
      <c r="C4" s="532" t="s">
        <v>1</v>
      </c>
      <c r="D4" s="534" t="s">
        <v>16</v>
      </c>
      <c r="E4" s="536" t="s">
        <v>352</v>
      </c>
      <c r="F4" s="557">
        <v>21429</v>
      </c>
      <c r="G4" s="540" t="s">
        <v>125</v>
      </c>
    </row>
    <row r="5" spans="1:7">
      <c r="A5" s="530"/>
      <c r="B5" s="531"/>
      <c r="C5" s="533"/>
      <c r="D5" s="535"/>
      <c r="E5" s="537"/>
      <c r="F5" s="558"/>
      <c r="G5" s="541"/>
    </row>
    <row r="6" spans="1:7" ht="22.5" customHeight="1">
      <c r="A6" s="544" t="s">
        <v>194</v>
      </c>
      <c r="B6" s="545"/>
      <c r="C6" s="390"/>
      <c r="D6" s="391"/>
      <c r="E6" s="423"/>
      <c r="F6" s="396"/>
      <c r="G6" s="397"/>
    </row>
    <row r="7" spans="1:7" ht="22.5" customHeight="1">
      <c r="A7" s="549" t="s">
        <v>204</v>
      </c>
      <c r="B7" s="550"/>
      <c r="C7" s="394"/>
      <c r="D7" s="395"/>
      <c r="E7" s="382"/>
      <c r="F7" s="396"/>
      <c r="G7" s="397"/>
    </row>
    <row r="8" spans="1:7" ht="22.5" customHeight="1">
      <c r="A8" s="551" t="s">
        <v>205</v>
      </c>
      <c r="B8" s="552"/>
      <c r="C8" s="394"/>
      <c r="D8" s="424"/>
      <c r="E8" s="382"/>
      <c r="F8" s="396"/>
      <c r="G8" s="397"/>
    </row>
    <row r="9" spans="1:7" ht="22.5" customHeight="1">
      <c r="A9" s="181"/>
      <c r="B9" s="416" t="s">
        <v>206</v>
      </c>
      <c r="C9" s="417" t="s">
        <v>3</v>
      </c>
      <c r="D9" s="448" t="s">
        <v>325</v>
      </c>
      <c r="E9" s="159"/>
      <c r="F9" s="160"/>
      <c r="G9" s="161"/>
    </row>
    <row r="10" spans="1:7" ht="22.5" customHeight="1">
      <c r="A10" s="331" t="s">
        <v>17</v>
      </c>
      <c r="B10" s="351"/>
      <c r="C10" s="332"/>
      <c r="D10" s="333"/>
      <c r="E10" s="334"/>
      <c r="F10" s="335"/>
      <c r="G10" s="336"/>
    </row>
    <row r="11" spans="1:7" s="1" customFormat="1" ht="22.5" customHeight="1">
      <c r="A11" s="352"/>
      <c r="B11" s="330" t="s">
        <v>312</v>
      </c>
      <c r="C11" s="96" t="s">
        <v>3</v>
      </c>
      <c r="D11" s="97"/>
      <c r="E11" s="91">
        <f>[1]ต.ค.57!F11+[1]พ.ย.57!F11+[1]ธ.ค.57!F11+[1]ม.ค.58!F11+[1]ก.พ.58!F11+[1]มี.ค.58!F11+[1]เม.ย.58!F11+[1]พ.ค.58!F11+[1]มิ.ย.58!F11+[1]ก.ค.58!F11+[1]ส.ค.58!F11+ก.ย.58!F11</f>
        <v>1852</v>
      </c>
      <c r="F11" s="92">
        <v>155</v>
      </c>
      <c r="G11" s="93"/>
    </row>
    <row r="12" spans="1:7" s="1" customFormat="1" ht="22.5" customHeight="1">
      <c r="A12" s="352"/>
      <c r="B12" s="330" t="s">
        <v>4</v>
      </c>
      <c r="C12" s="96" t="s">
        <v>3</v>
      </c>
      <c r="D12" s="97"/>
      <c r="E12" s="91">
        <f>[1]ต.ค.57!F12+[1]พ.ย.57!F12+[1]ธ.ค.57!F12+[1]ม.ค.58!F12+[1]ก.พ.58!F12+[1]มี.ค.58!F12+[1]เม.ย.58!F12+[1]พ.ค.58!F12+[1]มิ.ย.58!F12+[1]ก.ค.58!F12+[1]ส.ค.58!F12+ก.ย.58!F12</f>
        <v>11166</v>
      </c>
      <c r="F12" s="92">
        <v>975</v>
      </c>
      <c r="G12" s="93"/>
    </row>
    <row r="13" spans="1:7" s="1" customFormat="1" ht="22.5" customHeight="1">
      <c r="A13" s="352"/>
      <c r="B13" s="330"/>
      <c r="C13" s="96" t="s">
        <v>19</v>
      </c>
      <c r="D13" s="97"/>
      <c r="E13" s="91">
        <f>[1]ต.ค.57!F13+[1]พ.ย.57!F13+[1]ธ.ค.57!F13+[1]ม.ค.58!F13+[1]ก.พ.58!F13+[1]มี.ค.58!F13+[1]เม.ย.58!F13+[1]พ.ค.58!F13+[1]มิ.ย.58!F13+[1]ก.ค.58!F13+[1]ส.ค.58!F13+ก.ย.58!F13</f>
        <v>16057</v>
      </c>
      <c r="F13" s="92">
        <v>1383</v>
      </c>
      <c r="G13" s="93"/>
    </row>
    <row r="14" spans="1:7" s="1" customFormat="1" ht="22.5" customHeight="1">
      <c r="A14" s="352"/>
      <c r="B14" s="330" t="s">
        <v>5</v>
      </c>
      <c r="C14" s="96" t="s">
        <v>6</v>
      </c>
      <c r="D14" s="97"/>
      <c r="E14" s="91">
        <f>[1]ต.ค.57!F14+[1]พ.ย.57!F14+[1]ธ.ค.57!F14+[1]ม.ค.58!F14+[1]ก.พ.58!F14+[1]มี.ค.58!F14+[1]เม.ย.58!F14+[1]พ.ค.58!F14+[1]มิ.ย.58!F14+[1]ก.ค.58!F14+[1]ส.ค.58!F14+ก.ย.58!F14</f>
        <v>2731</v>
      </c>
      <c r="F14" s="92">
        <v>215</v>
      </c>
      <c r="G14" s="93"/>
    </row>
    <row r="15" spans="1:7" s="1" customFormat="1" ht="22.5" customHeight="1">
      <c r="A15" s="352"/>
      <c r="B15" s="330"/>
      <c r="C15" s="96" t="s">
        <v>313</v>
      </c>
      <c r="D15" s="97"/>
      <c r="E15" s="91">
        <f>[1]ต.ค.57!F15+[1]พ.ย.57!F15+[1]ธ.ค.57!F15+[1]ม.ค.58!F15+[1]ก.พ.58!F15+[1]มี.ค.58!F15+[1]เม.ย.58!F15+[1]พ.ค.58!F15+[1]มิ.ย.58!F15+[1]ก.ค.58!F15+[1]ส.ค.58!F15+ก.ย.58!F15</f>
        <v>1610</v>
      </c>
      <c r="F15" s="92">
        <v>109</v>
      </c>
      <c r="G15" s="93"/>
    </row>
    <row r="16" spans="1:7" s="1" customFormat="1" ht="23.25" customHeight="1">
      <c r="A16" s="352"/>
      <c r="B16" s="330" t="s">
        <v>15</v>
      </c>
      <c r="C16" s="96" t="s">
        <v>3</v>
      </c>
      <c r="D16" s="97"/>
      <c r="E16" s="91">
        <f>[1]ต.ค.57!F16+[1]พ.ย.57!F16+[1]ธ.ค.57!F16+[1]ม.ค.58!F16+[1]ก.พ.58!F16+[1]มี.ค.58!F16+[1]เม.ย.58!F16+[1]พ.ค.58!F16+[1]มิ.ย.58!F16+[1]ก.ค.58!F16+[1]ส.ค.58!F16+ก.ย.58!F16</f>
        <v>2348</v>
      </c>
      <c r="F16" s="92">
        <v>181</v>
      </c>
      <c r="G16" s="93"/>
    </row>
    <row r="17" spans="1:7" s="1" customFormat="1" ht="23.25" customHeight="1">
      <c r="A17" s="470"/>
      <c r="B17" s="471" t="s">
        <v>7</v>
      </c>
      <c r="C17" s="472" t="s">
        <v>3</v>
      </c>
      <c r="D17" s="473"/>
      <c r="E17" s="468"/>
      <c r="F17" s="163"/>
      <c r="G17" s="474"/>
    </row>
    <row r="18" spans="1:7" ht="22.5" customHeight="1">
      <c r="A18" s="380">
        <v>1</v>
      </c>
      <c r="B18" s="414" t="s">
        <v>207</v>
      </c>
      <c r="C18" s="415" t="s">
        <v>3</v>
      </c>
      <c r="D18" s="425">
        <f>D19+D22+D35+D36+D39+D40</f>
        <v>2851</v>
      </c>
      <c r="E18" s="382">
        <f>E19+E23+E35+E37+E39+E40</f>
        <v>4532</v>
      </c>
      <c r="F18" s="396">
        <f>F19+F22+F35+F36+F39+F40</f>
        <v>315</v>
      </c>
      <c r="G18" s="397">
        <f>E18*100/D18</f>
        <v>158.96176780077167</v>
      </c>
    </row>
    <row r="19" spans="1:7" ht="22.5" customHeight="1">
      <c r="A19" s="366"/>
      <c r="B19" s="367" t="s">
        <v>303</v>
      </c>
      <c r="C19" s="385" t="s">
        <v>3</v>
      </c>
      <c r="D19" s="426">
        <v>900</v>
      </c>
      <c r="E19" s="356">
        <f>[1]ต.ค.57!F19+[1]พ.ย.57!F19+[1]ธ.ค.57!F19+[1]ม.ค.58!F19+[1]ก.พ.58!F19+[1]มี.ค.58!F19+[1]เม.ย.58!F19+[1]พ.ค.58!F19+[1]มิ.ย.58!F19+[1]ก.ค.58!F19+[1]ส.ค.58!F19+ก.ย.58!F19</f>
        <v>914</v>
      </c>
      <c r="F19" s="386">
        <f>F20</f>
        <v>75</v>
      </c>
      <c r="G19" s="387">
        <f>E19*100/D19</f>
        <v>101.55555555555556</v>
      </c>
    </row>
    <row r="20" spans="1:7" ht="22.5" customHeight="1">
      <c r="A20" s="125"/>
      <c r="B20" s="142" t="s">
        <v>286</v>
      </c>
      <c r="C20" s="143"/>
      <c r="D20" s="427"/>
      <c r="E20" s="476">
        <f>[1]ต.ค.57!F20+[1]พ.ย.57!F20+[1]ธ.ค.57!F20+[1]ม.ค.58!F20+[1]ก.พ.58!F20+[1]มี.ค.58!F20+[1]เม.ย.58!F20+[1]พ.ค.58!F20+[1]มิ.ย.58!F20+[1]ก.ค.58!F20+[1]ส.ค.58!F20+ก.ย.58!F20</f>
        <v>914</v>
      </c>
      <c r="F20" s="492">
        <v>75</v>
      </c>
      <c r="G20" s="493"/>
    </row>
    <row r="21" spans="1:7" ht="22.5" customHeight="1">
      <c r="A21" s="125"/>
      <c r="B21" s="142" t="s">
        <v>287</v>
      </c>
      <c r="C21" s="143"/>
      <c r="D21" s="427"/>
      <c r="E21" s="476">
        <f>[1]ต.ค.57!F21+[1]พ.ย.57!F21+[1]ธ.ค.57!F21+[1]ม.ค.58!F21+[1]ก.พ.58!F21+[1]มี.ค.58!F21+[1]เม.ย.58!F21+[1]พ.ค.58!F21+[1]มิ.ย.58!F21+[1]ก.ค.58!F21+[1]ส.ค.58!F21+ก.ย.58!F21</f>
        <v>635</v>
      </c>
      <c r="F21" s="492">
        <v>61</v>
      </c>
      <c r="G21" s="493"/>
    </row>
    <row r="22" spans="1:7" ht="22.5" customHeight="1">
      <c r="A22" s="359"/>
      <c r="B22" s="360" t="s">
        <v>288</v>
      </c>
      <c r="C22" s="369" t="s">
        <v>3</v>
      </c>
      <c r="D22" s="428">
        <v>800</v>
      </c>
      <c r="E22" s="361">
        <f>E23</f>
        <v>2394</v>
      </c>
      <c r="F22" s="357">
        <f>F23</f>
        <v>239</v>
      </c>
      <c r="G22" s="358">
        <f>E23*100/D22</f>
        <v>299.25</v>
      </c>
    </row>
    <row r="23" spans="1:7" ht="22.5" customHeight="1">
      <c r="A23" s="125"/>
      <c r="B23" s="145" t="s">
        <v>292</v>
      </c>
      <c r="C23" s="143"/>
      <c r="D23" s="427"/>
      <c r="E23" s="476">
        <f>[1]ต.ค.57!F23+[1]พ.ย.57!F23+[1]ธ.ค.57!F23+[1]ม.ค.58!F23+[1]ก.พ.58!F23+[1]มี.ค.58!F23+[1]เม.ย.58!F23+[1]พ.ค.58!F23+[1]มิ.ย.58!F23+[1]ก.ค.58!F23+[1]ส.ค.58!F23+ก.ย.58!F23</f>
        <v>2394</v>
      </c>
      <c r="F23" s="492">
        <f>F24+F25</f>
        <v>239</v>
      </c>
      <c r="G23" s="493"/>
    </row>
    <row r="24" spans="1:7" ht="22.5" customHeight="1">
      <c r="A24" s="125"/>
      <c r="B24" s="145" t="s">
        <v>321</v>
      </c>
      <c r="C24" s="143"/>
      <c r="D24" s="427"/>
      <c r="E24" s="476">
        <f>[1]ต.ค.57!F24+[1]พ.ย.57!F24+[1]ธ.ค.57!F24+[1]ม.ค.58!F24+[1]ก.พ.58!F24+[1]มี.ค.58!F24+[1]เม.ย.58!F24+[1]พ.ค.58!F24+[1]มิ.ย.58!F24+[1]ก.ค.58!F24+[1]ส.ค.58!F24+ก.ย.58!F24</f>
        <v>2253</v>
      </c>
      <c r="F24" s="492">
        <v>221</v>
      </c>
      <c r="G24" s="493"/>
    </row>
    <row r="25" spans="1:7" ht="22.5" customHeight="1">
      <c r="A25" s="125"/>
      <c r="B25" s="145" t="s">
        <v>322</v>
      </c>
      <c r="C25" s="143"/>
      <c r="D25" s="427"/>
      <c r="E25" s="476">
        <f>[1]ต.ค.57!F25+[1]พ.ย.57!F25+[1]ธ.ค.57!F25+[1]ม.ค.58!F25+[1]ก.พ.58!F25+[1]มี.ค.58!F25+[1]เม.ย.58!F25+[1]พ.ค.58!F25+[1]มิ.ย.58!F25+[1]ก.ค.58!F25+[1]ส.ค.58!F25+ก.ย.58!F25</f>
        <v>141</v>
      </c>
      <c r="F25" s="492">
        <v>18</v>
      </c>
      <c r="G25" s="493"/>
    </row>
    <row r="26" spans="1:7" ht="22.5" customHeight="1">
      <c r="A26" s="125"/>
      <c r="B26" s="145" t="s">
        <v>289</v>
      </c>
      <c r="C26" s="143"/>
      <c r="D26" s="427"/>
      <c r="E26" s="476">
        <f>[1]ต.ค.57!F26+[1]พ.ย.57!F26+[1]ธ.ค.57!F26+[1]ม.ค.58!F26+[1]ก.พ.58!F26+[1]มี.ค.58!F26+[1]เม.ย.58!F26+[1]พ.ค.58!F26+[1]มิ.ย.58!F26+[1]ก.ค.58!F26+ก.ย.58!F26</f>
        <v>1144</v>
      </c>
      <c r="F26" s="492">
        <f>F27+F28</f>
        <v>130</v>
      </c>
      <c r="G26" s="493"/>
    </row>
    <row r="27" spans="1:7" ht="22.5" customHeight="1">
      <c r="A27" s="125"/>
      <c r="B27" s="145" t="s">
        <v>291</v>
      </c>
      <c r="C27" s="143"/>
      <c r="D27" s="427"/>
      <c r="E27" s="476">
        <f>[1]ต.ค.57!F27+[1]พ.ย.57!F27+[1]ธ.ค.57!F27+[1]ม.ค.58!F27+[1]ก.พ.58!F27+[1]มี.ค.58!F27+[1]เม.ย.58!F27+[1]พ.ค.58!F27+[1]มิ.ย.58!F27+[1]ก.ค.58!F27+[1]ส.ค.58!F27+ก.ย.58!F27</f>
        <v>1092</v>
      </c>
      <c r="F27" s="492">
        <v>118</v>
      </c>
      <c r="G27" s="493"/>
    </row>
    <row r="28" spans="1:7" ht="22.5" customHeight="1">
      <c r="A28" s="125"/>
      <c r="B28" s="145" t="s">
        <v>290</v>
      </c>
      <c r="C28" s="143"/>
      <c r="D28" s="427"/>
      <c r="E28" s="476">
        <f>[1]ต.ค.57!F28+[1]พ.ย.57!F28+[1]ธ.ค.57!F28+[1]ม.ค.58!F28+[1]ก.พ.58!F28+[1]มี.ค.58!F28+[1]เม.ย.58!F28+[1]พ.ค.58!F28+[1]มิ.ย.58!F28+[1]ก.ค.58!F28+[1]ส.ค.58!F28+ก.ย.58!F28</f>
        <v>185</v>
      </c>
      <c r="F28" s="492">
        <v>12</v>
      </c>
      <c r="G28" s="493"/>
    </row>
    <row r="29" spans="1:7" ht="22.5" customHeight="1">
      <c r="A29" s="125"/>
      <c r="B29" s="145" t="s">
        <v>293</v>
      </c>
      <c r="C29" s="143"/>
      <c r="D29" s="427"/>
      <c r="E29" s="476">
        <f>[1]ต.ค.57!F29+[1]พ.ย.57!F29+[1]ธ.ค.57!F29+[1]ม.ค.58!F29+[1]ก.พ.58!F29+[1]มี.ค.58!F29+[1]เม.ย.58!F29+[1]พ.ค.58!F29+[1]มิ.ย.58!F29+[1]ก.ค.58!F29+[1]ส.ค.58!F29+ก.ย.58!F29</f>
        <v>0</v>
      </c>
      <c r="F29" s="492">
        <v>0</v>
      </c>
      <c r="G29" s="493"/>
    </row>
    <row r="30" spans="1:7" ht="22.5" customHeight="1">
      <c r="A30" s="125"/>
      <c r="B30" s="145" t="s">
        <v>294</v>
      </c>
      <c r="C30" s="143"/>
      <c r="D30" s="427"/>
      <c r="E30" s="476">
        <f>[1]ต.ค.57!F30+[1]พ.ย.57!F30+[1]ธ.ค.57!F30+[1]ม.ค.58!F30+[1]ก.พ.58!F30+[1]มี.ค.58!F30+[1]เม.ย.58!F30+[1]พ.ค.58!F30+[1]มิ.ย.58!F30+[1]ก.ค.58!F30+[1]ส.ค.58!F30+ก.ย.58!F30</f>
        <v>0</v>
      </c>
      <c r="F30" s="492">
        <v>0</v>
      </c>
      <c r="G30" s="493"/>
    </row>
    <row r="31" spans="1:7" ht="22.5" customHeight="1">
      <c r="A31" s="125"/>
      <c r="B31" s="145" t="s">
        <v>295</v>
      </c>
      <c r="C31" s="143"/>
      <c r="D31" s="427"/>
      <c r="E31" s="476">
        <f>[1]ต.ค.57!F31+[1]พ.ย.57!F31+[1]ธ.ค.57!F31+[1]ม.ค.58!F31+[1]ก.พ.58!F31+[1]มี.ค.58!F31+[1]เม.ย.58!F31+[1]พ.ค.58!F31+[1]มิ.ย.58!F31+[1]ก.ค.58!F31+[1]ส.ค.58!F31+ก.ย.58!F31</f>
        <v>0</v>
      </c>
      <c r="F31" s="492">
        <v>0</v>
      </c>
      <c r="G31" s="493"/>
    </row>
    <row r="32" spans="1:7" ht="22.5" customHeight="1">
      <c r="A32" s="125"/>
      <c r="B32" s="145" t="s">
        <v>296</v>
      </c>
      <c r="C32" s="143"/>
      <c r="D32" s="427"/>
      <c r="E32" s="476">
        <f>[1]ต.ค.57!F32+[1]พ.ย.57!F32+[1]ธ.ค.57!F32+[1]ม.ค.58!F32+[1]ก.พ.58!F32+[1]มี.ค.58!F32+[1]เม.ย.58!F32+[1]พ.ค.58!F32+[1]มิ.ย.58!F32+[1]ก.ค.58!F32+[1]ส.ค.58!F32+ก.ย.58!F32</f>
        <v>1296</v>
      </c>
      <c r="F32" s="492">
        <v>120</v>
      </c>
      <c r="G32" s="493"/>
    </row>
    <row r="33" spans="1:13" ht="22.5" customHeight="1">
      <c r="A33" s="125"/>
      <c r="B33" s="145" t="s">
        <v>297</v>
      </c>
      <c r="C33" s="143"/>
      <c r="D33" s="427"/>
      <c r="E33" s="476">
        <f>[1]ต.ค.57!F33+[1]พ.ย.57!F33+[1]ธ.ค.57!F33+[1]ม.ค.58!F33+[1]ก.พ.58!F33+[1]มี.ค.58!F33+[1]เม.ย.58!F33+[1]พ.ค.58!F33+[1]มิ.ย.58!F33+[1]ก.ค.58!F33+[1]ส.ค.58!F33+ก.ย.58!F33</f>
        <v>1098</v>
      </c>
      <c r="F33" s="492">
        <v>119</v>
      </c>
      <c r="G33" s="493"/>
    </row>
    <row r="34" spans="1:13" ht="22.5" customHeight="1">
      <c r="A34" s="125"/>
      <c r="B34" s="145" t="s">
        <v>319</v>
      </c>
      <c r="C34" s="143"/>
      <c r="D34" s="427"/>
      <c r="E34" s="476">
        <f>[1]ต.ค.57!F34+[1]พ.ย.57!F34+[1]ธ.ค.57!F34+[1]ม.ค.58!F34+[1]ก.พ.58!F34+[1]มี.ค.58!F34+[1]เม.ย.58!F34+[1]พ.ค.58!F34+[1]มิ.ย.58!F34+[1]ก.ค.58!F34+[1]ส.ค.58!F34+ก.ย.58!F34</f>
        <v>5688</v>
      </c>
      <c r="F34" s="492">
        <v>552</v>
      </c>
      <c r="G34" s="493"/>
    </row>
    <row r="35" spans="1:13" ht="22.5" customHeight="1">
      <c r="A35" s="359"/>
      <c r="B35" s="360" t="s">
        <v>311</v>
      </c>
      <c r="C35" s="369" t="s">
        <v>3</v>
      </c>
      <c r="D35" s="428">
        <v>450</v>
      </c>
      <c r="E35" s="356">
        <f>[1]ต.ค.57!F35+[1]พ.ย.57!F35+[1]ธ.ค.57!F35+[1]ม.ค.58!F35+[1]ก.พ.58!F35+[1]มี.ค.58!F35+[1]เม.ย.58!F35+[1]พ.ค.58!F35+[1]มิ.ย.58!F35+[1]ก.ค.58!F35+[1]ส.ค.58!F35+ก.ย.58!F35</f>
        <v>454</v>
      </c>
      <c r="F35" s="357">
        <v>0</v>
      </c>
      <c r="G35" s="358">
        <f>E35*100/D35</f>
        <v>100.88888888888889</v>
      </c>
    </row>
    <row r="36" spans="1:13" ht="22.5" customHeight="1">
      <c r="A36" s="359"/>
      <c r="B36" s="360" t="s">
        <v>310</v>
      </c>
      <c r="C36" s="369" t="s">
        <v>3</v>
      </c>
      <c r="D36" s="428">
        <v>600</v>
      </c>
      <c r="E36" s="356">
        <f>[1]ต.ค.57!F36+[1]พ.ย.57!F36+[1]ธ.ค.57!F36+[1]ม.ค.58!F36+[1]ก.พ.58!F36+[1]มี.ค.58!F36+[1]เม.ย.58!F36+[1]พ.ค.58!F36+[1]มิ.ย.58!F36+[1]ก.ค.58!F36+[1]ส.ค.58!F36+ก.ย.58!F36</f>
        <v>659</v>
      </c>
      <c r="F36" s="357">
        <f>F37</f>
        <v>1</v>
      </c>
      <c r="G36" s="358">
        <f>E37*100/D36</f>
        <v>109.83333333333333</v>
      </c>
    </row>
    <row r="37" spans="1:13" ht="22.5" customHeight="1">
      <c r="A37" s="125"/>
      <c r="B37" s="142" t="s">
        <v>286</v>
      </c>
      <c r="C37" s="143"/>
      <c r="D37" s="427"/>
      <c r="E37" s="91">
        <f>[1]ต.ค.57!F37+[1]พ.ย.57!F37+[1]ธ.ค.57!F37+[1]ม.ค.58!F37+[1]ก.พ.58!F37+[1]มี.ค.58!F37+[1]เม.ย.58!F37+[1]พ.ค.58!F37+[1]มิ.ย.58!F37+[1]ก.ค.58!F37+[1]ส.ค.58!F37+ก.ย.58!F37</f>
        <v>659</v>
      </c>
      <c r="F37" s="92">
        <v>1</v>
      </c>
      <c r="G37" s="95"/>
    </row>
    <row r="38" spans="1:13" ht="22.5" customHeight="1">
      <c r="A38" s="125"/>
      <c r="B38" s="142" t="s">
        <v>344</v>
      </c>
      <c r="C38" s="143"/>
      <c r="D38" s="427"/>
      <c r="E38" s="91">
        <f>[1]ต.ค.57!F38+[1]พ.ย.57!F38+[1]ธ.ค.57!F38+[1]ม.ค.58!F38+[1]ก.พ.58!F38+[1]มี.ค.58!F38+[1]เม.ย.58!F38+[1]พ.ค.58!F38+[1]มิ.ย.58!F38+[1]ก.ค.58!F38+[1]ส.ค.58!F38+ก.ย.58!F38</f>
        <v>460</v>
      </c>
      <c r="F38" s="94">
        <v>0</v>
      </c>
      <c r="G38" s="95">
        <f>E38*100/E36</f>
        <v>69.802731411229132</v>
      </c>
    </row>
    <row r="39" spans="1:13" ht="21.75" customHeight="1">
      <c r="A39" s="354"/>
      <c r="B39" s="360" t="s">
        <v>314</v>
      </c>
      <c r="C39" s="369" t="s">
        <v>3</v>
      </c>
      <c r="D39" s="428">
        <v>1</v>
      </c>
      <c r="E39" s="356">
        <f>[1]ต.ค.57!F39+[1]พ.ย.57!F39+[1]ธ.ค.57!F39+[1]ม.ค.58!F39+[1]ก.พ.58!F39+[1]มี.ค.58!F39+[1]เม.ย.58!F39+[1]พ.ค.58!F39+[1]มิ.ย.58!F39+[1]ก.ค.58!F39+[1]ส.ค.58!F39+ก.ย.58!F39</f>
        <v>1</v>
      </c>
      <c r="F39" s="357">
        <v>0</v>
      </c>
      <c r="G39" s="358">
        <f>E39*100/D39</f>
        <v>100</v>
      </c>
    </row>
    <row r="40" spans="1:13" ht="21.75" customHeight="1">
      <c r="A40" s="370"/>
      <c r="B40" s="371" t="s">
        <v>315</v>
      </c>
      <c r="C40" s="372" t="s">
        <v>3</v>
      </c>
      <c r="D40" s="429">
        <v>100</v>
      </c>
      <c r="E40" s="373">
        <f>[1]ต.ค.57!F40+[1]พ.ย.57!F40+[1]ธ.ค.57!F40+[1]ม.ค.58!F40+[1]ก.พ.58!F40+[1]มี.ค.58!F40+[1]เม.ย.58!F40+[1]พ.ค.58!F40+[1]มิ.ย.58!F40+[1]ก.ค.58!F40+[1]ส.ค.58!F40+ก.ย.58!F40</f>
        <v>110</v>
      </c>
      <c r="F40" s="374">
        <v>0</v>
      </c>
      <c r="G40" s="375">
        <f>E40*100/D40</f>
        <v>110</v>
      </c>
      <c r="M40" s="89" t="s">
        <v>67</v>
      </c>
    </row>
    <row r="41" spans="1:13" ht="22.5" customHeight="1">
      <c r="A41" s="380">
        <v>2</v>
      </c>
      <c r="B41" s="414" t="s">
        <v>218</v>
      </c>
      <c r="C41" s="415" t="s">
        <v>3</v>
      </c>
      <c r="D41" s="430">
        <f>D42+D45+D48+D51</f>
        <v>206</v>
      </c>
      <c r="E41" s="382">
        <f>E42+E45+E48+E51</f>
        <v>224</v>
      </c>
      <c r="F41" s="396">
        <v>2</v>
      </c>
      <c r="G41" s="397">
        <f>E41*100/D41</f>
        <v>108.7378640776699</v>
      </c>
    </row>
    <row r="42" spans="1:13" ht="22.5" customHeight="1">
      <c r="A42" s="366"/>
      <c r="B42" s="367" t="s">
        <v>300</v>
      </c>
      <c r="C42" s="385" t="s">
        <v>3</v>
      </c>
      <c r="D42" s="431">
        <v>20</v>
      </c>
      <c r="E42" s="356">
        <f>[1]ต.ค.57!F42+[1]พ.ย.57!F42+[1]ธ.ค.57!F42+[1]ม.ค.58!F42+[1]ก.พ.58!F42+[1]มี.ค.58!F42+[1]เม.ย.58!F42+[1]พ.ค.58!F42+[1]มิ.ย.58!F42+[1]ก.ค.58!F42+[1]ส.ค.58!F42+ก.ย.58!F42</f>
        <v>25</v>
      </c>
      <c r="F42" s="357">
        <f>F43</f>
        <v>0</v>
      </c>
      <c r="G42" s="387">
        <f>E42*100/D42</f>
        <v>125</v>
      </c>
    </row>
    <row r="43" spans="1:13" ht="22.5" customHeight="1">
      <c r="A43" s="125"/>
      <c r="B43" s="142" t="s">
        <v>286</v>
      </c>
      <c r="C43" s="143"/>
      <c r="D43" s="427"/>
      <c r="E43" s="91">
        <f>[1]ต.ค.57!F43+[1]พ.ย.57!F43+[1]ธ.ค.57!F43+[1]ม.ค.58!F43+[1]ก.พ.58!F43+[1]มี.ค.58!F43+[1]เม.ย.58!F43+[1]พ.ค.58!F43+[1]มิ.ย.58!F43+[1]ก.ค.58!F43+[1]ส.ค.58!F43+ก.ย.58!F43</f>
        <v>25</v>
      </c>
      <c r="F43" s="94">
        <v>0</v>
      </c>
      <c r="G43" s="95"/>
    </row>
    <row r="44" spans="1:13" ht="22.5" customHeight="1">
      <c r="A44" s="125"/>
      <c r="B44" s="142" t="s">
        <v>287</v>
      </c>
      <c r="C44" s="143"/>
      <c r="D44" s="427"/>
      <c r="E44" s="91">
        <f>[1]ต.ค.57!F44+[1]พ.ย.57!F44+[1]ธ.ค.57!F44+[1]ม.ค.58!F44+[1]ก.พ.58!F44+[1]มี.ค.58!F44+[1]เม.ย.58!F44+[1]พ.ค.58!F44+[1]มิ.ย.58!F44+[1]ก.ค.58!F44+[1]ส.ค.58!F44+ก.ย.58!F44</f>
        <v>7</v>
      </c>
      <c r="F44" s="94">
        <v>0</v>
      </c>
      <c r="G44" s="95"/>
    </row>
    <row r="45" spans="1:13" ht="22.5" customHeight="1">
      <c r="A45" s="359"/>
      <c r="B45" s="360" t="s">
        <v>301</v>
      </c>
      <c r="C45" s="369" t="s">
        <v>3</v>
      </c>
      <c r="D45" s="428">
        <v>150</v>
      </c>
      <c r="E45" s="356">
        <f>[1]ต.ค.57!F45+[1]พ.ย.57!F45+[1]ธ.ค.57!F45+[1]ม.ค.58!F45+[1]ก.พ.58!F45+[1]มี.ค.58!F45+[1]เม.ย.58!F45+[1]พ.ค.58!F45+[1]มิ.ย.58!F45+[1]ก.ค.58!F45+[1]ส.ค.58!F45+ก.ย.58!F45</f>
        <v>161</v>
      </c>
      <c r="F45" s="357">
        <f>F46</f>
        <v>1</v>
      </c>
      <c r="G45" s="358">
        <f>E45*100/D45</f>
        <v>107.33333333333333</v>
      </c>
    </row>
    <row r="46" spans="1:13" ht="22.5" customHeight="1">
      <c r="A46" s="125"/>
      <c r="B46" s="142" t="s">
        <v>286</v>
      </c>
      <c r="C46" s="143"/>
      <c r="D46" s="427"/>
      <c r="E46" s="91">
        <f>[1]ต.ค.57!F46+[1]พ.ย.57!F46+[1]ธ.ค.57!F46+[1]ม.ค.58!F46+[1]ก.พ.58!F46+[1]มี.ค.58!F46+[1]เม.ย.58!F46+[1]พ.ค.58!F46+[1]มิ.ย.58!F46+[1]ก.ค.58!F46+[1]ส.ค.58!F46+ก.ย.58!F46</f>
        <v>161</v>
      </c>
      <c r="F46" s="94">
        <v>1</v>
      </c>
      <c r="G46" s="95"/>
    </row>
    <row r="47" spans="1:13" ht="22.5" customHeight="1">
      <c r="A47" s="125"/>
      <c r="B47" s="142" t="s">
        <v>287</v>
      </c>
      <c r="C47" s="143"/>
      <c r="D47" s="427"/>
      <c r="E47" s="91">
        <f>[1]ต.ค.57!F47+[1]พ.ย.57!F47+[1]ธ.ค.57!F47+[1]ม.ค.58!F47+[1]ก.พ.58!F47+[1]มี.ค.58!F47+[1]เม.ย.58!F47+[1]พ.ค.58!F47+[1]มิ.ย.58!F47+[1]ก.ค.58!F47+[1]ส.ค.58!F47+ก.ย.58!F47</f>
        <v>122</v>
      </c>
      <c r="F47" s="94">
        <v>0</v>
      </c>
      <c r="G47" s="95"/>
    </row>
    <row r="48" spans="1:13" ht="22.5" customHeight="1">
      <c r="A48" s="359"/>
      <c r="B48" s="360" t="s">
        <v>302</v>
      </c>
      <c r="C48" s="369" t="s">
        <v>3</v>
      </c>
      <c r="D48" s="428">
        <v>35</v>
      </c>
      <c r="E48" s="356">
        <f>[1]ต.ค.57!F48+[1]พ.ย.57!F49+[1]ธ.ค.57!F48+[1]ม.ค.58!F48+[1]ก.พ.58!F48+[1]มี.ค.58!F48+[1]เม.ย.58!F48+[1]พ.ค.58!F48+[1]มิ.ย.58!F48+[1]ก.ค.58!F48+[1]ส.ค.58!F48+ก.ย.58!F48</f>
        <v>37</v>
      </c>
      <c r="F48" s="357">
        <f>F49</f>
        <v>2</v>
      </c>
      <c r="G48" s="358">
        <f>E48*100/D48</f>
        <v>105.71428571428571</v>
      </c>
    </row>
    <row r="49" spans="1:7" ht="22.5" customHeight="1">
      <c r="A49" s="125"/>
      <c r="B49" s="142" t="s">
        <v>286</v>
      </c>
      <c r="C49" s="143"/>
      <c r="D49" s="427"/>
      <c r="E49" s="91">
        <f>[1]ต.ค.57!F49+[1]พ.ย.57!F49+[1]ธ.ค.57!F49+[1]ม.ค.58!F49+[1]ก.พ.58!F49+[1]มี.ค.58!F49+[1]เม.ย.58!F49+[1]พ.ค.58!F49+[1]มิ.ย.58!F49+[1]ก.ค.58!F49+[1]ส.ค.58!F49+ก.ย.58!F49</f>
        <v>37</v>
      </c>
      <c r="F49" s="94">
        <v>2</v>
      </c>
      <c r="G49" s="95"/>
    </row>
    <row r="50" spans="1:7" ht="22.5" customHeight="1">
      <c r="A50" s="125"/>
      <c r="B50" s="142" t="s">
        <v>287</v>
      </c>
      <c r="C50" s="143"/>
      <c r="D50" s="427"/>
      <c r="E50" s="91">
        <f>[1]ต.ค.57!F50+[1]พ.ย.57!F50+[1]ธ.ค.57!F50+[1]ม.ค.58!F50+[1]ก.พ.58!F50+[1]มี.ค.58!F50+[1]เม.ย.58!F50+[1]พ.ค.58!F50+[1]มิ.ย.58!F50+[1]ก.ค.58!F50+[1]ส.ค.58!F50+ก.ย.58!F50</f>
        <v>37</v>
      </c>
      <c r="F50" s="94">
        <v>2</v>
      </c>
      <c r="G50" s="95"/>
    </row>
    <row r="51" spans="1:7" ht="22.5" customHeight="1">
      <c r="A51" s="376"/>
      <c r="B51" s="377" t="s">
        <v>222</v>
      </c>
      <c r="C51" s="378" t="s">
        <v>3</v>
      </c>
      <c r="D51" s="432">
        <v>1</v>
      </c>
      <c r="E51" s="356">
        <f>[1]ต.ค.57!F51+[1]พ.ย.57!F52+[1]ธ.ค.57!F51+[1]ม.ค.58!F51+[1]ก.พ.58!F51+[1]มี.ค.58!F51+[1]เม.ย.58!F51+[1]พ.ค.58!F51+[1]มิ.ย.58!F51+[1]ก.ค.58!F51+[1]ส.ค.58!F51+ก.ย.58!F51</f>
        <v>1</v>
      </c>
      <c r="F51" s="379">
        <v>0</v>
      </c>
      <c r="G51" s="358">
        <f>E51*100/D51</f>
        <v>100</v>
      </c>
    </row>
    <row r="52" spans="1:7" ht="22.5" customHeight="1">
      <c r="A52" s="197"/>
      <c r="B52" s="198" t="s">
        <v>335</v>
      </c>
      <c r="C52" s="199" t="s">
        <v>3</v>
      </c>
      <c r="D52" s="475">
        <v>46</v>
      </c>
      <c r="E52" s="91">
        <f>[1]ต.ค.57!F52+[1]พ.ย.57!F52+[1]ธ.ค.57!F52+[1]ม.ค.58!F52+[1]ก.พ.58!F52+[1]มี.ค.58!F52+[1]เม.ย.58!F52+[1]พ.ค.58!F52+[1]มิ.ย.58!F52+[1]ก.ค.58!F52+[1]ส.ค.58!F52+ก.ย.58!F52</f>
        <v>56</v>
      </c>
      <c r="F52" s="477">
        <v>0</v>
      </c>
      <c r="G52" s="478">
        <f>E52*100/D52</f>
        <v>121.73913043478261</v>
      </c>
    </row>
    <row r="53" spans="1:7" ht="22.5" customHeight="1">
      <c r="A53" s="553" t="s">
        <v>225</v>
      </c>
      <c r="B53" s="554"/>
      <c r="C53" s="406" t="s">
        <v>3</v>
      </c>
      <c r="D53" s="433"/>
      <c r="E53" s="382">
        <f>E55+E56+E57</f>
        <v>65</v>
      </c>
      <c r="F53" s="383">
        <f>F55+F56+F57</f>
        <v>4</v>
      </c>
      <c r="G53" s="384"/>
    </row>
    <row r="54" spans="1:7" ht="22.5" customHeight="1">
      <c r="A54" s="181"/>
      <c r="B54" s="139" t="s">
        <v>228</v>
      </c>
      <c r="C54" s="140" t="s">
        <v>3</v>
      </c>
      <c r="D54" s="434"/>
      <c r="E54" s="91">
        <f>E55+E56+E57</f>
        <v>65</v>
      </c>
      <c r="F54" s="160">
        <f>F55+F56+F57</f>
        <v>4</v>
      </c>
      <c r="G54" s="161"/>
    </row>
    <row r="55" spans="1:7" ht="22.5" customHeight="1">
      <c r="A55" s="124"/>
      <c r="B55" s="142" t="s">
        <v>316</v>
      </c>
      <c r="C55" s="143" t="s">
        <v>3</v>
      </c>
      <c r="D55" s="435"/>
      <c r="E55" s="91">
        <f>[1]ต.ค.57!F55+[1]พ.ย.57!F55+[1]ธ.ค.57!F55+[1]ม.ค.58!F55+[1]ก.พ.58!F55+[1]มี.ค.58!F55+[1]เม.ย.58!F55+[1]พ.ค.58!F55+[1]มิ.ย.58!F55+[1]ก.ค.58!F55+[1]ส.ค.58!F55+ก.ย.58!F55</f>
        <v>4</v>
      </c>
      <c r="F55" s="94">
        <v>0</v>
      </c>
      <c r="G55" s="93"/>
    </row>
    <row r="56" spans="1:7" ht="22.5" customHeight="1">
      <c r="A56" s="124"/>
      <c r="B56" s="142" t="s">
        <v>317</v>
      </c>
      <c r="C56" s="143" t="s">
        <v>3</v>
      </c>
      <c r="D56" s="435"/>
      <c r="E56" s="91">
        <f>[1]ต.ค.57!F56+[1]พ.ย.57!F56+[1]ธ.ค.57!F56+[1]ม.ค.58!F56+[1]ก.พ.58!F56+[1]มี.ค.58!F56+[1]เม.ย.58!F56+[1]พ.ค.58!F56+[1]มิ.ย.58!F56+[1]ก.ค.58!F56+[1]ส.ค.58!F56+ก.ย.58!F56</f>
        <v>2</v>
      </c>
      <c r="F56" s="92">
        <v>0</v>
      </c>
      <c r="G56" s="93"/>
    </row>
    <row r="57" spans="1:7" ht="22.5" customHeight="1">
      <c r="A57" s="162"/>
      <c r="B57" s="171" t="s">
        <v>318</v>
      </c>
      <c r="C57" s="172" t="s">
        <v>3</v>
      </c>
      <c r="D57" s="436"/>
      <c r="E57" s="91">
        <f>[1]ต.ค.57!F57+[1]พ.ย.57!F57+[1]ธ.ค.57!F57+[1]ม.ค.58!F57+[1]ก.พ.58!F57+[1]มี.ค.58!F57+[1]เม.ย.58!F57+[1]พ.ค.58!F57+[1]มิ.ย.58!F57+[1]ก.ค.58!F57+[1]ส.ค.58!F57+ก.ย.58!F57</f>
        <v>59</v>
      </c>
      <c r="F57" s="163">
        <v>4</v>
      </c>
      <c r="G57" s="164"/>
    </row>
    <row r="58" spans="1:7" ht="22.5" customHeight="1">
      <c r="A58" s="555" t="s">
        <v>233</v>
      </c>
      <c r="B58" s="556"/>
      <c r="C58" s="415"/>
      <c r="D58" s="437"/>
      <c r="E58" s="382"/>
      <c r="F58" s="383"/>
      <c r="G58" s="384"/>
    </row>
    <row r="59" spans="1:7" ht="22.5" customHeight="1">
      <c r="A59" s="380"/>
      <c r="B59" s="418" t="s">
        <v>234</v>
      </c>
      <c r="C59" s="381" t="s">
        <v>3</v>
      </c>
      <c r="D59" s="437">
        <f>D60+D64+D67</f>
        <v>6317</v>
      </c>
      <c r="E59" s="382">
        <f>E60+E64+E67</f>
        <v>8175</v>
      </c>
      <c r="F59" s="383">
        <f>F60+F64+F67</f>
        <v>518</v>
      </c>
      <c r="G59" s="384">
        <f>E59*100/D59</f>
        <v>129.4126958999525</v>
      </c>
    </row>
    <row r="60" spans="1:7" ht="22.5" customHeight="1">
      <c r="A60" s="366"/>
      <c r="B60" s="367" t="s">
        <v>235</v>
      </c>
      <c r="C60" s="368" t="s">
        <v>3</v>
      </c>
      <c r="D60" s="438">
        <f>D61+D62+D63</f>
        <v>2265</v>
      </c>
      <c r="E60" s="356">
        <f>E61+E62+E63</f>
        <v>3393</v>
      </c>
      <c r="F60" s="364">
        <f>F61+F62+F63</f>
        <v>124</v>
      </c>
      <c r="G60" s="365">
        <f>E60*100/D60</f>
        <v>149.80132450331126</v>
      </c>
    </row>
    <row r="61" spans="1:7" ht="22.5" customHeight="1">
      <c r="A61" s="125"/>
      <c r="B61" s="142" t="s">
        <v>236</v>
      </c>
      <c r="C61" s="143" t="s">
        <v>3</v>
      </c>
      <c r="D61" s="435">
        <v>1000</v>
      </c>
      <c r="E61" s="91">
        <f>[1]ต.ค.57!F61+[1]พ.ย.57!F61+[1]ธ.ค.57!F61+[1]ม.ค.58!F61+[1]ก.พ.58!F61+[1]มี.ค.58!F61+[1]เม.ย.58!F61+[1]พ.ค.58!F61+[1]มิ.ย.58!F61+[1]ก.ค.58!F61+[1]ส.ค.58!F61+ก.ย.58!F61</f>
        <v>2029</v>
      </c>
      <c r="F61" s="92">
        <v>124</v>
      </c>
      <c r="G61" s="95">
        <f>E61*100/D61</f>
        <v>202.9</v>
      </c>
    </row>
    <row r="62" spans="1:7" ht="22.5" customHeight="1">
      <c r="A62" s="125"/>
      <c r="B62" s="142" t="s">
        <v>237</v>
      </c>
      <c r="C62" s="143" t="s">
        <v>3</v>
      </c>
      <c r="D62" s="435">
        <v>1200</v>
      </c>
      <c r="E62" s="91">
        <f>[1]ต.ค.57!F62+[1]พ.ย.57!F62+[1]ธ.ค.57!F62+[1]ม.ค.58!F62+[1]ก.พ.58!F62+[1]มี.ค.58!F62+[1]เม.ย.58!F62+[1]พ.ค.58!F62+[1]มิ.ย.58!F62+[1]ก.ค.58!F62+[1]ส.ค.58!F62+ก.ย.58!F62</f>
        <v>1262</v>
      </c>
      <c r="F62" s="94">
        <v>0</v>
      </c>
      <c r="G62" s="95">
        <f t="shared" ref="G62:G73" si="0">E62*100/D62</f>
        <v>105.16666666666667</v>
      </c>
    </row>
    <row r="63" spans="1:7" ht="22.5" customHeight="1">
      <c r="A63" s="124"/>
      <c r="B63" s="142" t="s">
        <v>240</v>
      </c>
      <c r="C63" s="143" t="s">
        <v>3</v>
      </c>
      <c r="D63" s="435">
        <v>65</v>
      </c>
      <c r="E63" s="91">
        <f>[1]ต.ค.57!F63+[1]พ.ย.57!F63+[1]ธ.ค.57!F63+[1]ม.ค.58!F63+[1]ก.พ.58!F63+[1]มี.ค.58!F63+[1]เม.ย.58!F63+[1]พ.ค.58!F63+[1]มิ.ย.58!F63+[1]ก.ค.58!F63+[1]ส.ค.58!F63+ก.ย.58!F63</f>
        <v>102</v>
      </c>
      <c r="F63" s="92">
        <v>0</v>
      </c>
      <c r="G63" s="95">
        <f t="shared" si="0"/>
        <v>156.92307692307693</v>
      </c>
    </row>
    <row r="64" spans="1:7" ht="22.5" customHeight="1">
      <c r="A64" s="359"/>
      <c r="B64" s="360" t="s">
        <v>243</v>
      </c>
      <c r="C64" s="355" t="s">
        <v>3</v>
      </c>
      <c r="D64" s="439">
        <f>D65</f>
        <v>4000</v>
      </c>
      <c r="E64" s="356">
        <f>E65</f>
        <v>4724</v>
      </c>
      <c r="F64" s="361">
        <f>F65</f>
        <v>394</v>
      </c>
      <c r="G64" s="362">
        <f>E64*100/D64</f>
        <v>118.1</v>
      </c>
    </row>
    <row r="65" spans="1:7" ht="22.5" customHeight="1">
      <c r="A65" s="125"/>
      <c r="B65" s="142" t="s">
        <v>244</v>
      </c>
      <c r="C65" s="143" t="s">
        <v>3</v>
      </c>
      <c r="D65" s="435">
        <v>4000</v>
      </c>
      <c r="E65" s="91">
        <f>[1]ต.ค.57!F65+[1]พ.ย.57!F65+[1]ธ.ค.57!F65+[1]ม.ค.58!F65+[1]ก.พ.58!F65+[1]มี.ค.58!F65+[1]เม.ย.58!F65+[1]พ.ค.58!F65+[1]มิ.ย.58!F65+[1]ก.ค.58!F65+[1]ส.ค.58!F65+ก.ย.58!F65</f>
        <v>4724</v>
      </c>
      <c r="F65" s="92">
        <v>394</v>
      </c>
      <c r="G65" s="95">
        <f t="shared" si="0"/>
        <v>118.1</v>
      </c>
    </row>
    <row r="66" spans="1:7" ht="22.5" customHeight="1">
      <c r="A66" s="354"/>
      <c r="B66" s="360" t="s">
        <v>247</v>
      </c>
      <c r="C66" s="355" t="s">
        <v>49</v>
      </c>
      <c r="D66" s="439">
        <f>D68+D72</f>
        <v>2</v>
      </c>
      <c r="E66" s="356">
        <f>E68+E72</f>
        <v>2</v>
      </c>
      <c r="F66" s="361">
        <f>F68+F72</f>
        <v>0</v>
      </c>
      <c r="G66" s="95">
        <f t="shared" si="0"/>
        <v>100</v>
      </c>
    </row>
    <row r="67" spans="1:7" ht="22.5" customHeight="1">
      <c r="A67" s="354"/>
      <c r="B67" s="360"/>
      <c r="C67" s="355" t="s">
        <v>3</v>
      </c>
      <c r="D67" s="439">
        <f>D69+D70+D71+D73</f>
        <v>52</v>
      </c>
      <c r="E67" s="356">
        <f>E69+E70+E71+E73</f>
        <v>58</v>
      </c>
      <c r="F67" s="361">
        <f>F69+F73</f>
        <v>0</v>
      </c>
      <c r="G67" s="362">
        <f>E67*100/D67</f>
        <v>111.53846153846153</v>
      </c>
    </row>
    <row r="68" spans="1:7" ht="22.5" customHeight="1">
      <c r="A68" s="124"/>
      <c r="B68" s="142" t="s">
        <v>248</v>
      </c>
      <c r="C68" s="143" t="s">
        <v>49</v>
      </c>
      <c r="D68" s="435">
        <v>1</v>
      </c>
      <c r="E68" s="91">
        <f>[1]ต.ค.57!F68+[1]พ.ย.57!F68+[1]ธ.ค.57!F68+[1]ม.ค.58!F68+[1]ก.พ.58!F68+[1]มี.ค.58!F68+[1]เม.ย.58!F68+[1]พ.ค.58!F68+[1]มิ.ย.58!F68+[1]ก.ค.58!F68+[1]ส.ค.58!F68+ก.ย.58!F68</f>
        <v>1</v>
      </c>
      <c r="F68" s="92">
        <v>0</v>
      </c>
      <c r="G68" s="95">
        <f t="shared" si="0"/>
        <v>100</v>
      </c>
    </row>
    <row r="69" spans="1:7" ht="22.5" customHeight="1">
      <c r="A69" s="125"/>
      <c r="B69" s="142"/>
      <c r="C69" s="143" t="s">
        <v>3</v>
      </c>
      <c r="D69" s="435">
        <v>20</v>
      </c>
      <c r="E69" s="91">
        <f>[1]ต.ค.57!F69+[1]พ.ย.57!F69+[1]ธ.ค.57!F69+[1]ม.ค.58!F69+[1]ก.พ.58!F69+[1]มี.ค.58!F69+[1]เม.ย.58!F69+[1]พ.ค.58!F69+[1]มิ.ย.58!F69+[1]ก.ค.58!F69+[1]ส.ค.58!F69+ก.ย.58!F69</f>
        <v>20</v>
      </c>
      <c r="F69" s="94">
        <v>0</v>
      </c>
      <c r="G69" s="95">
        <f t="shared" si="0"/>
        <v>100</v>
      </c>
    </row>
    <row r="70" spans="1:7" ht="22.5" customHeight="1">
      <c r="A70" s="125"/>
      <c r="B70" s="142" t="s">
        <v>249</v>
      </c>
      <c r="C70" s="143" t="s">
        <v>3</v>
      </c>
      <c r="D70" s="435">
        <v>10</v>
      </c>
      <c r="E70" s="91">
        <f>[1]ต.ค.57!F70+[1]พ.ย.57!F70+[1]ธ.ค.57!F70+[1]ม.ค.58!F70+[1]ก.พ.58!F70+[1]มี.ค.58!F70+[1]เม.ย.58!F70+[1]พ.ค.58!F70+[1]มิ.ย.58!F70+[1]ก.ค.58!F70+[1]ส.ค.58!F70+ก.ย.58!F70</f>
        <v>12</v>
      </c>
      <c r="F70" s="94">
        <v>0</v>
      </c>
      <c r="G70" s="95">
        <f t="shared" si="0"/>
        <v>120</v>
      </c>
    </row>
    <row r="71" spans="1:7" ht="22.5" customHeight="1">
      <c r="A71" s="124"/>
      <c r="B71" s="142" t="s">
        <v>250</v>
      </c>
      <c r="C71" s="143" t="s">
        <v>3</v>
      </c>
      <c r="D71" s="435">
        <v>12</v>
      </c>
      <c r="E71" s="91">
        <f>[1]ต.ค.57!F71+[1]พ.ย.57!F71+[1]ธ.ค.57!F71+[1]ม.ค.58!F71+[1]ก.พ.58!F71+[1]มี.ค.58!F71+[1]เม.ย.58!F71+[1]พ.ค.58!F71+[1]มิ.ย.58!F71+[1]ก.ค.58!F71+[1]ส.ค.58!F71+ก.ย.58!F71</f>
        <v>12</v>
      </c>
      <c r="F71" s="92">
        <v>0</v>
      </c>
      <c r="G71" s="95">
        <f t="shared" si="0"/>
        <v>100</v>
      </c>
    </row>
    <row r="72" spans="1:7" ht="22.5" customHeight="1">
      <c r="A72" s="128"/>
      <c r="B72" s="142" t="s">
        <v>251</v>
      </c>
      <c r="C72" s="143" t="s">
        <v>49</v>
      </c>
      <c r="D72" s="435">
        <v>1</v>
      </c>
      <c r="E72" s="91">
        <f>[1]ต.ค.57!F72+[1]พ.ย.57!F72+[1]ธ.ค.57!F72+[1]ม.ค.58!F72+[1]ก.พ.58!F72+[1]มี.ค.58!F72+[1]เม.ย.58!F72+[1]พ.ค.58!F72+[1]มิ.ย.58!F72+[1]ก.ค.58!F72+[1]ส.ค.58!F72+ก.ย.58!F72</f>
        <v>1</v>
      </c>
      <c r="F72" s="90">
        <v>0</v>
      </c>
      <c r="G72" s="95">
        <f t="shared" si="0"/>
        <v>100</v>
      </c>
    </row>
    <row r="73" spans="1:7" ht="22.5" customHeight="1">
      <c r="A73" s="129"/>
      <c r="B73" s="171"/>
      <c r="C73" s="172" t="s">
        <v>3</v>
      </c>
      <c r="D73" s="436">
        <v>10</v>
      </c>
      <c r="E73" s="91">
        <f>[1]ต.ค.57!F73+[1]พ.ย.57!F73+[1]ธ.ค.57!F73+[1]ม.ค.58!F73+[1]ก.พ.58!F73+[1]มี.ค.58!F73+[1]เม.ย.58!F73+[1]พ.ค.58!F73+[1]มิ.ย.58!F73+[1]ก.ค.58!F73+[1]ส.ค.58!F73+ก.ย.58!F73</f>
        <v>14</v>
      </c>
      <c r="F73" s="120">
        <v>0</v>
      </c>
      <c r="G73" s="95">
        <f t="shared" si="0"/>
        <v>140</v>
      </c>
    </row>
    <row r="74" spans="1:7" ht="22.5" customHeight="1">
      <c r="A74" s="555" t="s">
        <v>252</v>
      </c>
      <c r="B74" s="556"/>
      <c r="C74" s="415"/>
      <c r="D74" s="437"/>
      <c r="E74" s="382"/>
      <c r="F74" s="396"/>
      <c r="G74" s="397"/>
    </row>
    <row r="75" spans="1:7" ht="22.5" customHeight="1">
      <c r="A75" s="388"/>
      <c r="B75" s="419" t="s">
        <v>253</v>
      </c>
      <c r="C75" s="420" t="s">
        <v>3</v>
      </c>
      <c r="D75" s="489">
        <f>D76+D77</f>
        <v>2700</v>
      </c>
      <c r="E75" s="490">
        <f>E76+E77</f>
        <v>2794</v>
      </c>
      <c r="F75" s="491">
        <f>F76+F77</f>
        <v>1922</v>
      </c>
      <c r="G75" s="422">
        <f>E75*100/D75</f>
        <v>103.48148148148148</v>
      </c>
    </row>
    <row r="76" spans="1:7" ht="23.25" customHeight="1">
      <c r="A76" s="125"/>
      <c r="B76" s="142" t="s">
        <v>254</v>
      </c>
      <c r="C76" s="143" t="s">
        <v>3</v>
      </c>
      <c r="D76" s="434">
        <v>2500</v>
      </c>
      <c r="E76" s="91">
        <f>[1]ต.ค.57!F76+[1]พ.ย.57!F76+[1]ธ.ค.57!F76+[1]ม.ค.58!F76+[1]ก.พ.58!F76+[1]มี.ค.58!F76+[1]เม.ย.58!F76+[1]พ.ค.58!F76+[1]มิ.ย.58!F76+[1]ก.ค.58!F76+[1]ส.ค.58!F76+ก.ย.58!F76</f>
        <v>2543</v>
      </c>
      <c r="F76" s="122">
        <v>1922</v>
      </c>
      <c r="G76" s="95">
        <f t="shared" ref="G76:G78" si="1">E76*100/D76</f>
        <v>101.72</v>
      </c>
    </row>
    <row r="77" spans="1:7" ht="23.25" customHeight="1">
      <c r="A77" s="129"/>
      <c r="B77" s="171" t="s">
        <v>255</v>
      </c>
      <c r="C77" s="172" t="s">
        <v>3</v>
      </c>
      <c r="D77" s="436">
        <v>200</v>
      </c>
      <c r="E77" s="119">
        <f>[1]ต.ค.57!F77+[1]พ.ย.57!F77+[1]ธ.ค.57!F77+[1]ม.ค.58!F77+[1]ก.พ.58!F77+[1]มี.ค.58!F77+[1]เม.ย.58!F77+[1]พ.ค.58!F77+[1]มิ.ย.58!F77+[1]ก.ค.58!F77+[1]ส.ค.58!F77+ก.ย.58!F77</f>
        <v>251</v>
      </c>
      <c r="F77" s="120">
        <v>0</v>
      </c>
      <c r="G77" s="121">
        <f t="shared" si="1"/>
        <v>125.5</v>
      </c>
    </row>
    <row r="78" spans="1:7" ht="23.25" customHeight="1">
      <c r="A78" s="494"/>
      <c r="B78" s="495" t="s">
        <v>257</v>
      </c>
      <c r="C78" s="496" t="s">
        <v>3</v>
      </c>
      <c r="D78" s="497">
        <v>40000</v>
      </c>
      <c r="E78" s="165">
        <f>[1]ต.ค.57!F78+[1]พ.ย.57!F78+[1]ธ.ค.57!F78+[1]ม.ค.58!F78+[1]ก.พ.58!F78+[1]มี.ค.58!F78+[1]เม.ย.58!F78+[1]พ.ค.58!F78+[1]มิ.ย.58!F78+[1]ก.ค.58!F78+[1]ส.ค.58!F78+ก.ย.58!F78</f>
        <v>108468</v>
      </c>
      <c r="F78" s="498">
        <v>7771</v>
      </c>
      <c r="G78" s="499">
        <f t="shared" si="1"/>
        <v>271.17</v>
      </c>
    </row>
    <row r="79" spans="1:7" ht="21" customHeight="1">
      <c r="A79" s="544" t="s">
        <v>260</v>
      </c>
      <c r="B79" s="545"/>
      <c r="C79" s="390"/>
      <c r="D79" s="441"/>
      <c r="E79" s="382"/>
      <c r="F79" s="392"/>
      <c r="G79" s="393"/>
    </row>
    <row r="80" spans="1:7" ht="21" customHeight="1">
      <c r="A80" s="546" t="s">
        <v>261</v>
      </c>
      <c r="B80" s="546"/>
      <c r="C80" s="394"/>
      <c r="D80" s="442"/>
      <c r="E80" s="382"/>
      <c r="F80" s="396"/>
      <c r="G80" s="397"/>
    </row>
    <row r="81" spans="1:7" ht="21" customHeight="1">
      <c r="A81" s="547" t="s">
        <v>262</v>
      </c>
      <c r="B81" s="547"/>
      <c r="C81" s="398" t="s">
        <v>3</v>
      </c>
      <c r="D81" s="437">
        <f>D82+D83</f>
        <v>4300</v>
      </c>
      <c r="E81" s="382">
        <f>E82+E83</f>
        <v>7465</v>
      </c>
      <c r="F81" s="421">
        <f>F82+F83</f>
        <v>159</v>
      </c>
      <c r="G81" s="397">
        <f>E81*100/D81</f>
        <v>173.6046511627907</v>
      </c>
    </row>
    <row r="82" spans="1:7" ht="21" customHeight="1">
      <c r="A82" s="177"/>
      <c r="B82" s="152" t="s">
        <v>263</v>
      </c>
      <c r="C82" s="153" t="s">
        <v>3</v>
      </c>
      <c r="D82" s="443">
        <v>300</v>
      </c>
      <c r="E82" s="91">
        <f>[1]ต.ค.57!F82+[1]พ.ย.57!F82+[1]ธ.ค.57!F82+[1]ม.ค.58!F82+[1]ก.พ.58!F82+[1]มี.ค.58!F82+[1]เม.ย.58!F82+[1]พ.ค.58!F82+[1]มิ.ย.58!F82+[1]ก.ค.58!F82+[1]ส.ค.58!F82+ก.ย.58!F82</f>
        <v>310</v>
      </c>
      <c r="F82" s="101">
        <v>0</v>
      </c>
      <c r="G82" s="95">
        <f t="shared" ref="G82:G94" si="2">E82*100/D82</f>
        <v>103.33333333333333</v>
      </c>
    </row>
    <row r="83" spans="1:7" ht="21" customHeight="1">
      <c r="A83" s="129"/>
      <c r="B83" s="171" t="s">
        <v>264</v>
      </c>
      <c r="C83" s="185" t="s">
        <v>3</v>
      </c>
      <c r="D83" s="436">
        <v>4000</v>
      </c>
      <c r="E83" s="91">
        <f>[1]ต.ค.57!F83+[1]พ.ย.57!F83+[1]ธ.ค.57!F83+[1]ม.ค.58!F83+[1]ก.พ.58!F83+[1]มี.ค.58!F83+[1]เม.ย.58!F83+[1]พ.ค.58!F83+[1]มิ.ย.58!F83+[1]ก.ค.58!F83+[1]ส.ค.58!F83+ก.ย.58!F83</f>
        <v>7155</v>
      </c>
      <c r="F83" s="99">
        <v>159</v>
      </c>
      <c r="G83" s="95">
        <f t="shared" si="2"/>
        <v>178.875</v>
      </c>
    </row>
    <row r="84" spans="1:7" ht="21" customHeight="1">
      <c r="A84" s="548" t="s">
        <v>267</v>
      </c>
      <c r="B84" s="548"/>
      <c r="C84" s="399" t="s">
        <v>3</v>
      </c>
      <c r="D84" s="437">
        <f>D85+D86+D91</f>
        <v>1860</v>
      </c>
      <c r="E84" s="382">
        <f>E85+E86+E91</f>
        <v>4032</v>
      </c>
      <c r="F84" s="421">
        <f>F85+F86+F91</f>
        <v>489</v>
      </c>
      <c r="G84" s="397">
        <f>E84*100/D84</f>
        <v>216.7741935483871</v>
      </c>
    </row>
    <row r="85" spans="1:7" ht="21" customHeight="1">
      <c r="A85" s="127"/>
      <c r="B85" s="329" t="s">
        <v>268</v>
      </c>
      <c r="C85" s="466" t="s">
        <v>3</v>
      </c>
      <c r="D85" s="467">
        <v>60</v>
      </c>
      <c r="E85" s="91">
        <f>[1]ต.ค.57!F85+[1]พ.ย.57!F85+[1]ธ.ค.57!F85+[1]ม.ค.58!F85+[1]ก.พ.58!F85+[1]มี.ค.58!F85+[1]เม.ย.58!F85+[1]พ.ค.58!F85+[1]มิ.ย.58!F85+[1]ก.ค.58!F85+[1]ส.ค.58!F85+ก.ย.58!F85</f>
        <v>62</v>
      </c>
      <c r="F85" s="453">
        <v>0</v>
      </c>
      <c r="G85" s="102">
        <f t="shared" si="2"/>
        <v>103.33333333333333</v>
      </c>
    </row>
    <row r="86" spans="1:7" ht="21" customHeight="1">
      <c r="A86" s="125"/>
      <c r="B86" s="461" t="s">
        <v>270</v>
      </c>
      <c r="C86" s="462" t="s">
        <v>3</v>
      </c>
      <c r="D86" s="447">
        <v>1500</v>
      </c>
      <c r="E86" s="91">
        <f>[1]ต.ค.57!F86+[1]พ.ย.57!F86+[1]ธ.ค.57!F86+[1]ม.ค.58!F86+[1]ก.พ.58!F86+[1]มี.ค.58!F86+[1]เม.ย.58!F86+[1]พ.ค.58!F86+[1]มิ.ย.58!F86+[1]ก.ค.58!F86+[1]ส.ค.58!F86+ก.ย.58!F86</f>
        <v>3661</v>
      </c>
      <c r="F86" s="94">
        <f>F87+F88+F89+F90</f>
        <v>489</v>
      </c>
      <c r="G86" s="95">
        <f t="shared" si="2"/>
        <v>244.06666666666666</v>
      </c>
    </row>
    <row r="87" spans="1:7" ht="21" customHeight="1">
      <c r="A87" s="125"/>
      <c r="B87" s="461" t="s">
        <v>328</v>
      </c>
      <c r="C87" s="462" t="s">
        <v>3</v>
      </c>
      <c r="D87" s="343"/>
      <c r="E87" s="91">
        <f>[1]ต.ค.57!F87+[1]พ.ย.57!F87+[1]ธ.ค.57!F87+[1]ม.ค.58!F87+[1]ก.พ.58!F87+[1]มี.ค.58!F87+[1]เม.ย.58!F87+[1]พ.ค.58!F87+[1]มิ.ย.58!F87+[1]ก.ค.58!F87+[1]ส.ค.58!F87+ก.ย.58!F87</f>
        <v>2631</v>
      </c>
      <c r="F87" s="97">
        <v>480</v>
      </c>
      <c r="G87" s="95"/>
    </row>
    <row r="88" spans="1:7" ht="21" customHeight="1">
      <c r="A88" s="125"/>
      <c r="B88" s="461" t="s">
        <v>341</v>
      </c>
      <c r="C88" s="462" t="s">
        <v>3</v>
      </c>
      <c r="D88" s="343"/>
      <c r="E88" s="91">
        <f>[1]ต.ค.57!F88+[1]พ.ย.57!F88+[1]ธ.ค.57!F88+[1]ม.ค.58!F88+[1]ก.พ.58!F88+[1]มี.ค.58!F88+[1]เม.ย.58!F88+[1]พ.ค.58!F88+[1]มิ.ย.58!F88+[1]ก.ค.58!F88+[1]ส.ค.58!F88+ก.ย.58!F88</f>
        <v>936</v>
      </c>
      <c r="F88" s="94">
        <v>9</v>
      </c>
      <c r="G88" s="95"/>
    </row>
    <row r="89" spans="1:7" ht="21" customHeight="1">
      <c r="A89" s="125"/>
      <c r="B89" s="461" t="s">
        <v>329</v>
      </c>
      <c r="C89" s="462" t="s">
        <v>3</v>
      </c>
      <c r="D89" s="343"/>
      <c r="E89" s="91">
        <f>[1]ต.ค.57!F89+[1]พ.ย.57!F89+[1]ธ.ค.57!F89+[1]ม.ค.58!F89+[1]ก.พ.58!F89+[1]มี.ค.58!F89+[1]เม.ย.58!F89+[1]พ.ค.58!F89+[1]มิ.ย.58!F89+[1]ก.ค.58!F89+[1]ส.ค.58!F89+ก.ย.58!F89</f>
        <v>94</v>
      </c>
      <c r="F89" s="94">
        <v>0</v>
      </c>
      <c r="G89" s="95"/>
    </row>
    <row r="90" spans="1:7" ht="21" customHeight="1">
      <c r="A90" s="125"/>
      <c r="B90" s="461" t="s">
        <v>330</v>
      </c>
      <c r="C90" s="462" t="s">
        <v>3</v>
      </c>
      <c r="D90" s="343"/>
      <c r="E90" s="91">
        <f>[1]ต.ค.57!F90+[1]พ.ย.57!F90+[1]ธ.ค.57!F90+[1]ม.ค.58!F90+[1]ก.พ.58!F90+[1]มี.ค.58!F90+[1]เม.ย.58!F90+[1]พ.ค.58!F90+[1]มิ.ย.58!F90+[1]ก.ค.58!F90+[1]ส.ค.58!F90+ก.ย.58!F90</f>
        <v>0</v>
      </c>
      <c r="F90" s="94">
        <v>0</v>
      </c>
      <c r="G90" s="95"/>
    </row>
    <row r="91" spans="1:7" ht="21" customHeight="1">
      <c r="A91" s="126"/>
      <c r="B91" s="463" t="s">
        <v>336</v>
      </c>
      <c r="C91" s="464" t="s">
        <v>3</v>
      </c>
      <c r="D91" s="465">
        <v>300</v>
      </c>
      <c r="E91" s="91">
        <f>[1]ต.ค.57!F91+[1]พ.ย.57!F91+[1]ธ.ค.57!F91+[1]ม.ค.58!F91+[1]ก.พ.58!F91+[1]มี.ค.58!F91+[1]เม.ย.58!F91+[1]พ.ค.58!F91+[1]มิ.ย.58!F91+[1]ก.ค.58!F91+[1]ส.ค.58!F91+ก.ย.58!F91</f>
        <v>309</v>
      </c>
      <c r="F91" s="99">
        <v>0</v>
      </c>
      <c r="G91" s="100">
        <f t="shared" ref="G91" si="3">E91*100/D91</f>
        <v>103</v>
      </c>
    </row>
    <row r="92" spans="1:7" ht="21" customHeight="1">
      <c r="A92" s="546" t="s">
        <v>195</v>
      </c>
      <c r="B92" s="546"/>
      <c r="C92" s="394"/>
      <c r="D92" s="442"/>
      <c r="E92" s="382"/>
      <c r="F92" s="383"/>
      <c r="G92" s="384"/>
    </row>
    <row r="93" spans="1:7" ht="21" customHeight="1">
      <c r="A93" s="546" t="s">
        <v>304</v>
      </c>
      <c r="B93" s="546"/>
      <c r="C93" s="400" t="s">
        <v>3</v>
      </c>
      <c r="D93" s="446">
        <v>3500</v>
      </c>
      <c r="E93" s="383">
        <f>[1]ต.ค.57!F93+[1]พ.ย.57!F93+[1]ธ.ค.57!F93+[1]ม.ค.58!F93+[1]ก.พ.58!F93+[1]มี.ค.58!F93+[1]เม.ย.58!F93+[1]พ.ค.58!F93+[1]มิ.ย.58!F93+[1]ก.ค.58!F93+[1]ส.ค.58!F93+ก.ย.58!F93</f>
        <v>18830</v>
      </c>
      <c r="F93" s="402">
        <f>F95</f>
        <v>1358</v>
      </c>
      <c r="G93" s="403">
        <f t="shared" si="2"/>
        <v>538</v>
      </c>
    </row>
    <row r="94" spans="1:7" ht="21" customHeight="1">
      <c r="A94" s="404"/>
      <c r="B94" s="405" t="s">
        <v>186</v>
      </c>
      <c r="C94" s="406" t="s">
        <v>9</v>
      </c>
      <c r="D94" s="442">
        <v>500</v>
      </c>
      <c r="E94" s="383">
        <f>[1]ต.ค.57!F94+[1]พ.ย.57!F94+[1]ธ.ค.57!F94+[1]ม.ค.58!F94+[1]ก.พ.58!F94+[1]มี.ค.58!F94+[1]เม.ย.58!F94+[1]พ.ค.58!F94+[1]มิ.ย.58!F94+[1]ก.ค.58!F94+[1]ส.ค.58!F94+ก.ย.58!F94</f>
        <v>1224</v>
      </c>
      <c r="F94" s="396">
        <f>F98</f>
        <v>89</v>
      </c>
      <c r="G94" s="397">
        <f t="shared" si="2"/>
        <v>244.8</v>
      </c>
    </row>
    <row r="95" spans="1:7" ht="21" customHeight="1">
      <c r="A95" s="177"/>
      <c r="B95" s="186" t="s">
        <v>187</v>
      </c>
      <c r="C95" s="187" t="s">
        <v>3</v>
      </c>
      <c r="D95" s="444">
        <v>3500</v>
      </c>
      <c r="E95" s="91">
        <f>[1]ต.ค.57!F95+[1]พ.ย.57!F95+[1]ธ.ค.57!F95+[1]ม.ค.58!F95+[1]ก.พ.58!F95+[1]มี.ค.58!F95+[1]เม.ย.58!F95+[1]พ.ค.58!F95+[1]มิ.ย.58!F95+[1]ก.ค.58!F95+[1]ส.ค.58!F95+ก.ย.58!F95</f>
        <v>18830</v>
      </c>
      <c r="F95" s="101">
        <f>F96+F97</f>
        <v>1358</v>
      </c>
      <c r="G95" s="123"/>
    </row>
    <row r="96" spans="1:7" ht="21" customHeight="1">
      <c r="A96" s="125"/>
      <c r="B96" s="104" t="s">
        <v>188</v>
      </c>
      <c r="C96" s="96"/>
      <c r="D96" s="97"/>
      <c r="E96" s="91">
        <f>[1]ต.ค.57!F96+[1]พ.ย.57!F96+[1]ธ.ค.57!F96+[1]ม.ค.58!F96+[1]ก.พ.58!F96+[1]มี.ค.58!F96+[1]เม.ย.58!F96+[1]พ.ค.58!F96+[1]มิ.ย.58!F96+[1]ก.ค.58!F96+[1]ส.ค.58!F96+ก.ย.58!F96</f>
        <v>18830</v>
      </c>
      <c r="F96" s="94">
        <v>1358</v>
      </c>
      <c r="G96" s="95"/>
    </row>
    <row r="97" spans="1:7" ht="21" customHeight="1">
      <c r="A97" s="125"/>
      <c r="B97" s="104" t="s">
        <v>189</v>
      </c>
      <c r="C97" s="96"/>
      <c r="D97" s="97"/>
      <c r="E97" s="91">
        <f>[1]ต.ค.57!F97+[1]พ.ย.57!F97+[1]ธ.ค.57!F97+[1]ม.ค.58!F97+[1]ก.พ.58!F97+[1]มี.ค.58!F97+[1]เม.ย.58!F97+[1]พ.ค.58!F97+[1]มิ.ย.58!F97+[1]ก.ค.58!F97+[1]ส.ค.58!F97+ก.ย.58!F97</f>
        <v>0</v>
      </c>
      <c r="F97" s="94">
        <v>0</v>
      </c>
      <c r="G97" s="95"/>
    </row>
    <row r="98" spans="1:7" ht="21" customHeight="1">
      <c r="A98" s="130"/>
      <c r="B98" s="103" t="s">
        <v>190</v>
      </c>
      <c r="C98" s="96" t="s">
        <v>9</v>
      </c>
      <c r="D98" s="447">
        <v>500</v>
      </c>
      <c r="E98" s="91">
        <f>[1]ต.ค.57!F98+[1]พ.ย.57!F98+[1]ธ.ค.57!F98+[1]ม.ค.58!F98+[1]ก.พ.58!F98+[1]มี.ค.58!F98+[1]เม.ย.58!F98+[1]พ.ค.58!F98+[1]มิ.ย.58!F98+[1]ก.ค.58!F98+[1]ส.ค.58!F98+ก.ย.58!F98</f>
        <v>1224</v>
      </c>
      <c r="F98" s="344">
        <f>F99+F100</f>
        <v>89</v>
      </c>
      <c r="G98" s="106"/>
    </row>
    <row r="99" spans="1:7" ht="21" customHeight="1">
      <c r="A99" s="125"/>
      <c r="B99" s="104" t="s">
        <v>191</v>
      </c>
      <c r="C99" s="96"/>
      <c r="D99" s="97"/>
      <c r="E99" s="91">
        <f>[1]ต.ค.57!F99+[1]พ.ย.57!F99+[1]ธ.ค.57!F99+[1]ม.ค.58!F99+[1]ก.พ.58!F99+[1]มี.ค.58!F99+[1]เม.ย.58!F99+[1]พ.ค.58!F99+[1]มิ.ย.58!F99+[1]ก.ค.58!F99+[1]ส.ค.58!F99+ก.ย.58!F99</f>
        <v>1224</v>
      </c>
      <c r="F99" s="94">
        <v>89</v>
      </c>
      <c r="G99" s="95"/>
    </row>
    <row r="100" spans="1:7" ht="21" customHeight="1">
      <c r="A100" s="129"/>
      <c r="B100" s="189" t="s">
        <v>192</v>
      </c>
      <c r="C100" s="190"/>
      <c r="D100" s="191"/>
      <c r="E100" s="91">
        <f>[1]ต.ค.57!F100+[1]พ.ย.57!F100+[1]ธ.ค.57!F100+[1]ม.ค.58!F100+[1]ก.พ.58!F100+[1]มี.ค.58!F100+[1]เม.ย.58!F100+[1]พ.ค.58!F100+[1]มิ.ย.58!F100+[1]ก.ค.58!F100+[1]ส.ค.58!F100+ก.ย.58!F100</f>
        <v>0</v>
      </c>
      <c r="F100" s="99">
        <v>0</v>
      </c>
      <c r="G100" s="121"/>
    </row>
    <row r="101" spans="1:7" ht="21" customHeight="1">
      <c r="A101" s="542" t="s">
        <v>305</v>
      </c>
      <c r="B101" s="542"/>
      <c r="C101" s="407" t="s">
        <v>3</v>
      </c>
      <c r="D101" s="408">
        <v>14540</v>
      </c>
      <c r="E101" s="383">
        <f>[1]ต.ค.57!F101+[1]พ.ย.57!F101+[1]ธ.ค.57!F101+[1]ม.ค.58!F101+[1]ก.พ.58!F101+[1]มี.ค.58!F101+[1]เม.ย.58!F101+[1]พ.ค.58!F101+[1]มิ.ย.58!F101+[1]ก.ค.58!F101+[1]ส.ค.58!F101+ก.ย.58!F101</f>
        <v>28352</v>
      </c>
      <c r="F101" s="409">
        <f>F103</f>
        <v>461</v>
      </c>
      <c r="G101" s="397">
        <f t="shared" ref="G101:G102" si="4">E101*100/D101</f>
        <v>194.99312242090784</v>
      </c>
    </row>
    <row r="102" spans="1:7" ht="21" customHeight="1">
      <c r="A102" s="125"/>
      <c r="B102" s="338"/>
      <c r="C102" s="482" t="s">
        <v>19</v>
      </c>
      <c r="D102" s="484">
        <v>14940</v>
      </c>
      <c r="E102" s="91">
        <f>[1]ต.ค.57!F102+[1]พ.ย.57!F102+[1]ธ.ค.57!F102+[1]ม.ค.58!F102+[1]ก.พ.58!F102+[1]มี.ค.58!F102+[1]เม.ย.58!F102+[1]พ.ค.58!F102+[1]มิ.ย.58!F102+[1]ก.ค.58!F102+[1]ส.ค.58!F102+ก.ย.58!F102</f>
        <v>30996</v>
      </c>
      <c r="F102" s="452">
        <f>F111</f>
        <v>845</v>
      </c>
      <c r="G102" s="123">
        <f t="shared" si="4"/>
        <v>207.46987951807228</v>
      </c>
    </row>
    <row r="103" spans="1:7" ht="21" customHeight="1">
      <c r="A103" s="177"/>
      <c r="B103" s="345" t="s">
        <v>182</v>
      </c>
      <c r="C103" s="187"/>
      <c r="D103" s="192"/>
      <c r="E103" s="91">
        <f>[1]ต.ค.57!F103+[1]พ.ย.57!F103+[1]ธ.ค.57!F103+[1]ม.ค.58!F103+[1]ก.พ.58!F103+[1]มี.ค.58!F103+[1]เม.ย.58!F103+[1]พ.ค.58!F103+[1]มิ.ย.58!F103+[1]ก.ค.58!F103+[1]ส.ค.58!F103+ก.ย.58!F103</f>
        <v>28352</v>
      </c>
      <c r="F103" s="122">
        <f>F104+F109+F110</f>
        <v>461</v>
      </c>
      <c r="G103" s="123"/>
    </row>
    <row r="104" spans="1:7" ht="21" customHeight="1">
      <c r="A104" s="125"/>
      <c r="B104" s="347" t="s">
        <v>183</v>
      </c>
      <c r="C104" s="96"/>
      <c r="D104" s="97"/>
      <c r="E104" s="91">
        <f>[1]ต.ค.57!F104+[1]พ.ย.57!F104+[1]ธ.ค.57!F104+[1]ม.ค.58!F104+[1]ก.พ.58!F104+[1]มี.ค.58!F104+[1]เม.ย.58!F104+[1]พ.ค.58!F104+[1]มิ.ย.58!F104+[1]ก.ค.58!F104+[1]ส.ค.58!F104+ก.ย.58!F104</f>
        <v>9306</v>
      </c>
      <c r="F104" s="94">
        <f>F105+F106+F107+F108</f>
        <v>461</v>
      </c>
      <c r="G104" s="95"/>
    </row>
    <row r="105" spans="1:7" ht="21" customHeight="1">
      <c r="A105" s="125"/>
      <c r="B105" s="132" t="s">
        <v>193</v>
      </c>
      <c r="C105" s="96"/>
      <c r="D105" s="97"/>
      <c r="E105" s="91">
        <f>[1]ต.ค.57!F105+[1]พ.ย.57!F105+[1]ธ.ค.57!F105+[1]ม.ค.58!F105+[1]ก.พ.58!F105+[1]มี.ค.58!F105+[1]เม.ย.58!F105+[1]พ.ค.58!F105+[1]มิ.ย.58!F105+[1]ก.ค.58!F105+[1]ส.ค.58!F105+ก.ย.58!F105</f>
        <v>170</v>
      </c>
      <c r="F105" s="94">
        <v>12</v>
      </c>
      <c r="G105" s="95"/>
    </row>
    <row r="106" spans="1:7" ht="21" customHeight="1">
      <c r="A106" s="125"/>
      <c r="B106" s="132" t="s">
        <v>93</v>
      </c>
      <c r="C106" s="96"/>
      <c r="D106" s="97"/>
      <c r="E106" s="91">
        <f>[1]ต.ค.57!F106+[1]พ.ย.57!F106+[1]ธ.ค.57!F106+[1]ม.ค.58!F106+[1]ก.พ.58!F106+[1]มี.ค.58!F106+[1]เม.ย.58!F106+[1]พ.ค.58!F106+[1]มิ.ย.58!F106+[1]ก.ค.58!F106+[1]ส.ค.58!F106+ก.ย.58!F106</f>
        <v>6400</v>
      </c>
      <c r="F106" s="94">
        <v>351</v>
      </c>
      <c r="G106" s="95"/>
    </row>
    <row r="107" spans="1:7" ht="21" customHeight="1">
      <c r="A107" s="125"/>
      <c r="B107" s="132" t="s">
        <v>94</v>
      </c>
      <c r="C107" s="96"/>
      <c r="D107" s="97"/>
      <c r="E107" s="91">
        <f>[1]ต.ค.57!F107+[1]พ.ย.57!F107+[1]ธ.ค.57!F107+[1]ม.ค.58!F107+[1]ก.พ.58!F107+[1]มี.ค.58!F107+[1]เม.ย.58!F107+[1]พ.ค.58!F107+[1]มิ.ย.58!F107+[1]ก.ค.58!F107+[1]ส.ค.58!F107+ก.ย.58!F107</f>
        <v>2729</v>
      </c>
      <c r="F107" s="94">
        <v>97</v>
      </c>
      <c r="G107" s="95"/>
    </row>
    <row r="108" spans="1:7" ht="21" customHeight="1">
      <c r="A108" s="125"/>
      <c r="B108" s="132" t="s">
        <v>199</v>
      </c>
      <c r="C108" s="96"/>
      <c r="D108" s="97"/>
      <c r="E108" s="91">
        <f>[1]ต.ค.57!F108+[1]พ.ย.57!F108+[1]ธ.ค.57!F108+[1]ม.ค.58!F108+[1]ก.พ.58!F108+[1]มี.ค.58!F108+[1]เม.ย.58!F108+[1]พ.ค.58!F108+[1]มิ.ย.58!F108+[1]ก.ค.58!F108+[1]ส.ค.58!F108+ก.ย.58!F108</f>
        <v>7</v>
      </c>
      <c r="F108" s="94">
        <v>1</v>
      </c>
      <c r="G108" s="95"/>
    </row>
    <row r="109" spans="1:7" ht="21" customHeight="1">
      <c r="A109" s="125"/>
      <c r="B109" s="347" t="s">
        <v>196</v>
      </c>
      <c r="C109" s="96"/>
      <c r="D109" s="97"/>
      <c r="E109" s="91">
        <f>[1]ต.ค.57!F109+[1]พ.ย.57!F109+[1]ธ.ค.57!F109+[1]ม.ค.58!F109+[1]ก.พ.58!F109+[1]มี.ค.58!F109+[1]เม.ย.58!F109+[1]พ.ค.58!F109+[1]มิ.ย.58!F109+[1]ก.ค.58!F109+[1]ส.ค.58!F109+ก.ย.58!F109</f>
        <v>60</v>
      </c>
      <c r="F109" s="94">
        <v>0</v>
      </c>
      <c r="G109" s="95"/>
    </row>
    <row r="110" spans="1:7" ht="21" customHeight="1">
      <c r="A110" s="129"/>
      <c r="B110" s="348" t="s">
        <v>201</v>
      </c>
      <c r="C110" s="190"/>
      <c r="D110" s="191"/>
      <c r="E110" s="91">
        <f>[1]ต.ค.57!F110+[1]พ.ย.57!F110+[1]ธ.ค.57!F110+[1]ม.ค.58!F110+[1]ก.พ.58!F110+[1]มี.ค.58!F110+[1]เม.ย.58!F110+[1]พ.ค.58!F110+[1]มิ.ย.58!F110+[1]ก.ค.58!F110+[1]ส.ค.58!F110+ก.ย.58!F110</f>
        <v>18986</v>
      </c>
      <c r="F110" s="99">
        <v>0</v>
      </c>
      <c r="G110" s="121"/>
    </row>
    <row r="111" spans="1:7" ht="21" customHeight="1">
      <c r="A111" s="404"/>
      <c r="B111" s="410" t="s">
        <v>184</v>
      </c>
      <c r="C111" s="406" t="s">
        <v>19</v>
      </c>
      <c r="D111" s="485">
        <v>14940</v>
      </c>
      <c r="E111" s="383">
        <f>[1]ต.ค.57!F111+[1]พ.ย.57!F111+[1]ธ.ค.57!F111+[1]ม.ค.58!F111+[1]ก.พ.58!F111+[1]มี.ค.58!F111+[1]เม.ย.58!F111+[1]พ.ค.58!F111+[1]มิ.ย.58!F111+[1]ก.ค.58!F111+[1]ส.ค.58!F111+ก.ย.58!F111</f>
        <v>30996</v>
      </c>
      <c r="F111" s="383">
        <f>F112+F117+F118</f>
        <v>845</v>
      </c>
      <c r="G111" s="397">
        <f t="shared" ref="G111" si="5">E111*100/D111</f>
        <v>207.46987951807228</v>
      </c>
    </row>
    <row r="112" spans="1:7" ht="21" customHeight="1">
      <c r="A112" s="177"/>
      <c r="B112" s="349" t="s">
        <v>185</v>
      </c>
      <c r="C112" s="187"/>
      <c r="D112" s="192"/>
      <c r="E112" s="91">
        <f>[1]ต.ค.57!F112+[1]พ.ย.57!F112+[1]ธ.ค.57!F112+[1]ม.ค.58!F112+[1]ก.พ.58!F112+[1]มี.ค.58!F112+[1]เม.ย.58!F112+[1]พ.ค.58!F112+[1]มิ.ย.58!F112+[1]ก.ค.58!F112+[1]ส.ค.58!F112+ก.ย.58!F112</f>
        <v>10856</v>
      </c>
      <c r="F112" s="101">
        <f>F113+F114+F115+F116</f>
        <v>605</v>
      </c>
      <c r="G112" s="123"/>
    </row>
    <row r="113" spans="1:7" ht="21" customHeight="1">
      <c r="A113" s="131"/>
      <c r="B113" s="132" t="s">
        <v>193</v>
      </c>
      <c r="C113" s="96"/>
      <c r="D113" s="97"/>
      <c r="E113" s="91">
        <f>[1]ต.ค.57!F113+[1]พ.ย.57!F113+[1]ธ.ค.57!F113+[1]ม.ค.58!F113+[1]ก.พ.58!F113+[1]มี.ค.58!F113+[1]เม.ย.58!F113+[1]พ.ค.58!F113+[1]มิ.ย.58!F113+[1]ก.ค.58!F113+[1]ส.ค.58!F113+ก.ย.58!F113</f>
        <v>195</v>
      </c>
      <c r="F113" s="108">
        <v>14</v>
      </c>
      <c r="G113" s="109"/>
    </row>
    <row r="114" spans="1:7" ht="21" customHeight="1">
      <c r="A114" s="125"/>
      <c r="B114" s="132" t="s">
        <v>93</v>
      </c>
      <c r="C114" s="96"/>
      <c r="D114" s="97"/>
      <c r="E114" s="91">
        <f>[1]ต.ค.57!F114+[1]พ.ย.57!F114+[1]ธ.ค.57!F114+[1]ม.ค.58!F114+[1]ก.พ.58!F114+[1]มี.ค.58!F114+[1]เม.ย.58!F114+[1]พ.ค.58!F114+[1]มิ.ย.58!F114+[1]ก.ค.58!F114+[1]ส.ค.58!F114+ก.ย.58!F114</f>
        <v>6709</v>
      </c>
      <c r="F114" s="94">
        <v>405</v>
      </c>
      <c r="G114" s="95"/>
    </row>
    <row r="115" spans="1:7" ht="21" customHeight="1">
      <c r="A115" s="125"/>
      <c r="B115" s="132" t="s">
        <v>94</v>
      </c>
      <c r="C115" s="96"/>
      <c r="D115" s="97"/>
      <c r="E115" s="91">
        <f>[1]ต.ค.57!F115+[1]พ.ย.57!F115+[1]ธ.ค.57!F115+[1]ม.ค.58!F115+[1]ก.พ.58!F115+[1]มี.ค.58!F115+[1]เม.ย.58!F115+[1]พ.ค.58!F115+[1]มิ.ย.58!F115+[1]ก.ค.58!F115+[1]ส.ค.58!F115+ก.ย.58!F115</f>
        <v>3944</v>
      </c>
      <c r="F115" s="94">
        <v>185</v>
      </c>
      <c r="G115" s="95"/>
    </row>
    <row r="116" spans="1:7" ht="21" customHeight="1">
      <c r="A116" s="125"/>
      <c r="B116" s="132" t="s">
        <v>199</v>
      </c>
      <c r="C116" s="96"/>
      <c r="D116" s="97"/>
      <c r="E116" s="91">
        <f>[1]ต.ค.57!F116+[1]พ.ย.57!F116+[1]ธ.ค.57!F116+[1]ม.ค.58!F116+[1]ก.พ.58!F116+[1]มี.ค.58!F116+[1]เม.ย.58!F116+[1]พ.ค.58!F116+[1]มิ.ย.58!F116+[1]ก.ค.58!F116+[1]ส.ค.58!F116+ก.ย.58!F116</f>
        <v>8</v>
      </c>
      <c r="F116" s="94">
        <v>1</v>
      </c>
      <c r="G116" s="95"/>
    </row>
    <row r="117" spans="1:7" ht="21" customHeight="1">
      <c r="A117" s="125"/>
      <c r="B117" s="347" t="s">
        <v>197</v>
      </c>
      <c r="C117" s="96"/>
      <c r="D117" s="97"/>
      <c r="E117" s="91">
        <f>[1]ต.ค.57!F117+[1]พ.ย.57!F117+[1]ธ.ค.57!F117+[1]ม.ค.58!F117+[1]ก.พ.58!F117+[1]มี.ค.58!F117+[1]เม.ย.58!F117+[1]พ.ค.58!F117+[1]มิ.ย.58!F117+[1]ก.ค.58!F117+[1]ส.ค.58!F117+ก.ย.58!F117</f>
        <v>66</v>
      </c>
      <c r="F117" s="94">
        <v>0</v>
      </c>
      <c r="G117" s="95"/>
    </row>
    <row r="118" spans="1:7" ht="21" customHeight="1">
      <c r="A118" s="126"/>
      <c r="B118" s="350" t="s">
        <v>202</v>
      </c>
      <c r="C118" s="98"/>
      <c r="D118" s="105"/>
      <c r="E118" s="91">
        <f>[1]ต.ค.57!F118+[1]พ.ย.57!F118+[1]ธ.ค.57!F118+[1]ม.ค.58!F118+[1]ก.พ.58!F118+[1]มี.ค.58!F118+[1]เม.ย.58!F118+[1]พ.ค.58!F118+[1]มิ.ย.58!F118+[1]ก.ค.58!F118+[1]ส.ค.58!F118+ก.ย.58!F118</f>
        <v>20074</v>
      </c>
      <c r="F118" s="99">
        <v>240</v>
      </c>
      <c r="G118" s="100"/>
    </row>
    <row r="119" spans="1:7" ht="21" customHeight="1">
      <c r="A119" s="117"/>
      <c r="B119" s="110"/>
      <c r="C119" s="110"/>
      <c r="D119" s="111"/>
      <c r="E119" s="110"/>
      <c r="F119" s="110"/>
      <c r="G119" s="113"/>
    </row>
  </sheetData>
  <mergeCells count="22">
    <mergeCell ref="A101:B101"/>
    <mergeCell ref="A79:B79"/>
    <mergeCell ref="A80:B80"/>
    <mergeCell ref="A81:B81"/>
    <mergeCell ref="A84:B84"/>
    <mergeCell ref="A92:B92"/>
    <mergeCell ref="A93:B93"/>
    <mergeCell ref="A74:B74"/>
    <mergeCell ref="A1:G1"/>
    <mergeCell ref="A2:G2"/>
    <mergeCell ref="A3:G3"/>
    <mergeCell ref="A4:B5"/>
    <mergeCell ref="C4:C5"/>
    <mergeCell ref="D4:D5"/>
    <mergeCell ref="E4:E5"/>
    <mergeCell ref="F4:F5"/>
    <mergeCell ref="G4:G5"/>
    <mergeCell ref="A6:B6"/>
    <mergeCell ref="A7:B7"/>
    <mergeCell ref="A8:B8"/>
    <mergeCell ref="A53:B53"/>
    <mergeCell ref="A58:B58"/>
  </mergeCells>
  <printOptions horizontalCentered="1"/>
  <pageMargins left="0.35" right="0.23" top="0.72" bottom="0.44" header="0.49" footer="0.26"/>
  <pageSetup paperSize="9" scale="8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13"/>
  <sheetViews>
    <sheetView workbookViewId="0">
      <selection activeCell="K22" sqref="K22"/>
    </sheetView>
  </sheetViews>
  <sheetFormatPr defaultRowHeight="21"/>
  <sheetData>
    <row r="1" spans="1:1">
      <c r="A1">
        <v>111</v>
      </c>
    </row>
    <row r="2" spans="1:1">
      <c r="A2">
        <v>112</v>
      </c>
    </row>
    <row r="3" spans="1:1">
      <c r="A3">
        <v>151</v>
      </c>
    </row>
    <row r="4" spans="1:1">
      <c r="A4">
        <v>164</v>
      </c>
    </row>
    <row r="5" spans="1:1">
      <c r="A5">
        <v>145</v>
      </c>
    </row>
    <row r="6" spans="1:1">
      <c r="A6">
        <v>161</v>
      </c>
    </row>
    <row r="7" spans="1:1">
      <c r="A7">
        <v>185</v>
      </c>
    </row>
    <row r="8" spans="1:1">
      <c r="A8">
        <v>146</v>
      </c>
    </row>
    <row r="9" spans="1:1">
      <c r="A9">
        <v>138</v>
      </c>
    </row>
    <row r="10" spans="1:1">
      <c r="A10">
        <v>151</v>
      </c>
    </row>
    <row r="11" spans="1:1">
      <c r="A11">
        <v>133</v>
      </c>
    </row>
    <row r="12" spans="1:1">
      <c r="A12">
        <v>136</v>
      </c>
    </row>
    <row r="13" spans="1:1">
      <c r="A13">
        <f>SUM(A1:A12)</f>
        <v>1733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GB89"/>
  <sheetViews>
    <sheetView view="pageBreakPreview" topLeftCell="A70" zoomScale="98" zoomScaleSheetLayoutView="98" workbookViewId="0">
      <selection activeCell="C94" sqref="C94"/>
    </sheetView>
  </sheetViews>
  <sheetFormatPr defaultRowHeight="24.75" customHeight="1"/>
  <cols>
    <col min="1" max="1" width="7.5" style="229" customWidth="1"/>
    <col min="2" max="2" width="87.1640625" style="325" customWidth="1"/>
    <col min="3" max="3" width="10.1640625" style="326" customWidth="1"/>
    <col min="4" max="4" width="16.1640625" style="229" customWidth="1"/>
    <col min="5" max="5" width="17.1640625" style="228" customWidth="1"/>
    <col min="6" max="76" width="9.33203125" style="228"/>
    <col min="77" max="16384" width="9.33203125" style="229"/>
  </cols>
  <sheetData>
    <row r="1" spans="1:184" s="207" customFormat="1" ht="24.75" customHeight="1">
      <c r="A1" s="512" t="s">
        <v>306</v>
      </c>
      <c r="B1" s="512"/>
      <c r="C1" s="512"/>
      <c r="D1" s="512"/>
      <c r="E1" s="512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  <c r="AI1" s="206"/>
      <c r="AJ1" s="206"/>
      <c r="AK1" s="206"/>
      <c r="AL1" s="206"/>
      <c r="AM1" s="206"/>
      <c r="AN1" s="206"/>
      <c r="AO1" s="206"/>
      <c r="AP1" s="206"/>
      <c r="AQ1" s="206"/>
      <c r="AR1" s="206"/>
      <c r="AS1" s="206"/>
      <c r="AT1" s="206"/>
      <c r="AU1" s="206"/>
      <c r="AV1" s="206"/>
      <c r="AW1" s="206"/>
      <c r="AX1" s="206"/>
      <c r="AY1" s="206"/>
      <c r="AZ1" s="206"/>
      <c r="BA1" s="206"/>
      <c r="BB1" s="206"/>
      <c r="BC1" s="206"/>
      <c r="BD1" s="206"/>
      <c r="BE1" s="206"/>
      <c r="BF1" s="206"/>
      <c r="BG1" s="206"/>
      <c r="BH1" s="206"/>
      <c r="BI1" s="206"/>
      <c r="BJ1" s="206"/>
      <c r="BK1" s="206"/>
      <c r="BL1" s="206"/>
      <c r="BM1" s="206"/>
      <c r="BN1" s="206"/>
      <c r="BO1" s="206"/>
      <c r="BP1" s="206"/>
      <c r="BQ1" s="206"/>
      <c r="BR1" s="206"/>
      <c r="BS1" s="206"/>
      <c r="BT1" s="206"/>
      <c r="BU1" s="206"/>
      <c r="BV1" s="206"/>
      <c r="BW1" s="206"/>
      <c r="BX1" s="206"/>
    </row>
    <row r="2" spans="1:184" s="207" customFormat="1" ht="24.75" customHeight="1">
      <c r="A2" s="512" t="s">
        <v>298</v>
      </c>
      <c r="B2" s="512"/>
      <c r="C2" s="512"/>
      <c r="D2" s="512"/>
      <c r="E2" s="512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6"/>
      <c r="AG2" s="206"/>
      <c r="AH2" s="206"/>
      <c r="AI2" s="206"/>
      <c r="AJ2" s="206"/>
      <c r="AK2" s="206"/>
      <c r="AL2" s="206"/>
      <c r="AM2" s="206"/>
      <c r="AN2" s="206"/>
      <c r="AO2" s="206"/>
      <c r="AP2" s="206"/>
      <c r="AQ2" s="206"/>
      <c r="AR2" s="206"/>
      <c r="AS2" s="206"/>
      <c r="AT2" s="206"/>
      <c r="AU2" s="206"/>
      <c r="AV2" s="206"/>
      <c r="AW2" s="206"/>
      <c r="AX2" s="206"/>
      <c r="AY2" s="206"/>
      <c r="AZ2" s="206"/>
      <c r="BA2" s="206"/>
      <c r="BB2" s="206"/>
      <c r="BC2" s="206"/>
      <c r="BD2" s="206"/>
      <c r="BE2" s="206"/>
      <c r="BF2" s="206"/>
      <c r="BG2" s="206"/>
      <c r="BH2" s="206"/>
      <c r="BI2" s="206"/>
      <c r="BJ2" s="206"/>
      <c r="BK2" s="206"/>
      <c r="BL2" s="206"/>
      <c r="BM2" s="206"/>
      <c r="BN2" s="206"/>
      <c r="BO2" s="206"/>
      <c r="BP2" s="206"/>
      <c r="BQ2" s="206"/>
      <c r="BR2" s="206"/>
      <c r="BS2" s="206"/>
      <c r="BT2" s="206"/>
      <c r="BU2" s="206"/>
      <c r="BV2" s="206"/>
      <c r="BW2" s="206"/>
      <c r="BX2" s="206"/>
    </row>
    <row r="3" spans="1:184" s="207" customFormat="1" ht="4.5" customHeight="1">
      <c r="B3" s="208"/>
      <c r="C3" s="209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206"/>
      <c r="AK3" s="206"/>
      <c r="AL3" s="206"/>
      <c r="AM3" s="206"/>
      <c r="AN3" s="206"/>
      <c r="AO3" s="206"/>
      <c r="AP3" s="206"/>
      <c r="AQ3" s="206"/>
      <c r="AR3" s="206"/>
      <c r="AS3" s="206"/>
      <c r="AT3" s="206"/>
      <c r="AU3" s="206"/>
      <c r="AV3" s="206"/>
      <c r="AW3" s="206"/>
      <c r="AX3" s="206"/>
      <c r="AY3" s="206"/>
      <c r="AZ3" s="206"/>
      <c r="BA3" s="206"/>
      <c r="BB3" s="206"/>
      <c r="BC3" s="206"/>
      <c r="BD3" s="206"/>
      <c r="BE3" s="206"/>
      <c r="BF3" s="206"/>
      <c r="BG3" s="206"/>
      <c r="BH3" s="206"/>
      <c r="BI3" s="206"/>
      <c r="BJ3" s="206"/>
      <c r="BK3" s="206"/>
      <c r="BL3" s="206"/>
      <c r="BM3" s="206"/>
      <c r="BN3" s="206"/>
      <c r="BO3" s="206"/>
      <c r="BP3" s="206"/>
      <c r="BQ3" s="206"/>
      <c r="BR3" s="206"/>
      <c r="BS3" s="206"/>
      <c r="BT3" s="206"/>
      <c r="BU3" s="206"/>
      <c r="BV3" s="206"/>
      <c r="BW3" s="206"/>
      <c r="BX3" s="206"/>
    </row>
    <row r="4" spans="1:184" s="207" customFormat="1" ht="21" customHeight="1">
      <c r="A4" s="210" t="s">
        <v>275</v>
      </c>
      <c r="B4" s="210" t="s">
        <v>307</v>
      </c>
      <c r="C4" s="211" t="s">
        <v>1</v>
      </c>
      <c r="D4" s="212" t="s">
        <v>308</v>
      </c>
      <c r="E4" s="212" t="s">
        <v>309</v>
      </c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6"/>
      <c r="AP4" s="206"/>
      <c r="AQ4" s="206"/>
      <c r="AR4" s="206"/>
      <c r="AS4" s="206"/>
      <c r="AT4" s="206"/>
      <c r="AU4" s="206"/>
      <c r="AV4" s="206"/>
      <c r="AW4" s="206"/>
      <c r="AX4" s="206"/>
      <c r="AY4" s="206"/>
      <c r="AZ4" s="206"/>
      <c r="BA4" s="206"/>
      <c r="BB4" s="206"/>
      <c r="BC4" s="206"/>
      <c r="BD4" s="206"/>
      <c r="BE4" s="206"/>
      <c r="BF4" s="206"/>
      <c r="BG4" s="206"/>
      <c r="BH4" s="206"/>
      <c r="BI4" s="206"/>
      <c r="BJ4" s="206"/>
      <c r="BK4" s="206"/>
      <c r="BL4" s="206"/>
      <c r="BM4" s="206"/>
      <c r="BN4" s="206"/>
      <c r="BO4" s="206"/>
      <c r="BP4" s="206"/>
      <c r="BQ4" s="206"/>
      <c r="BR4" s="206"/>
      <c r="BS4" s="206"/>
      <c r="BT4" s="206"/>
      <c r="BU4" s="206"/>
      <c r="BV4" s="206"/>
      <c r="BW4" s="206"/>
      <c r="BX4" s="206"/>
    </row>
    <row r="5" spans="1:184" s="218" customFormat="1" ht="21" customHeight="1">
      <c r="A5" s="213"/>
      <c r="B5" s="214" t="s">
        <v>276</v>
      </c>
      <c r="C5" s="215"/>
      <c r="D5" s="216"/>
      <c r="E5" s="216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P5" s="217"/>
      <c r="AQ5" s="217"/>
      <c r="AR5" s="217"/>
      <c r="AS5" s="217"/>
      <c r="AT5" s="217"/>
      <c r="AU5" s="217"/>
      <c r="AV5" s="217"/>
      <c r="AW5" s="217"/>
      <c r="AX5" s="217"/>
      <c r="AY5" s="217"/>
      <c r="AZ5" s="217"/>
      <c r="BA5" s="217"/>
      <c r="BB5" s="217"/>
      <c r="BC5" s="217"/>
      <c r="BD5" s="217"/>
      <c r="BE5" s="217"/>
      <c r="BF5" s="217"/>
      <c r="BG5" s="217"/>
      <c r="BH5" s="217"/>
      <c r="BI5" s="217"/>
      <c r="BJ5" s="217"/>
      <c r="BK5" s="217"/>
      <c r="BL5" s="217"/>
      <c r="BM5" s="217"/>
      <c r="BN5" s="217"/>
      <c r="BO5" s="217"/>
      <c r="BP5" s="217"/>
      <c r="BQ5" s="217"/>
      <c r="BR5" s="217"/>
      <c r="BS5" s="217"/>
      <c r="BT5" s="217"/>
      <c r="BU5" s="217"/>
      <c r="BV5" s="217"/>
      <c r="BW5" s="217"/>
      <c r="BX5" s="217"/>
    </row>
    <row r="6" spans="1:184" s="224" customFormat="1" ht="21" customHeight="1">
      <c r="A6" s="219"/>
      <c r="B6" s="220" t="s">
        <v>277</v>
      </c>
      <c r="C6" s="221"/>
      <c r="D6" s="222"/>
      <c r="E6" s="222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3"/>
      <c r="AL6" s="223"/>
      <c r="AM6" s="223"/>
      <c r="AN6" s="223"/>
      <c r="AO6" s="223"/>
      <c r="AP6" s="223"/>
      <c r="AQ6" s="223"/>
      <c r="AR6" s="223"/>
      <c r="AS6" s="223"/>
      <c r="AT6" s="223"/>
      <c r="AU6" s="223"/>
      <c r="AV6" s="223"/>
      <c r="AW6" s="223"/>
      <c r="AX6" s="223"/>
      <c r="AY6" s="223"/>
      <c r="AZ6" s="223"/>
      <c r="BA6" s="223"/>
      <c r="BB6" s="223"/>
      <c r="BC6" s="223"/>
      <c r="BD6" s="223"/>
      <c r="BE6" s="223"/>
      <c r="BF6" s="223"/>
      <c r="BG6" s="223"/>
      <c r="BH6" s="223"/>
      <c r="BI6" s="223"/>
      <c r="BJ6" s="223"/>
      <c r="BK6" s="223"/>
      <c r="BL6" s="223"/>
      <c r="BM6" s="223"/>
      <c r="BN6" s="223"/>
      <c r="BO6" s="223"/>
      <c r="BP6" s="223"/>
      <c r="BQ6" s="223"/>
      <c r="BR6" s="223"/>
      <c r="BS6" s="223"/>
      <c r="BT6" s="223"/>
      <c r="BU6" s="223"/>
      <c r="BV6" s="223"/>
      <c r="BW6" s="223"/>
      <c r="BX6" s="223"/>
    </row>
    <row r="7" spans="1:184" ht="21" customHeight="1">
      <c r="A7" s="225"/>
      <c r="B7" s="226" t="s">
        <v>278</v>
      </c>
      <c r="C7" s="225"/>
      <c r="D7" s="227"/>
      <c r="E7" s="227"/>
    </row>
    <row r="8" spans="1:184" ht="21" customHeight="1">
      <c r="A8" s="230">
        <v>1</v>
      </c>
      <c r="B8" s="231" t="s">
        <v>279</v>
      </c>
      <c r="C8" s="232" t="s">
        <v>3</v>
      </c>
      <c r="D8" s="233">
        <v>0</v>
      </c>
      <c r="E8" s="233"/>
    </row>
    <row r="9" spans="1:184" ht="21" customHeight="1">
      <c r="A9" s="213"/>
      <c r="B9" s="214" t="s">
        <v>280</v>
      </c>
      <c r="C9" s="215"/>
      <c r="D9" s="216"/>
      <c r="E9" s="216"/>
    </row>
    <row r="10" spans="1:184" ht="21" customHeight="1">
      <c r="A10" s="234"/>
      <c r="B10" s="235" t="s">
        <v>281</v>
      </c>
      <c r="C10" s="236"/>
      <c r="D10" s="237"/>
      <c r="E10" s="237"/>
    </row>
    <row r="11" spans="1:184" ht="21" customHeight="1">
      <c r="A11" s="238"/>
      <c r="B11" s="239" t="s">
        <v>282</v>
      </c>
      <c r="C11" s="238"/>
      <c r="D11" s="240"/>
      <c r="E11" s="240"/>
    </row>
    <row r="12" spans="1:184" ht="21" customHeight="1">
      <c r="A12" s="241">
        <v>1</v>
      </c>
      <c r="B12" s="242" t="s">
        <v>283</v>
      </c>
      <c r="C12" s="241" t="s">
        <v>3</v>
      </c>
      <c r="D12" s="243">
        <v>0</v>
      </c>
      <c r="E12" s="243"/>
      <c r="F12" s="244"/>
      <c r="H12" s="244"/>
      <c r="J12" s="244"/>
      <c r="L12" s="244"/>
      <c r="N12" s="244"/>
      <c r="P12" s="244"/>
      <c r="R12" s="244"/>
      <c r="T12" s="244"/>
      <c r="V12" s="244"/>
      <c r="X12" s="244"/>
      <c r="Z12" s="244"/>
      <c r="AB12" s="244"/>
      <c r="AD12" s="244"/>
      <c r="AF12" s="244"/>
      <c r="AH12" s="244"/>
      <c r="AJ12" s="244"/>
      <c r="AL12" s="244"/>
      <c r="AN12" s="244"/>
      <c r="AP12" s="244"/>
      <c r="AR12" s="244"/>
      <c r="AT12" s="244"/>
      <c r="AV12" s="244"/>
      <c r="AX12" s="244"/>
      <c r="AZ12" s="244"/>
      <c r="BB12" s="244"/>
      <c r="BD12" s="244"/>
      <c r="BF12" s="244"/>
      <c r="BH12" s="244"/>
      <c r="BJ12" s="244"/>
      <c r="BL12" s="244"/>
      <c r="BN12" s="244"/>
      <c r="BP12" s="244"/>
      <c r="BR12" s="244"/>
      <c r="BT12" s="244"/>
      <c r="BV12" s="244"/>
      <c r="BX12" s="244"/>
      <c r="BY12" s="245"/>
      <c r="BZ12" s="246"/>
      <c r="CA12" s="247"/>
      <c r="CB12" s="246"/>
      <c r="CC12" s="247"/>
      <c r="CD12" s="246"/>
      <c r="CE12" s="247"/>
      <c r="CF12" s="246"/>
      <c r="CG12" s="247"/>
      <c r="CH12" s="246"/>
      <c r="CI12" s="247"/>
      <c r="CJ12" s="246"/>
      <c r="CK12" s="247"/>
      <c r="CL12" s="246"/>
      <c r="CM12" s="247"/>
      <c r="CN12" s="246"/>
      <c r="CO12" s="247"/>
      <c r="CP12" s="246"/>
      <c r="CQ12" s="247"/>
      <c r="CR12" s="246"/>
      <c r="CS12" s="247"/>
      <c r="CT12" s="246"/>
      <c r="CU12" s="247"/>
      <c r="CV12" s="246"/>
      <c r="CW12" s="247"/>
      <c r="CX12" s="246"/>
      <c r="CY12" s="247"/>
      <c r="CZ12" s="246"/>
      <c r="DA12" s="247"/>
      <c r="DB12" s="246"/>
      <c r="DC12" s="247"/>
      <c r="DD12" s="246"/>
      <c r="DE12" s="247"/>
      <c r="DF12" s="246"/>
      <c r="DG12" s="247"/>
      <c r="DH12" s="246"/>
      <c r="DI12" s="247"/>
      <c r="DJ12" s="246"/>
      <c r="DK12" s="247"/>
      <c r="DL12" s="246"/>
      <c r="DM12" s="247"/>
      <c r="DN12" s="246"/>
      <c r="DO12" s="247"/>
      <c r="DP12" s="246"/>
      <c r="DQ12" s="247"/>
      <c r="DR12" s="246"/>
      <c r="DS12" s="247"/>
      <c r="DT12" s="246"/>
      <c r="DU12" s="247"/>
      <c r="DV12" s="246"/>
      <c r="DW12" s="247"/>
      <c r="DX12" s="246"/>
      <c r="DY12" s="247"/>
      <c r="DZ12" s="246"/>
      <c r="EA12" s="247"/>
      <c r="EB12" s="246"/>
      <c r="EC12" s="247"/>
      <c r="ED12" s="246"/>
      <c r="EE12" s="247"/>
      <c r="EF12" s="246"/>
      <c r="EG12" s="247"/>
      <c r="EH12" s="246"/>
      <c r="EI12" s="247"/>
      <c r="EJ12" s="246"/>
      <c r="EK12" s="247"/>
      <c r="EL12" s="246"/>
      <c r="EM12" s="247"/>
      <c r="EN12" s="246"/>
      <c r="EO12" s="247"/>
      <c r="EP12" s="246"/>
      <c r="EQ12" s="247"/>
      <c r="ER12" s="246"/>
      <c r="ES12" s="247"/>
      <c r="ET12" s="246"/>
      <c r="EU12" s="247"/>
      <c r="EV12" s="246"/>
      <c r="EW12" s="247"/>
      <c r="EX12" s="246"/>
      <c r="EY12" s="247"/>
      <c r="EZ12" s="246"/>
      <c r="FA12" s="247"/>
      <c r="FB12" s="246"/>
      <c r="FC12" s="247"/>
      <c r="FD12" s="246"/>
      <c r="FE12" s="247"/>
      <c r="FF12" s="246"/>
      <c r="FG12" s="247"/>
      <c r="FH12" s="246"/>
      <c r="FI12" s="247"/>
      <c r="FJ12" s="246"/>
      <c r="FK12" s="247"/>
      <c r="FL12" s="246"/>
      <c r="FM12" s="247"/>
      <c r="FN12" s="246"/>
      <c r="FO12" s="247"/>
      <c r="FP12" s="246"/>
      <c r="FQ12" s="247"/>
      <c r="FR12" s="246"/>
      <c r="FS12" s="247"/>
      <c r="FT12" s="246"/>
      <c r="FU12" s="247"/>
      <c r="FV12" s="246"/>
      <c r="FW12" s="247"/>
      <c r="FX12" s="246"/>
      <c r="FY12" s="247"/>
      <c r="FZ12" s="246"/>
      <c r="GA12" s="247"/>
      <c r="GB12" s="246"/>
    </row>
    <row r="13" spans="1:184" ht="21" customHeight="1">
      <c r="A13" s="213"/>
      <c r="B13" s="214" t="s">
        <v>194</v>
      </c>
      <c r="C13" s="215"/>
      <c r="D13" s="216"/>
      <c r="E13" s="216"/>
      <c r="F13" s="244"/>
      <c r="H13" s="244"/>
      <c r="J13" s="244"/>
      <c r="L13" s="244"/>
      <c r="N13" s="244"/>
      <c r="P13" s="244"/>
      <c r="R13" s="244"/>
      <c r="T13" s="244"/>
      <c r="V13" s="244"/>
      <c r="X13" s="244"/>
      <c r="Z13" s="244"/>
      <c r="AB13" s="244"/>
      <c r="AD13" s="244"/>
      <c r="AF13" s="244"/>
      <c r="AH13" s="244"/>
      <c r="AJ13" s="244"/>
      <c r="AL13" s="244"/>
      <c r="AN13" s="244"/>
      <c r="AP13" s="244"/>
      <c r="AR13" s="244"/>
      <c r="AT13" s="244"/>
      <c r="AV13" s="244"/>
      <c r="AX13" s="244"/>
      <c r="AZ13" s="244"/>
      <c r="BB13" s="244"/>
      <c r="BD13" s="244"/>
      <c r="BF13" s="244"/>
      <c r="BH13" s="244"/>
      <c r="BJ13" s="244"/>
      <c r="BL13" s="244"/>
      <c r="BN13" s="244"/>
      <c r="BP13" s="244"/>
      <c r="BR13" s="244"/>
      <c r="BT13" s="244"/>
      <c r="BV13" s="244"/>
      <c r="BX13" s="244"/>
      <c r="BY13" s="245"/>
      <c r="BZ13" s="246"/>
      <c r="CA13" s="247"/>
      <c r="CB13" s="246"/>
      <c r="CC13" s="247"/>
      <c r="CD13" s="246"/>
      <c r="CE13" s="247"/>
      <c r="CF13" s="246"/>
      <c r="CG13" s="247"/>
      <c r="CH13" s="246"/>
      <c r="CI13" s="247"/>
      <c r="CJ13" s="246"/>
      <c r="CK13" s="247"/>
      <c r="CL13" s="246"/>
      <c r="CM13" s="247"/>
      <c r="CN13" s="246"/>
      <c r="CO13" s="247"/>
      <c r="CP13" s="246"/>
      <c r="CQ13" s="247"/>
      <c r="CR13" s="246"/>
      <c r="CS13" s="247"/>
      <c r="CT13" s="246"/>
      <c r="CU13" s="247"/>
      <c r="CV13" s="246"/>
      <c r="CW13" s="247"/>
      <c r="CX13" s="246"/>
      <c r="CY13" s="247"/>
      <c r="CZ13" s="246"/>
      <c r="DA13" s="247"/>
      <c r="DB13" s="246"/>
      <c r="DC13" s="247"/>
      <c r="DD13" s="246"/>
      <c r="DE13" s="247"/>
      <c r="DF13" s="246"/>
      <c r="DG13" s="247"/>
      <c r="DH13" s="246"/>
      <c r="DI13" s="247"/>
      <c r="DJ13" s="246"/>
      <c r="DK13" s="247"/>
      <c r="DL13" s="246"/>
      <c r="DM13" s="247"/>
      <c r="DN13" s="246"/>
      <c r="DO13" s="247"/>
      <c r="DP13" s="246"/>
      <c r="DQ13" s="247"/>
      <c r="DR13" s="246"/>
      <c r="DS13" s="247"/>
      <c r="DT13" s="246"/>
      <c r="DU13" s="247"/>
      <c r="DV13" s="246"/>
      <c r="DW13" s="247"/>
      <c r="DX13" s="246"/>
      <c r="DY13" s="247"/>
      <c r="DZ13" s="246"/>
      <c r="EA13" s="247"/>
      <c r="EB13" s="246"/>
      <c r="EC13" s="247"/>
      <c r="ED13" s="246"/>
      <c r="EE13" s="247"/>
      <c r="EF13" s="246"/>
      <c r="EG13" s="247"/>
      <c r="EH13" s="246"/>
      <c r="EI13" s="247"/>
      <c r="EJ13" s="246"/>
      <c r="EK13" s="247"/>
      <c r="EL13" s="246"/>
      <c r="EM13" s="247"/>
      <c r="EN13" s="246"/>
      <c r="EO13" s="247"/>
      <c r="EP13" s="246"/>
      <c r="EQ13" s="247"/>
      <c r="ER13" s="246"/>
      <c r="ES13" s="247"/>
      <c r="ET13" s="246"/>
      <c r="EU13" s="247"/>
      <c r="EV13" s="246"/>
      <c r="EW13" s="247"/>
      <c r="EX13" s="246"/>
      <c r="EY13" s="247"/>
      <c r="EZ13" s="246"/>
      <c r="FA13" s="247"/>
      <c r="FB13" s="246"/>
      <c r="FC13" s="247"/>
      <c r="FD13" s="246"/>
      <c r="FE13" s="247"/>
      <c r="FF13" s="246"/>
      <c r="FG13" s="247"/>
      <c r="FH13" s="246"/>
      <c r="FI13" s="247"/>
      <c r="FJ13" s="246"/>
      <c r="FK13" s="247"/>
      <c r="FL13" s="246"/>
      <c r="FM13" s="247"/>
      <c r="FN13" s="246"/>
      <c r="FO13" s="247"/>
      <c r="FP13" s="246"/>
      <c r="FQ13" s="247"/>
      <c r="FR13" s="246"/>
      <c r="FS13" s="247"/>
      <c r="FT13" s="246"/>
      <c r="FU13" s="247"/>
      <c r="FV13" s="246"/>
      <c r="FW13" s="247"/>
      <c r="FX13" s="246"/>
      <c r="FY13" s="247"/>
      <c r="FZ13" s="246"/>
      <c r="GA13" s="247"/>
      <c r="GB13" s="246"/>
    </row>
    <row r="14" spans="1:184" ht="21" customHeight="1">
      <c r="A14" s="248"/>
      <c r="B14" s="249" t="s">
        <v>204</v>
      </c>
      <c r="C14" s="250"/>
      <c r="D14" s="251"/>
      <c r="E14" s="251"/>
    </row>
    <row r="15" spans="1:184" s="224" customFormat="1" ht="21" customHeight="1">
      <c r="A15" s="238"/>
      <c r="B15" s="239" t="s">
        <v>205</v>
      </c>
      <c r="C15" s="238"/>
      <c r="D15" s="240"/>
      <c r="E15" s="240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3"/>
      <c r="AK15" s="223"/>
      <c r="AL15" s="223"/>
      <c r="AM15" s="223"/>
      <c r="AN15" s="223"/>
      <c r="AO15" s="223"/>
      <c r="AP15" s="223"/>
      <c r="AQ15" s="223"/>
      <c r="AR15" s="223"/>
      <c r="AS15" s="223"/>
      <c r="AT15" s="223"/>
      <c r="AU15" s="223"/>
      <c r="AV15" s="223"/>
      <c r="AW15" s="223"/>
      <c r="AX15" s="223"/>
      <c r="AY15" s="223"/>
      <c r="AZ15" s="223"/>
      <c r="BA15" s="223"/>
      <c r="BB15" s="223"/>
      <c r="BC15" s="223"/>
      <c r="BD15" s="223"/>
      <c r="BE15" s="223"/>
      <c r="BF15" s="223"/>
      <c r="BG15" s="223"/>
      <c r="BH15" s="223"/>
      <c r="BI15" s="223"/>
      <c r="BJ15" s="223"/>
      <c r="BK15" s="223"/>
      <c r="BL15" s="223"/>
      <c r="BM15" s="223"/>
      <c r="BN15" s="223"/>
      <c r="BO15" s="223"/>
      <c r="BP15" s="223"/>
      <c r="BQ15" s="223"/>
      <c r="BR15" s="223"/>
      <c r="BS15" s="223"/>
      <c r="BT15" s="223"/>
      <c r="BU15" s="223"/>
      <c r="BV15" s="223"/>
      <c r="BW15" s="223"/>
      <c r="BX15" s="223"/>
    </row>
    <row r="16" spans="1:184" ht="21" customHeight="1">
      <c r="A16" s="252">
        <v>1</v>
      </c>
      <c r="B16" s="253" t="s">
        <v>206</v>
      </c>
      <c r="C16" s="254" t="s">
        <v>3</v>
      </c>
      <c r="D16" s="255">
        <v>0</v>
      </c>
      <c r="E16" s="256"/>
    </row>
    <row r="17" spans="1:76" s="263" customFormat="1" ht="21" customHeight="1">
      <c r="A17" s="257">
        <v>2</v>
      </c>
      <c r="B17" s="258" t="s">
        <v>207</v>
      </c>
      <c r="C17" s="259"/>
      <c r="D17" s="260"/>
      <c r="E17" s="261"/>
      <c r="F17" s="262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62"/>
      <c r="T17" s="262"/>
      <c r="U17" s="262"/>
      <c r="V17" s="262"/>
      <c r="W17" s="262"/>
      <c r="X17" s="262"/>
      <c r="Y17" s="262"/>
      <c r="Z17" s="262"/>
      <c r="AA17" s="262"/>
      <c r="AB17" s="262"/>
      <c r="AC17" s="262"/>
      <c r="AD17" s="262"/>
      <c r="AE17" s="262"/>
      <c r="AF17" s="262"/>
      <c r="AG17" s="262"/>
      <c r="AH17" s="262"/>
      <c r="AI17" s="262"/>
      <c r="AJ17" s="262"/>
      <c r="AK17" s="262"/>
      <c r="AL17" s="262"/>
      <c r="AM17" s="262"/>
      <c r="AN17" s="262"/>
      <c r="AO17" s="262"/>
      <c r="AP17" s="262"/>
      <c r="AQ17" s="262"/>
      <c r="AR17" s="262"/>
      <c r="AS17" s="262"/>
      <c r="AT17" s="262"/>
      <c r="AU17" s="262"/>
      <c r="AV17" s="262"/>
      <c r="AW17" s="262"/>
      <c r="AX17" s="262"/>
      <c r="AY17" s="262"/>
      <c r="AZ17" s="262"/>
      <c r="BA17" s="262"/>
      <c r="BB17" s="262"/>
      <c r="BC17" s="262"/>
      <c r="BD17" s="262"/>
      <c r="BE17" s="262"/>
      <c r="BF17" s="262"/>
      <c r="BG17" s="262"/>
      <c r="BH17" s="262"/>
      <c r="BI17" s="262"/>
      <c r="BJ17" s="262"/>
      <c r="BK17" s="262"/>
      <c r="BL17" s="262"/>
      <c r="BM17" s="262"/>
      <c r="BN17" s="262"/>
      <c r="BO17" s="262"/>
      <c r="BP17" s="262"/>
      <c r="BQ17" s="262"/>
      <c r="BR17" s="262"/>
      <c r="BS17" s="262"/>
      <c r="BT17" s="262"/>
      <c r="BU17" s="262"/>
      <c r="BV17" s="262"/>
      <c r="BW17" s="262"/>
      <c r="BX17" s="262"/>
    </row>
    <row r="18" spans="1:76" s="263" customFormat="1" ht="21" customHeight="1">
      <c r="A18" s="257"/>
      <c r="B18" s="258" t="s">
        <v>208</v>
      </c>
      <c r="C18" s="259" t="s">
        <v>3</v>
      </c>
      <c r="D18" s="260">
        <v>900</v>
      </c>
      <c r="E18" s="261"/>
      <c r="F18" s="262"/>
      <c r="G18" s="262"/>
      <c r="H18" s="262"/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2"/>
      <c r="AC18" s="262"/>
      <c r="AD18" s="262"/>
      <c r="AE18" s="262"/>
      <c r="AF18" s="262"/>
      <c r="AG18" s="262"/>
      <c r="AH18" s="262"/>
      <c r="AI18" s="262"/>
      <c r="AJ18" s="262"/>
      <c r="AK18" s="262"/>
      <c r="AL18" s="262"/>
      <c r="AM18" s="262"/>
      <c r="AN18" s="262"/>
      <c r="AO18" s="262"/>
      <c r="AP18" s="262"/>
      <c r="AQ18" s="262"/>
      <c r="AR18" s="262"/>
      <c r="AS18" s="262"/>
      <c r="AT18" s="262"/>
      <c r="AU18" s="262"/>
      <c r="AV18" s="262"/>
      <c r="AW18" s="262"/>
      <c r="AX18" s="262"/>
      <c r="AY18" s="262"/>
      <c r="AZ18" s="262"/>
      <c r="BA18" s="262"/>
      <c r="BB18" s="262"/>
      <c r="BC18" s="262"/>
      <c r="BD18" s="262"/>
      <c r="BE18" s="262"/>
      <c r="BF18" s="262"/>
      <c r="BG18" s="262"/>
      <c r="BH18" s="262"/>
      <c r="BI18" s="262"/>
      <c r="BJ18" s="262"/>
      <c r="BK18" s="262"/>
      <c r="BL18" s="262"/>
      <c r="BM18" s="262"/>
      <c r="BN18" s="262"/>
      <c r="BO18" s="262"/>
      <c r="BP18" s="262"/>
      <c r="BQ18" s="262"/>
      <c r="BR18" s="262"/>
      <c r="BS18" s="262"/>
      <c r="BT18" s="262"/>
      <c r="BU18" s="262"/>
      <c r="BV18" s="262"/>
      <c r="BW18" s="262"/>
      <c r="BX18" s="262"/>
    </row>
    <row r="19" spans="1:76" s="263" customFormat="1" ht="21" customHeight="1">
      <c r="A19" s="257"/>
      <c r="B19" s="258" t="s">
        <v>209</v>
      </c>
      <c r="C19" s="259" t="s">
        <v>3</v>
      </c>
      <c r="D19" s="260">
        <v>800</v>
      </c>
      <c r="E19" s="261"/>
      <c r="F19" s="262"/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2"/>
      <c r="AD19" s="262"/>
      <c r="AE19" s="262"/>
      <c r="AF19" s="262"/>
      <c r="AG19" s="262"/>
      <c r="AH19" s="262"/>
      <c r="AI19" s="262"/>
      <c r="AJ19" s="262"/>
      <c r="AK19" s="262"/>
      <c r="AL19" s="262"/>
      <c r="AM19" s="262"/>
      <c r="AN19" s="262"/>
      <c r="AO19" s="262"/>
      <c r="AP19" s="262"/>
      <c r="AQ19" s="262"/>
      <c r="AR19" s="262"/>
      <c r="AS19" s="262"/>
      <c r="AT19" s="262"/>
      <c r="AU19" s="262"/>
      <c r="AV19" s="262"/>
      <c r="AW19" s="262"/>
      <c r="AX19" s="262"/>
      <c r="AY19" s="262"/>
      <c r="AZ19" s="262"/>
      <c r="BA19" s="262"/>
      <c r="BB19" s="262"/>
      <c r="BC19" s="262"/>
      <c r="BD19" s="262"/>
      <c r="BE19" s="262"/>
      <c r="BF19" s="262"/>
      <c r="BG19" s="262"/>
      <c r="BH19" s="262"/>
      <c r="BI19" s="262"/>
      <c r="BJ19" s="262"/>
      <c r="BK19" s="262"/>
      <c r="BL19" s="262"/>
      <c r="BM19" s="262"/>
      <c r="BN19" s="262"/>
      <c r="BO19" s="262"/>
      <c r="BP19" s="262"/>
      <c r="BQ19" s="262"/>
      <c r="BR19" s="262"/>
      <c r="BS19" s="262"/>
      <c r="BT19" s="262"/>
      <c r="BU19" s="262"/>
      <c r="BV19" s="262"/>
      <c r="BW19" s="262"/>
      <c r="BX19" s="262"/>
    </row>
    <row r="20" spans="1:76" ht="21" customHeight="1">
      <c r="A20" s="257"/>
      <c r="B20" s="258" t="s">
        <v>210</v>
      </c>
      <c r="C20" s="259" t="s">
        <v>3</v>
      </c>
      <c r="D20" s="260">
        <v>450</v>
      </c>
      <c r="E20" s="261"/>
    </row>
    <row r="21" spans="1:76" ht="21" customHeight="1">
      <c r="A21" s="257"/>
      <c r="B21" s="258" t="s">
        <v>211</v>
      </c>
      <c r="C21" s="259" t="s">
        <v>3</v>
      </c>
      <c r="D21" s="260">
        <v>0</v>
      </c>
      <c r="E21" s="261"/>
    </row>
    <row r="22" spans="1:76" ht="21" customHeight="1">
      <c r="A22" s="257"/>
      <c r="B22" s="258" t="s">
        <v>212</v>
      </c>
      <c r="C22" s="259" t="s">
        <v>3</v>
      </c>
      <c r="D22" s="260">
        <v>0</v>
      </c>
      <c r="E22" s="261"/>
    </row>
    <row r="23" spans="1:76" s="218" customFormat="1" ht="21" customHeight="1">
      <c r="A23" s="257"/>
      <c r="B23" s="258" t="s">
        <v>213</v>
      </c>
      <c r="C23" s="259" t="s">
        <v>3</v>
      </c>
      <c r="D23" s="260">
        <v>600</v>
      </c>
      <c r="E23" s="261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K23" s="217"/>
      <c r="BL23" s="217"/>
      <c r="BM23" s="217"/>
      <c r="BN23" s="217"/>
      <c r="BO23" s="217"/>
      <c r="BP23" s="217"/>
      <c r="BQ23" s="217"/>
      <c r="BR23" s="217"/>
      <c r="BS23" s="217"/>
      <c r="BT23" s="217"/>
      <c r="BU23" s="217"/>
      <c r="BV23" s="217"/>
      <c r="BW23" s="217"/>
      <c r="BX23" s="217"/>
    </row>
    <row r="24" spans="1:76" s="224" customFormat="1" ht="21" customHeight="1">
      <c r="A24" s="257"/>
      <c r="B24" s="258" t="s">
        <v>214</v>
      </c>
      <c r="C24" s="259" t="s">
        <v>3</v>
      </c>
      <c r="D24" s="260">
        <v>0</v>
      </c>
      <c r="E24" s="261"/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223"/>
      <c r="Q24" s="223"/>
      <c r="R24" s="223"/>
      <c r="S24" s="223"/>
      <c r="T24" s="223"/>
      <c r="U24" s="223"/>
      <c r="V24" s="223"/>
      <c r="W24" s="223"/>
      <c r="X24" s="223"/>
      <c r="Y24" s="223"/>
      <c r="Z24" s="223"/>
      <c r="AA24" s="223"/>
      <c r="AB24" s="223"/>
      <c r="AC24" s="223"/>
      <c r="AD24" s="223"/>
      <c r="AE24" s="223"/>
      <c r="AF24" s="223"/>
      <c r="AG24" s="223"/>
      <c r="AH24" s="223"/>
      <c r="AI24" s="223"/>
      <c r="AJ24" s="223"/>
      <c r="AK24" s="223"/>
      <c r="AL24" s="223"/>
      <c r="AM24" s="223"/>
      <c r="AN24" s="223"/>
      <c r="AO24" s="223"/>
      <c r="AP24" s="223"/>
      <c r="AQ24" s="223"/>
      <c r="AR24" s="223"/>
      <c r="AS24" s="223"/>
      <c r="AT24" s="223"/>
      <c r="AU24" s="223"/>
      <c r="AV24" s="223"/>
      <c r="AW24" s="223"/>
      <c r="AX24" s="223"/>
      <c r="AY24" s="223"/>
      <c r="AZ24" s="223"/>
      <c r="BA24" s="223"/>
      <c r="BB24" s="223"/>
      <c r="BC24" s="223"/>
      <c r="BD24" s="223"/>
      <c r="BE24" s="223"/>
      <c r="BF24" s="223"/>
      <c r="BG24" s="223"/>
      <c r="BH24" s="223"/>
      <c r="BI24" s="223"/>
      <c r="BJ24" s="223"/>
      <c r="BK24" s="223"/>
      <c r="BL24" s="223"/>
      <c r="BM24" s="223"/>
      <c r="BN24" s="223"/>
      <c r="BO24" s="223"/>
      <c r="BP24" s="223"/>
      <c r="BQ24" s="223"/>
      <c r="BR24" s="223"/>
      <c r="BS24" s="223"/>
      <c r="BT24" s="223"/>
      <c r="BU24" s="223"/>
      <c r="BV24" s="223"/>
      <c r="BW24" s="223"/>
      <c r="BX24" s="223"/>
    </row>
    <row r="25" spans="1:76" ht="21" customHeight="1">
      <c r="A25" s="257"/>
      <c r="B25" s="258" t="s">
        <v>215</v>
      </c>
      <c r="C25" s="259" t="s">
        <v>9</v>
      </c>
      <c r="D25" s="260">
        <v>0</v>
      </c>
      <c r="E25" s="261"/>
    </row>
    <row r="26" spans="1:76" ht="21" customHeight="1">
      <c r="A26" s="257"/>
      <c r="B26" s="258" t="s">
        <v>216</v>
      </c>
      <c r="C26" s="259" t="s">
        <v>3</v>
      </c>
      <c r="D26" s="260">
        <v>1</v>
      </c>
      <c r="E26" s="261"/>
    </row>
    <row r="27" spans="1:76" ht="21" customHeight="1">
      <c r="A27" s="257"/>
      <c r="B27" s="258" t="s">
        <v>217</v>
      </c>
      <c r="C27" s="259" t="s">
        <v>3</v>
      </c>
      <c r="D27" s="260">
        <v>100</v>
      </c>
      <c r="E27" s="261"/>
    </row>
    <row r="28" spans="1:76" ht="21" customHeight="1">
      <c r="A28" s="257">
        <v>3</v>
      </c>
      <c r="B28" s="258" t="s">
        <v>218</v>
      </c>
      <c r="C28" s="259"/>
      <c r="D28" s="260"/>
      <c r="E28" s="261"/>
    </row>
    <row r="29" spans="1:76" ht="21" customHeight="1">
      <c r="A29" s="257"/>
      <c r="B29" s="258" t="s">
        <v>219</v>
      </c>
      <c r="C29" s="259" t="s">
        <v>3</v>
      </c>
      <c r="D29" s="260">
        <v>20</v>
      </c>
      <c r="E29" s="261"/>
    </row>
    <row r="30" spans="1:76" ht="21" customHeight="1">
      <c r="A30" s="257"/>
      <c r="B30" s="258" t="s">
        <v>220</v>
      </c>
      <c r="C30" s="259" t="s">
        <v>3</v>
      </c>
      <c r="D30" s="260">
        <v>150</v>
      </c>
      <c r="E30" s="261"/>
    </row>
    <row r="31" spans="1:76" ht="21" customHeight="1">
      <c r="A31" s="257"/>
      <c r="B31" s="258" t="s">
        <v>221</v>
      </c>
      <c r="C31" s="259" t="s">
        <v>3</v>
      </c>
      <c r="D31" s="260">
        <v>35</v>
      </c>
      <c r="E31" s="261"/>
    </row>
    <row r="32" spans="1:76" ht="21" customHeight="1">
      <c r="A32" s="257"/>
      <c r="B32" s="258" t="s">
        <v>222</v>
      </c>
      <c r="C32" s="259" t="s">
        <v>3</v>
      </c>
      <c r="D32" s="260">
        <v>1</v>
      </c>
      <c r="E32" s="261"/>
    </row>
    <row r="33" spans="1:5" ht="21" customHeight="1">
      <c r="A33" s="264"/>
      <c r="B33" s="265" t="s">
        <v>223</v>
      </c>
      <c r="C33" s="266" t="s">
        <v>3</v>
      </c>
      <c r="D33" s="267">
        <v>0</v>
      </c>
      <c r="E33" s="268"/>
    </row>
    <row r="34" spans="1:5" ht="21" customHeight="1">
      <c r="A34" s="269">
        <v>4</v>
      </c>
      <c r="B34" s="270" t="s">
        <v>224</v>
      </c>
      <c r="C34" s="271" t="s">
        <v>3</v>
      </c>
      <c r="D34" s="272">
        <v>0</v>
      </c>
      <c r="E34" s="261"/>
    </row>
    <row r="35" spans="1:5" ht="21" customHeight="1">
      <c r="A35" s="273"/>
      <c r="B35" s="274" t="s">
        <v>225</v>
      </c>
      <c r="C35" s="275"/>
      <c r="D35" s="276"/>
      <c r="E35" s="276"/>
    </row>
    <row r="36" spans="1:5" ht="21" customHeight="1">
      <c r="A36" s="257">
        <v>1</v>
      </c>
      <c r="B36" s="258" t="s">
        <v>226</v>
      </c>
      <c r="C36" s="259" t="s">
        <v>3</v>
      </c>
      <c r="D36" s="277">
        <v>0</v>
      </c>
      <c r="E36" s="278"/>
    </row>
    <row r="37" spans="1:5" ht="21" customHeight="1">
      <c r="A37" s="257">
        <v>2</v>
      </c>
      <c r="B37" s="258" t="s">
        <v>227</v>
      </c>
      <c r="C37" s="259" t="s">
        <v>3</v>
      </c>
      <c r="D37" s="277">
        <v>0</v>
      </c>
      <c r="E37" s="278"/>
    </row>
    <row r="38" spans="1:5" ht="21" customHeight="1">
      <c r="A38" s="257">
        <v>3</v>
      </c>
      <c r="B38" s="258" t="s">
        <v>228</v>
      </c>
      <c r="C38" s="259" t="s">
        <v>3</v>
      </c>
      <c r="D38" s="277">
        <v>0</v>
      </c>
      <c r="E38" s="278"/>
    </row>
    <row r="39" spans="1:5" ht="21" customHeight="1">
      <c r="A39" s="257">
        <v>4</v>
      </c>
      <c r="B39" s="258" t="s">
        <v>229</v>
      </c>
      <c r="C39" s="259" t="s">
        <v>198</v>
      </c>
      <c r="D39" s="272">
        <v>0</v>
      </c>
      <c r="E39" s="261"/>
    </row>
    <row r="40" spans="1:5" ht="21" customHeight="1">
      <c r="A40" s="279">
        <v>5</v>
      </c>
      <c r="B40" s="280" t="s">
        <v>230</v>
      </c>
      <c r="C40" s="281" t="s">
        <v>3</v>
      </c>
      <c r="D40" s="282">
        <v>0</v>
      </c>
      <c r="E40" s="283"/>
    </row>
    <row r="41" spans="1:5" ht="21" customHeight="1">
      <c r="A41" s="252">
        <v>6</v>
      </c>
      <c r="B41" s="253" t="s">
        <v>231</v>
      </c>
      <c r="C41" s="254" t="s">
        <v>3</v>
      </c>
      <c r="D41" s="284">
        <v>0</v>
      </c>
      <c r="E41" s="256"/>
    </row>
    <row r="42" spans="1:5" ht="21" customHeight="1">
      <c r="A42" s="285">
        <v>7</v>
      </c>
      <c r="B42" s="286" t="s">
        <v>232</v>
      </c>
      <c r="C42" s="287" t="s">
        <v>284</v>
      </c>
      <c r="D42" s="288">
        <v>0</v>
      </c>
      <c r="E42" s="289"/>
    </row>
    <row r="43" spans="1:5" ht="21" customHeight="1">
      <c r="A43" s="290"/>
      <c r="B43" s="291" t="s">
        <v>233</v>
      </c>
      <c r="C43" s="292"/>
      <c r="D43" s="293"/>
      <c r="E43" s="294"/>
    </row>
    <row r="44" spans="1:5" ht="21" customHeight="1">
      <c r="A44" s="257">
        <v>1</v>
      </c>
      <c r="B44" s="270" t="s">
        <v>234</v>
      </c>
      <c r="C44" s="271"/>
      <c r="D44" s="272"/>
      <c r="E44" s="261"/>
    </row>
    <row r="45" spans="1:5" ht="21" customHeight="1">
      <c r="A45" s="257"/>
      <c r="B45" s="258" t="s">
        <v>235</v>
      </c>
      <c r="C45" s="259"/>
      <c r="D45" s="272"/>
      <c r="E45" s="261"/>
    </row>
    <row r="46" spans="1:5" ht="21" customHeight="1">
      <c r="A46" s="257"/>
      <c r="B46" s="258" t="s">
        <v>236</v>
      </c>
      <c r="C46" s="259" t="s">
        <v>3</v>
      </c>
      <c r="D46" s="272">
        <v>1000</v>
      </c>
      <c r="E46" s="261"/>
    </row>
    <row r="47" spans="1:5" ht="21" customHeight="1">
      <c r="A47" s="257"/>
      <c r="B47" s="258" t="s">
        <v>237</v>
      </c>
      <c r="C47" s="259" t="s">
        <v>3</v>
      </c>
      <c r="D47" s="272">
        <v>1200</v>
      </c>
      <c r="E47" s="261"/>
    </row>
    <row r="48" spans="1:5" ht="21" customHeight="1">
      <c r="A48" s="257"/>
      <c r="B48" s="258" t="s">
        <v>238</v>
      </c>
      <c r="C48" s="259"/>
      <c r="D48" s="272"/>
      <c r="E48" s="261"/>
    </row>
    <row r="49" spans="1:5" ht="21" customHeight="1">
      <c r="A49" s="257"/>
      <c r="B49" s="258" t="s">
        <v>239</v>
      </c>
      <c r="C49" s="259" t="s">
        <v>3</v>
      </c>
      <c r="D49" s="272">
        <v>0</v>
      </c>
      <c r="E49" s="261"/>
    </row>
    <row r="50" spans="1:5" ht="21" customHeight="1">
      <c r="A50" s="257"/>
      <c r="B50" s="258" t="s">
        <v>240</v>
      </c>
      <c r="C50" s="259" t="s">
        <v>3</v>
      </c>
      <c r="D50" s="272">
        <v>65</v>
      </c>
      <c r="E50" s="261"/>
    </row>
    <row r="51" spans="1:5" ht="21" customHeight="1">
      <c r="A51" s="295"/>
      <c r="B51" s="296" t="s">
        <v>241</v>
      </c>
      <c r="C51" s="297" t="s">
        <v>3</v>
      </c>
      <c r="D51" s="298">
        <v>0</v>
      </c>
      <c r="E51" s="299"/>
    </row>
    <row r="52" spans="1:5" ht="21" customHeight="1">
      <c r="A52" s="295"/>
      <c r="B52" s="296" t="s">
        <v>242</v>
      </c>
      <c r="C52" s="297" t="s">
        <v>285</v>
      </c>
      <c r="D52" s="298"/>
      <c r="E52" s="299"/>
    </row>
    <row r="53" spans="1:5" ht="21" customHeight="1">
      <c r="A53" s="257"/>
      <c r="B53" s="258" t="s">
        <v>243</v>
      </c>
      <c r="C53" s="259"/>
      <c r="D53" s="272"/>
      <c r="E53" s="261"/>
    </row>
    <row r="54" spans="1:5" ht="21" customHeight="1">
      <c r="A54" s="257"/>
      <c r="B54" s="258" t="s">
        <v>244</v>
      </c>
      <c r="C54" s="259" t="s">
        <v>3</v>
      </c>
      <c r="D54" s="272">
        <v>4000</v>
      </c>
      <c r="E54" s="261"/>
    </row>
    <row r="55" spans="1:5" ht="21" customHeight="1">
      <c r="A55" s="257"/>
      <c r="B55" s="258" t="s">
        <v>245</v>
      </c>
      <c r="C55" s="259" t="s">
        <v>3</v>
      </c>
      <c r="D55" s="272">
        <v>0</v>
      </c>
      <c r="E55" s="261"/>
    </row>
    <row r="56" spans="1:5" ht="21" customHeight="1">
      <c r="A56" s="257"/>
      <c r="B56" s="258" t="s">
        <v>246</v>
      </c>
      <c r="C56" s="259" t="s">
        <v>3</v>
      </c>
      <c r="D56" s="272">
        <v>0</v>
      </c>
      <c r="E56" s="261"/>
    </row>
    <row r="57" spans="1:5" ht="21" customHeight="1">
      <c r="A57" s="257"/>
      <c r="B57" s="258" t="s">
        <v>247</v>
      </c>
      <c r="C57" s="259"/>
      <c r="D57" s="272"/>
      <c r="E57" s="261"/>
    </row>
    <row r="58" spans="1:5" ht="21" customHeight="1">
      <c r="A58" s="257"/>
      <c r="B58" s="258" t="s">
        <v>248</v>
      </c>
      <c r="C58" s="259" t="s">
        <v>49</v>
      </c>
      <c r="D58" s="272">
        <v>1</v>
      </c>
      <c r="E58" s="261"/>
    </row>
    <row r="59" spans="1:5" ht="21" customHeight="1">
      <c r="A59" s="257"/>
      <c r="B59" s="258"/>
      <c r="C59" s="259" t="s">
        <v>3</v>
      </c>
      <c r="D59" s="272">
        <v>20</v>
      </c>
      <c r="E59" s="300"/>
    </row>
    <row r="60" spans="1:5" ht="21" customHeight="1">
      <c r="A60" s="257"/>
      <c r="B60" s="258" t="s">
        <v>249</v>
      </c>
      <c r="C60" s="259" t="s">
        <v>3</v>
      </c>
      <c r="D60" s="272">
        <v>10</v>
      </c>
      <c r="E60" s="261"/>
    </row>
    <row r="61" spans="1:5" ht="21" customHeight="1">
      <c r="A61" s="257"/>
      <c r="B61" s="258" t="s">
        <v>250</v>
      </c>
      <c r="C61" s="259" t="s">
        <v>3</v>
      </c>
      <c r="D61" s="272">
        <v>12</v>
      </c>
      <c r="E61" s="261"/>
    </row>
    <row r="62" spans="1:5" ht="21" customHeight="1">
      <c r="A62" s="257"/>
      <c r="B62" s="258" t="s">
        <v>251</v>
      </c>
      <c r="C62" s="259" t="s">
        <v>49</v>
      </c>
      <c r="D62" s="272">
        <v>1</v>
      </c>
      <c r="E62" s="261"/>
    </row>
    <row r="63" spans="1:5" ht="21" customHeight="1">
      <c r="A63" s="257"/>
      <c r="B63" s="258"/>
      <c r="C63" s="259" t="s">
        <v>3</v>
      </c>
      <c r="D63" s="272">
        <v>10</v>
      </c>
      <c r="E63" s="261"/>
    </row>
    <row r="64" spans="1:5" ht="21" customHeight="1">
      <c r="A64" s="290"/>
      <c r="B64" s="291" t="s">
        <v>252</v>
      </c>
      <c r="C64" s="292"/>
      <c r="D64" s="293"/>
      <c r="E64" s="294"/>
    </row>
    <row r="65" spans="1:5" ht="21" customHeight="1">
      <c r="A65" s="257">
        <v>1</v>
      </c>
      <c r="B65" s="258" t="s">
        <v>253</v>
      </c>
      <c r="C65" s="259"/>
      <c r="D65" s="272"/>
      <c r="E65" s="261"/>
    </row>
    <row r="66" spans="1:5" ht="21" customHeight="1">
      <c r="A66" s="257"/>
      <c r="B66" s="258" t="s">
        <v>254</v>
      </c>
      <c r="C66" s="259" t="s">
        <v>3</v>
      </c>
      <c r="D66" s="272">
        <v>2500</v>
      </c>
      <c r="E66" s="261"/>
    </row>
    <row r="67" spans="1:5" ht="21" customHeight="1">
      <c r="A67" s="257"/>
      <c r="B67" s="258" t="s">
        <v>255</v>
      </c>
      <c r="C67" s="259" t="s">
        <v>3</v>
      </c>
      <c r="D67" s="272">
        <v>200</v>
      </c>
      <c r="E67" s="261"/>
    </row>
    <row r="68" spans="1:5" ht="21" customHeight="1">
      <c r="A68" s="257"/>
      <c r="B68" s="258" t="s">
        <v>256</v>
      </c>
      <c r="C68" s="259" t="s">
        <v>3</v>
      </c>
      <c r="D68" s="272">
        <v>0</v>
      </c>
      <c r="E68" s="261"/>
    </row>
    <row r="69" spans="1:5" ht="21" customHeight="1">
      <c r="A69" s="257">
        <v>2</v>
      </c>
      <c r="B69" s="258" t="s">
        <v>257</v>
      </c>
      <c r="C69" s="259" t="s">
        <v>3</v>
      </c>
      <c r="D69" s="272">
        <v>40000</v>
      </c>
      <c r="E69" s="261"/>
    </row>
    <row r="70" spans="1:5" ht="21" customHeight="1">
      <c r="A70" s="285">
        <v>3</v>
      </c>
      <c r="B70" s="286" t="s">
        <v>258</v>
      </c>
      <c r="C70" s="287" t="s">
        <v>8</v>
      </c>
      <c r="D70" s="288">
        <v>0</v>
      </c>
      <c r="E70" s="289"/>
    </row>
    <row r="71" spans="1:5" ht="21" customHeight="1">
      <c r="A71" s="252">
        <v>4</v>
      </c>
      <c r="B71" s="301" t="s">
        <v>259</v>
      </c>
      <c r="C71" s="302" t="s">
        <v>9</v>
      </c>
      <c r="D71" s="284">
        <v>0</v>
      </c>
      <c r="E71" s="256"/>
    </row>
    <row r="72" spans="1:5" ht="21" customHeight="1">
      <c r="A72" s="213"/>
      <c r="B72" s="214" t="s">
        <v>260</v>
      </c>
      <c r="C72" s="215"/>
      <c r="D72" s="216"/>
      <c r="E72" s="216"/>
    </row>
    <row r="73" spans="1:5" ht="21" customHeight="1">
      <c r="A73" s="248"/>
      <c r="B73" s="249" t="s">
        <v>261</v>
      </c>
      <c r="C73" s="250"/>
      <c r="D73" s="251"/>
      <c r="E73" s="251"/>
    </row>
    <row r="74" spans="1:5" ht="21" customHeight="1">
      <c r="A74" s="290"/>
      <c r="B74" s="303" t="s">
        <v>262</v>
      </c>
      <c r="C74" s="290"/>
      <c r="D74" s="304"/>
      <c r="E74" s="305"/>
    </row>
    <row r="75" spans="1:5" ht="21" customHeight="1">
      <c r="A75" s="306">
        <v>1</v>
      </c>
      <c r="B75" s="307" t="s">
        <v>263</v>
      </c>
      <c r="C75" s="306" t="s">
        <v>3</v>
      </c>
      <c r="D75" s="308">
        <v>300</v>
      </c>
      <c r="E75" s="309"/>
    </row>
    <row r="76" spans="1:5" ht="21" customHeight="1">
      <c r="A76" s="257">
        <v>2</v>
      </c>
      <c r="B76" s="310" t="s">
        <v>264</v>
      </c>
      <c r="C76" s="257" t="s">
        <v>3</v>
      </c>
      <c r="D76" s="272">
        <v>4000</v>
      </c>
      <c r="E76" s="261"/>
    </row>
    <row r="77" spans="1:5" ht="21" customHeight="1">
      <c r="A77" s="257">
        <v>3</v>
      </c>
      <c r="B77" s="310" t="s">
        <v>265</v>
      </c>
      <c r="C77" s="257" t="s">
        <v>3</v>
      </c>
      <c r="D77" s="272">
        <v>0</v>
      </c>
      <c r="E77" s="261"/>
    </row>
    <row r="78" spans="1:5" ht="21" customHeight="1">
      <c r="A78" s="257">
        <v>4</v>
      </c>
      <c r="B78" s="270" t="s">
        <v>266</v>
      </c>
      <c r="C78" s="257" t="s">
        <v>3</v>
      </c>
      <c r="D78" s="261">
        <v>0</v>
      </c>
      <c r="E78" s="261"/>
    </row>
    <row r="79" spans="1:5" ht="21" customHeight="1">
      <c r="A79" s="225"/>
      <c r="B79" s="226" t="s">
        <v>267</v>
      </c>
      <c r="C79" s="225" t="s">
        <v>3</v>
      </c>
      <c r="D79" s="227"/>
      <c r="E79" s="227"/>
    </row>
    <row r="80" spans="1:5" ht="21" customHeight="1">
      <c r="A80" s="311">
        <v>1</v>
      </c>
      <c r="B80" s="312" t="s">
        <v>268</v>
      </c>
      <c r="C80" s="311" t="s">
        <v>3</v>
      </c>
      <c r="D80" s="313">
        <v>60</v>
      </c>
      <c r="E80" s="313"/>
    </row>
    <row r="81" spans="1:5" ht="21" customHeight="1">
      <c r="A81" s="246">
        <v>2</v>
      </c>
      <c r="B81" s="300" t="s">
        <v>269</v>
      </c>
      <c r="C81" s="246" t="s">
        <v>3</v>
      </c>
      <c r="D81" s="314">
        <v>0</v>
      </c>
      <c r="E81" s="314"/>
    </row>
    <row r="82" spans="1:5" ht="21" customHeight="1">
      <c r="A82" s="315">
        <v>3</v>
      </c>
      <c r="B82" s="316" t="s">
        <v>270</v>
      </c>
      <c r="C82" s="315" t="s">
        <v>3</v>
      </c>
      <c r="D82" s="317">
        <v>1500</v>
      </c>
      <c r="E82" s="317"/>
    </row>
    <row r="83" spans="1:5" ht="21" customHeight="1">
      <c r="A83" s="248"/>
      <c r="B83" s="249" t="s">
        <v>195</v>
      </c>
      <c r="C83" s="250"/>
      <c r="D83" s="251"/>
      <c r="E83" s="251"/>
    </row>
    <row r="84" spans="1:5" ht="21" customHeight="1">
      <c r="A84" s="238"/>
      <c r="B84" s="239" t="s">
        <v>271</v>
      </c>
      <c r="C84" s="238"/>
      <c r="D84" s="240"/>
      <c r="E84" s="240"/>
    </row>
    <row r="85" spans="1:5" ht="21" customHeight="1">
      <c r="A85" s="318">
        <v>1</v>
      </c>
      <c r="B85" s="319" t="s">
        <v>272</v>
      </c>
      <c r="C85" s="318" t="s">
        <v>3</v>
      </c>
      <c r="D85" s="320">
        <v>3500</v>
      </c>
      <c r="E85" s="320"/>
    </row>
    <row r="86" spans="1:5" ht="21" customHeight="1">
      <c r="A86" s="321"/>
      <c r="B86" s="322"/>
      <c r="C86" s="323" t="s">
        <v>9</v>
      </c>
      <c r="D86" s="324">
        <v>500</v>
      </c>
      <c r="E86" s="324"/>
    </row>
    <row r="87" spans="1:5" ht="21" customHeight="1">
      <c r="A87" s="238"/>
      <c r="B87" s="239" t="s">
        <v>273</v>
      </c>
      <c r="C87" s="238"/>
      <c r="D87" s="240"/>
      <c r="E87" s="240"/>
    </row>
    <row r="88" spans="1:5" ht="21" customHeight="1">
      <c r="A88" s="318">
        <v>1</v>
      </c>
      <c r="B88" s="319" t="s">
        <v>274</v>
      </c>
      <c r="C88" s="318" t="s">
        <v>3</v>
      </c>
      <c r="D88" s="320">
        <v>14540</v>
      </c>
      <c r="E88" s="320"/>
    </row>
    <row r="89" spans="1:5" ht="21" customHeight="1">
      <c r="A89" s="321"/>
      <c r="B89" s="322"/>
      <c r="C89" s="321" t="s">
        <v>19</v>
      </c>
      <c r="D89" s="324">
        <v>14940</v>
      </c>
      <c r="E89" s="324"/>
    </row>
  </sheetData>
  <mergeCells count="2">
    <mergeCell ref="A1:E1"/>
    <mergeCell ref="A2:E2"/>
  </mergeCells>
  <pageMargins left="0.9055118110236221" right="0.35433070866141736" top="0.51181102362204722" bottom="0.43307086614173229" header="0.31496062992125984" footer="0.19685039370078741"/>
  <pageSetup paperSize="9" scale="80" orientation="portrait" r:id="rId1"/>
  <headerFooter alignWithMargins="0">
    <oddFooter xml:space="preserve">&amp;R&amp;"TH SarabunPSK,ธรรมดา"&amp;13หน้าที่ &amp;P     &amp;16  </oddFooter>
    <evenFooter>&amp;L&amp;"TH SarabunPSK,ธรรมดา"หน้าที่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G119"/>
  <sheetViews>
    <sheetView showGridLines="0" view="pageBreakPreview" topLeftCell="A19" zoomScaleSheetLayoutView="100" workbookViewId="0">
      <selection activeCell="B43" sqref="B43"/>
    </sheetView>
  </sheetViews>
  <sheetFormatPr defaultRowHeight="22.5"/>
  <cols>
    <col min="1" max="1" width="4" style="118" customWidth="1"/>
    <col min="2" max="2" width="84.5" style="89" bestFit="1" customWidth="1"/>
    <col min="3" max="3" width="8.1640625" style="89" customWidth="1"/>
    <col min="4" max="4" width="10.1640625" style="114" customWidth="1"/>
    <col min="5" max="5" width="9.83203125" style="89" bestFit="1" customWidth="1"/>
    <col min="6" max="6" width="9.33203125" style="115" bestFit="1" customWidth="1"/>
    <col min="7" max="7" width="7.33203125" style="116" bestFit="1" customWidth="1"/>
    <col min="8" max="17" width="9.33203125" style="89" customWidth="1"/>
    <col min="18" max="16384" width="9.33203125" style="89"/>
  </cols>
  <sheetData>
    <row r="1" spans="1:7" s="327" customFormat="1" ht="23.25" customHeight="1">
      <c r="A1" s="527" t="s">
        <v>200</v>
      </c>
      <c r="B1" s="527"/>
      <c r="C1" s="527"/>
      <c r="D1" s="527"/>
      <c r="E1" s="527"/>
      <c r="F1" s="527"/>
      <c r="G1" s="527"/>
    </row>
    <row r="2" spans="1:7" s="327" customFormat="1" ht="23.25" customHeight="1">
      <c r="A2" s="527" t="s">
        <v>203</v>
      </c>
      <c r="B2" s="527"/>
      <c r="C2" s="527"/>
      <c r="D2" s="527"/>
      <c r="E2" s="527"/>
      <c r="F2" s="527"/>
      <c r="G2" s="527"/>
    </row>
    <row r="3" spans="1:7" s="327" customFormat="1" ht="23.25" customHeight="1">
      <c r="A3" s="328"/>
      <c r="B3" s="527" t="s">
        <v>299</v>
      </c>
      <c r="C3" s="527"/>
      <c r="D3" s="527"/>
      <c r="E3" s="527"/>
      <c r="F3" s="527"/>
      <c r="G3" s="527"/>
    </row>
    <row r="4" spans="1:7" ht="22.5" customHeight="1">
      <c r="A4" s="528" t="s">
        <v>11</v>
      </c>
      <c r="B4" s="529"/>
      <c r="C4" s="532" t="s">
        <v>1</v>
      </c>
      <c r="D4" s="534" t="s">
        <v>16</v>
      </c>
      <c r="E4" s="536" t="s">
        <v>324</v>
      </c>
      <c r="F4" s="538">
        <v>21094</v>
      </c>
      <c r="G4" s="540" t="s">
        <v>125</v>
      </c>
    </row>
    <row r="5" spans="1:7" ht="22.5" customHeight="1">
      <c r="A5" s="530"/>
      <c r="B5" s="531"/>
      <c r="C5" s="533"/>
      <c r="D5" s="535"/>
      <c r="E5" s="537"/>
      <c r="F5" s="539"/>
      <c r="G5" s="541"/>
    </row>
    <row r="6" spans="1:7" ht="22.5" customHeight="1">
      <c r="A6" s="513" t="s">
        <v>194</v>
      </c>
      <c r="B6" s="514"/>
      <c r="C6" s="133"/>
      <c r="D6" s="134"/>
      <c r="E6" s="168"/>
      <c r="F6" s="169"/>
      <c r="G6" s="170"/>
    </row>
    <row r="7" spans="1:7" ht="22.5" customHeight="1">
      <c r="A7" s="516" t="s">
        <v>204</v>
      </c>
      <c r="B7" s="517"/>
      <c r="C7" s="137"/>
      <c r="D7" s="138"/>
      <c r="E7" s="165"/>
      <c r="F7" s="169"/>
      <c r="G7" s="170"/>
    </row>
    <row r="8" spans="1:7" ht="22.5" customHeight="1">
      <c r="A8" s="518" t="s">
        <v>205</v>
      </c>
      <c r="B8" s="519"/>
      <c r="C8" s="137"/>
      <c r="D8" s="138"/>
      <c r="E8" s="165"/>
      <c r="F8" s="169"/>
      <c r="G8" s="170"/>
    </row>
    <row r="9" spans="1:7" ht="22.5" customHeight="1">
      <c r="A9" s="177"/>
      <c r="B9" s="139" t="s">
        <v>206</v>
      </c>
      <c r="C9" s="140" t="s">
        <v>3</v>
      </c>
      <c r="D9" s="141">
        <v>0</v>
      </c>
      <c r="E9" s="159"/>
      <c r="F9" s="122"/>
      <c r="G9" s="123"/>
    </row>
    <row r="10" spans="1:7" ht="22.5" customHeight="1">
      <c r="A10" s="331" t="s">
        <v>17</v>
      </c>
      <c r="B10" s="351"/>
      <c r="C10" s="332"/>
      <c r="D10" s="333"/>
      <c r="E10" s="334"/>
      <c r="F10" s="335"/>
      <c r="G10" s="336"/>
    </row>
    <row r="11" spans="1:7" s="1" customFormat="1" ht="22.5" customHeight="1">
      <c r="A11" s="352"/>
      <c r="B11" s="330" t="s">
        <v>312</v>
      </c>
      <c r="C11" s="96" t="s">
        <v>3</v>
      </c>
      <c r="D11" s="97"/>
      <c r="E11" s="91">
        <f>F11</f>
        <v>103</v>
      </c>
      <c r="F11" s="92">
        <v>103</v>
      </c>
      <c r="G11" s="93"/>
    </row>
    <row r="12" spans="1:7" s="1" customFormat="1" ht="22.5" customHeight="1">
      <c r="A12" s="352"/>
      <c r="B12" s="330" t="s">
        <v>4</v>
      </c>
      <c r="C12" s="96" t="s">
        <v>3</v>
      </c>
      <c r="D12" s="97"/>
      <c r="E12" s="91">
        <f t="shared" ref="E12:E17" si="0">F12</f>
        <v>789</v>
      </c>
      <c r="F12" s="92">
        <v>789</v>
      </c>
      <c r="G12" s="93"/>
    </row>
    <row r="13" spans="1:7" s="1" customFormat="1" ht="22.5" customHeight="1">
      <c r="A13" s="352"/>
      <c r="B13" s="330"/>
      <c r="C13" s="96" t="s">
        <v>19</v>
      </c>
      <c r="D13" s="97"/>
      <c r="E13" s="91">
        <f t="shared" si="0"/>
        <v>1107</v>
      </c>
      <c r="F13" s="92">
        <v>1107</v>
      </c>
      <c r="G13" s="93"/>
    </row>
    <row r="14" spans="1:7" s="1" customFormat="1" ht="22.5" customHeight="1">
      <c r="A14" s="352"/>
      <c r="B14" s="330" t="s">
        <v>5</v>
      </c>
      <c r="C14" s="96" t="s">
        <v>6</v>
      </c>
      <c r="D14" s="97"/>
      <c r="E14" s="91">
        <f t="shared" si="0"/>
        <v>166</v>
      </c>
      <c r="F14" s="92">
        <v>166</v>
      </c>
      <c r="G14" s="93"/>
    </row>
    <row r="15" spans="1:7" s="1" customFormat="1" ht="22.5" customHeight="1">
      <c r="A15" s="352"/>
      <c r="B15" s="330"/>
      <c r="C15" s="96" t="s">
        <v>313</v>
      </c>
      <c r="D15" s="97"/>
      <c r="E15" s="91">
        <f t="shared" si="0"/>
        <v>101</v>
      </c>
      <c r="F15" s="92">
        <v>101</v>
      </c>
      <c r="G15" s="93"/>
    </row>
    <row r="16" spans="1:7" s="1" customFormat="1" ht="22.5" customHeight="1">
      <c r="A16" s="352"/>
      <c r="B16" s="330" t="s">
        <v>15</v>
      </c>
      <c r="C16" s="96" t="s">
        <v>3</v>
      </c>
      <c r="D16" s="97"/>
      <c r="E16" s="91">
        <f t="shared" si="0"/>
        <v>140</v>
      </c>
      <c r="F16" s="92">
        <v>140</v>
      </c>
      <c r="G16" s="93"/>
    </row>
    <row r="17" spans="1:7" s="1" customFormat="1" ht="22.5" customHeight="1">
      <c r="A17" s="352"/>
      <c r="B17" s="330" t="s">
        <v>7</v>
      </c>
      <c r="C17" s="96" t="s">
        <v>3</v>
      </c>
      <c r="D17" s="97"/>
      <c r="E17" s="91">
        <f t="shared" si="0"/>
        <v>140</v>
      </c>
      <c r="F17" s="92">
        <v>140</v>
      </c>
      <c r="G17" s="93"/>
    </row>
    <row r="18" spans="1:7" ht="22.5" customHeight="1">
      <c r="A18" s="125">
        <v>1</v>
      </c>
      <c r="B18" s="142" t="s">
        <v>207</v>
      </c>
      <c r="C18" s="143"/>
      <c r="D18" s="144"/>
      <c r="E18" s="91"/>
      <c r="F18" s="94"/>
      <c r="G18" s="95"/>
    </row>
    <row r="19" spans="1:7" ht="22.5" customHeight="1">
      <c r="A19" s="125"/>
      <c r="B19" s="142" t="s">
        <v>303</v>
      </c>
      <c r="C19" s="143" t="s">
        <v>3</v>
      </c>
      <c r="D19" s="144">
        <v>900</v>
      </c>
      <c r="E19" s="91">
        <f>F19</f>
        <v>87</v>
      </c>
      <c r="F19" s="94">
        <v>87</v>
      </c>
      <c r="G19" s="95">
        <f>E19*100/D19</f>
        <v>9.6666666666666661</v>
      </c>
    </row>
    <row r="20" spans="1:7" ht="22.5" customHeight="1">
      <c r="A20" s="125"/>
      <c r="B20" s="142" t="s">
        <v>286</v>
      </c>
      <c r="C20" s="143"/>
      <c r="D20" s="144"/>
      <c r="E20" s="91">
        <f t="shared" ref="E20:E21" si="1">F20</f>
        <v>87</v>
      </c>
      <c r="F20" s="94">
        <v>87</v>
      </c>
      <c r="G20" s="95"/>
    </row>
    <row r="21" spans="1:7" ht="22.5" customHeight="1">
      <c r="A21" s="125"/>
      <c r="B21" s="142" t="s">
        <v>287</v>
      </c>
      <c r="C21" s="143"/>
      <c r="D21" s="144"/>
      <c r="E21" s="91">
        <f t="shared" si="1"/>
        <v>70</v>
      </c>
      <c r="F21" s="94">
        <v>70</v>
      </c>
      <c r="G21" s="95"/>
    </row>
    <row r="22" spans="1:7" ht="22.5" customHeight="1">
      <c r="A22" s="125"/>
      <c r="B22" s="142" t="s">
        <v>288</v>
      </c>
      <c r="C22" s="143" t="s">
        <v>3</v>
      </c>
      <c r="D22" s="144">
        <v>800</v>
      </c>
      <c r="E22" s="91">
        <f>E23</f>
        <v>166</v>
      </c>
      <c r="F22" s="94"/>
      <c r="G22" s="95">
        <f>E22*100/D22</f>
        <v>20.75</v>
      </c>
    </row>
    <row r="23" spans="1:7" ht="22.5" customHeight="1">
      <c r="A23" s="125"/>
      <c r="B23" s="145" t="s">
        <v>292</v>
      </c>
      <c r="C23" s="143"/>
      <c r="D23" s="144"/>
      <c r="E23" s="91">
        <f>F23</f>
        <v>166</v>
      </c>
      <c r="F23" s="94">
        <v>166</v>
      </c>
      <c r="G23" s="95"/>
    </row>
    <row r="24" spans="1:7" ht="22.5" customHeight="1">
      <c r="A24" s="125"/>
      <c r="B24" s="145" t="s">
        <v>321</v>
      </c>
      <c r="C24" s="143"/>
      <c r="D24" s="144"/>
      <c r="E24" s="91">
        <f>F24</f>
        <v>155</v>
      </c>
      <c r="F24" s="94">
        <v>155</v>
      </c>
      <c r="G24" s="95"/>
    </row>
    <row r="25" spans="1:7" ht="22.5" customHeight="1">
      <c r="A25" s="125"/>
      <c r="B25" s="145" t="s">
        <v>322</v>
      </c>
      <c r="C25" s="143"/>
      <c r="D25" s="144"/>
      <c r="E25" s="91">
        <f>F25</f>
        <v>11</v>
      </c>
      <c r="F25" s="94">
        <v>11</v>
      </c>
      <c r="G25" s="95"/>
    </row>
    <row r="26" spans="1:7" ht="22.5" customHeight="1">
      <c r="A26" s="125"/>
      <c r="B26" s="145" t="s">
        <v>289</v>
      </c>
      <c r="C26" s="143"/>
      <c r="D26" s="144"/>
      <c r="E26" s="91">
        <f>F26</f>
        <v>79</v>
      </c>
      <c r="F26" s="94">
        <f>F27+F28</f>
        <v>79</v>
      </c>
      <c r="G26" s="95"/>
    </row>
    <row r="27" spans="1:7" ht="22.5" customHeight="1">
      <c r="A27" s="125"/>
      <c r="B27" s="145" t="s">
        <v>291</v>
      </c>
      <c r="C27" s="143"/>
      <c r="D27" s="144"/>
      <c r="E27" s="91">
        <f t="shared" ref="E27:E51" si="2">F27</f>
        <v>66</v>
      </c>
      <c r="F27" s="94">
        <v>66</v>
      </c>
      <c r="G27" s="95"/>
    </row>
    <row r="28" spans="1:7" ht="22.5" customHeight="1">
      <c r="A28" s="125"/>
      <c r="B28" s="145" t="s">
        <v>290</v>
      </c>
      <c r="C28" s="143"/>
      <c r="D28" s="144"/>
      <c r="E28" s="91">
        <f t="shared" si="2"/>
        <v>13</v>
      </c>
      <c r="F28" s="94">
        <v>13</v>
      </c>
      <c r="G28" s="95"/>
    </row>
    <row r="29" spans="1:7" ht="22.5" customHeight="1">
      <c r="A29" s="125"/>
      <c r="B29" s="145" t="s">
        <v>293</v>
      </c>
      <c r="C29" s="143"/>
      <c r="D29" s="144"/>
      <c r="E29" s="91">
        <f t="shared" si="2"/>
        <v>0</v>
      </c>
      <c r="F29" s="94">
        <v>0</v>
      </c>
      <c r="G29" s="95"/>
    </row>
    <row r="30" spans="1:7" ht="22.5" customHeight="1">
      <c r="A30" s="125"/>
      <c r="B30" s="145" t="s">
        <v>294</v>
      </c>
      <c r="C30" s="143"/>
      <c r="D30" s="144"/>
      <c r="E30" s="91">
        <f t="shared" si="2"/>
        <v>0</v>
      </c>
      <c r="F30" s="94">
        <v>0</v>
      </c>
      <c r="G30" s="95"/>
    </row>
    <row r="31" spans="1:7" ht="22.5" customHeight="1">
      <c r="A31" s="125"/>
      <c r="B31" s="145" t="s">
        <v>295</v>
      </c>
      <c r="C31" s="143"/>
      <c r="D31" s="144"/>
      <c r="E31" s="91">
        <f t="shared" si="2"/>
        <v>0</v>
      </c>
      <c r="F31" s="94">
        <v>0</v>
      </c>
      <c r="G31" s="95"/>
    </row>
    <row r="32" spans="1:7" ht="22.5" customHeight="1">
      <c r="A32" s="125"/>
      <c r="B32" s="145" t="s">
        <v>296</v>
      </c>
      <c r="C32" s="143"/>
      <c r="D32" s="144"/>
      <c r="E32" s="91">
        <f t="shared" si="2"/>
        <v>100</v>
      </c>
      <c r="F32" s="94">
        <v>100</v>
      </c>
      <c r="G32" s="95"/>
    </row>
    <row r="33" spans="1:7" ht="22.5" customHeight="1">
      <c r="A33" s="125"/>
      <c r="B33" s="145" t="s">
        <v>297</v>
      </c>
      <c r="C33" s="143"/>
      <c r="D33" s="144"/>
      <c r="E33" s="91">
        <f t="shared" si="2"/>
        <v>66</v>
      </c>
      <c r="F33" s="94">
        <v>66</v>
      </c>
      <c r="G33" s="95"/>
    </row>
    <row r="34" spans="1:7" ht="22.5" customHeight="1">
      <c r="A34" s="125"/>
      <c r="B34" s="145" t="s">
        <v>319</v>
      </c>
      <c r="C34" s="143"/>
      <c r="D34" s="144"/>
      <c r="E34" s="91">
        <f t="shared" si="2"/>
        <v>482</v>
      </c>
      <c r="F34" s="94">
        <v>482</v>
      </c>
      <c r="G34" s="95"/>
    </row>
    <row r="35" spans="1:7" ht="22.5" customHeight="1">
      <c r="A35" s="125"/>
      <c r="B35" s="142" t="s">
        <v>311</v>
      </c>
      <c r="C35" s="143" t="s">
        <v>3</v>
      </c>
      <c r="D35" s="144">
        <v>450</v>
      </c>
      <c r="E35" s="91">
        <f t="shared" si="2"/>
        <v>0</v>
      </c>
      <c r="F35" s="94">
        <v>0</v>
      </c>
      <c r="G35" s="95">
        <f>E35*100/D35</f>
        <v>0</v>
      </c>
    </row>
    <row r="36" spans="1:7" ht="22.5" customHeight="1">
      <c r="A36" s="125"/>
      <c r="B36" s="142" t="s">
        <v>310</v>
      </c>
      <c r="C36" s="143" t="s">
        <v>3</v>
      </c>
      <c r="D36" s="144">
        <v>600</v>
      </c>
      <c r="E36" s="91">
        <v>0</v>
      </c>
      <c r="F36" s="94">
        <v>0</v>
      </c>
      <c r="G36" s="95">
        <f>E36*100/D36</f>
        <v>0</v>
      </c>
    </row>
    <row r="37" spans="1:7" ht="22.5" customHeight="1">
      <c r="A37" s="125"/>
      <c r="B37" s="142" t="s">
        <v>286</v>
      </c>
      <c r="C37" s="143"/>
      <c r="D37" s="144"/>
      <c r="E37" s="91">
        <f t="shared" si="2"/>
        <v>0</v>
      </c>
      <c r="F37" s="94">
        <v>0</v>
      </c>
      <c r="G37" s="95"/>
    </row>
    <row r="38" spans="1:7" ht="22.5" customHeight="1">
      <c r="A38" s="125"/>
      <c r="B38" s="142" t="s">
        <v>287</v>
      </c>
      <c r="C38" s="143"/>
      <c r="D38" s="144"/>
      <c r="E38" s="91">
        <f t="shared" si="2"/>
        <v>0</v>
      </c>
      <c r="F38" s="94">
        <v>0</v>
      </c>
      <c r="G38" s="95"/>
    </row>
    <row r="39" spans="1:7" ht="22.5" customHeight="1">
      <c r="A39" s="124"/>
      <c r="B39" s="142" t="s">
        <v>314</v>
      </c>
      <c r="C39" s="143" t="s">
        <v>3</v>
      </c>
      <c r="D39" s="144">
        <v>1</v>
      </c>
      <c r="E39" s="91">
        <f t="shared" si="2"/>
        <v>1</v>
      </c>
      <c r="F39" s="94">
        <v>1</v>
      </c>
      <c r="G39" s="95">
        <f>E39*100/D39</f>
        <v>100</v>
      </c>
    </row>
    <row r="40" spans="1:7" ht="22.5" customHeight="1">
      <c r="A40" s="124"/>
      <c r="B40" s="142" t="s">
        <v>315</v>
      </c>
      <c r="C40" s="143" t="s">
        <v>3</v>
      </c>
      <c r="D40" s="144">
        <v>100</v>
      </c>
      <c r="E40" s="91">
        <f t="shared" ref="E40" si="3">F40</f>
        <v>0</v>
      </c>
      <c r="F40" s="94">
        <v>0</v>
      </c>
      <c r="G40" s="95">
        <f>E40*100/D40</f>
        <v>0</v>
      </c>
    </row>
    <row r="41" spans="1:7" ht="22.5" customHeight="1">
      <c r="A41" s="127">
        <v>2</v>
      </c>
      <c r="B41" s="202" t="s">
        <v>218</v>
      </c>
      <c r="C41" s="203"/>
      <c r="D41" s="204"/>
      <c r="E41" s="107"/>
      <c r="F41" s="101"/>
      <c r="G41" s="102"/>
    </row>
    <row r="42" spans="1:7" ht="22.5" customHeight="1">
      <c r="A42" s="125"/>
      <c r="B42" s="142" t="s">
        <v>300</v>
      </c>
      <c r="C42" s="143" t="s">
        <v>3</v>
      </c>
      <c r="D42" s="144">
        <v>20</v>
      </c>
      <c r="E42" s="91">
        <f t="shared" si="2"/>
        <v>0</v>
      </c>
      <c r="F42" s="94">
        <v>0</v>
      </c>
      <c r="G42" s="95">
        <f>E42*100/D42</f>
        <v>0</v>
      </c>
    </row>
    <row r="43" spans="1:7" ht="22.5" customHeight="1">
      <c r="A43" s="125"/>
      <c r="B43" s="142" t="s">
        <v>286</v>
      </c>
      <c r="C43" s="143"/>
      <c r="D43" s="144"/>
      <c r="E43" s="91">
        <f t="shared" si="2"/>
        <v>0</v>
      </c>
      <c r="F43" s="94">
        <v>0</v>
      </c>
      <c r="G43" s="95"/>
    </row>
    <row r="44" spans="1:7" ht="22.5" customHeight="1">
      <c r="A44" s="125"/>
      <c r="B44" s="142" t="s">
        <v>287</v>
      </c>
      <c r="C44" s="143"/>
      <c r="D44" s="144"/>
      <c r="E44" s="91">
        <f t="shared" si="2"/>
        <v>0</v>
      </c>
      <c r="F44" s="94">
        <v>0</v>
      </c>
      <c r="G44" s="95"/>
    </row>
    <row r="45" spans="1:7" ht="22.5" customHeight="1">
      <c r="A45" s="125"/>
      <c r="B45" s="142" t="s">
        <v>301</v>
      </c>
      <c r="C45" s="143" t="s">
        <v>3</v>
      </c>
      <c r="D45" s="144">
        <v>150</v>
      </c>
      <c r="E45" s="91">
        <f t="shared" si="2"/>
        <v>0</v>
      </c>
      <c r="F45" s="94">
        <v>0</v>
      </c>
      <c r="G45" s="95">
        <f>E45*100/D45</f>
        <v>0</v>
      </c>
    </row>
    <row r="46" spans="1:7" ht="22.5" customHeight="1">
      <c r="A46" s="125"/>
      <c r="B46" s="142" t="s">
        <v>286</v>
      </c>
      <c r="C46" s="143"/>
      <c r="D46" s="144"/>
      <c r="E46" s="91">
        <f t="shared" si="2"/>
        <v>0</v>
      </c>
      <c r="F46" s="94">
        <v>0</v>
      </c>
      <c r="G46" s="95"/>
    </row>
    <row r="47" spans="1:7" ht="22.5" customHeight="1">
      <c r="A47" s="125"/>
      <c r="B47" s="142" t="s">
        <v>287</v>
      </c>
      <c r="C47" s="143"/>
      <c r="D47" s="144"/>
      <c r="E47" s="91">
        <f t="shared" si="2"/>
        <v>0</v>
      </c>
      <c r="F47" s="94">
        <v>0</v>
      </c>
      <c r="G47" s="95"/>
    </row>
    <row r="48" spans="1:7" ht="22.5" customHeight="1">
      <c r="A48" s="125"/>
      <c r="B48" s="142" t="s">
        <v>302</v>
      </c>
      <c r="C48" s="143" t="s">
        <v>3</v>
      </c>
      <c r="D48" s="144">
        <v>35</v>
      </c>
      <c r="E48" s="91">
        <f>E49</f>
        <v>3</v>
      </c>
      <c r="F48" s="94">
        <f>F49</f>
        <v>3</v>
      </c>
      <c r="G48" s="95">
        <f>E48*100/D48</f>
        <v>8.5714285714285712</v>
      </c>
    </row>
    <row r="49" spans="1:7" ht="22.5" customHeight="1">
      <c r="A49" s="125"/>
      <c r="B49" s="142" t="s">
        <v>286</v>
      </c>
      <c r="C49" s="143"/>
      <c r="D49" s="144"/>
      <c r="E49" s="91">
        <f>F50</f>
        <v>3</v>
      </c>
      <c r="F49" s="94">
        <v>3</v>
      </c>
      <c r="G49" s="95"/>
    </row>
    <row r="50" spans="1:7" ht="22.5" customHeight="1">
      <c r="A50" s="125"/>
      <c r="B50" s="142" t="s">
        <v>287</v>
      </c>
      <c r="C50" s="143"/>
      <c r="D50" s="144"/>
      <c r="E50" s="91">
        <f t="shared" si="2"/>
        <v>3</v>
      </c>
      <c r="F50" s="94">
        <v>3</v>
      </c>
      <c r="G50" s="95"/>
    </row>
    <row r="51" spans="1:7" ht="22.5" customHeight="1">
      <c r="A51" s="178"/>
      <c r="B51" s="171" t="s">
        <v>222</v>
      </c>
      <c r="C51" s="172" t="s">
        <v>3</v>
      </c>
      <c r="D51" s="179">
        <v>1</v>
      </c>
      <c r="E51" s="119">
        <f t="shared" si="2"/>
        <v>1</v>
      </c>
      <c r="F51" s="180">
        <v>1</v>
      </c>
      <c r="G51" s="95">
        <f>E51*100/D51</f>
        <v>100</v>
      </c>
    </row>
    <row r="52" spans="1:7" ht="22.5" customHeight="1">
      <c r="A52" s="197"/>
      <c r="B52" s="198" t="s">
        <v>335</v>
      </c>
      <c r="C52" s="199" t="s">
        <v>3</v>
      </c>
      <c r="D52" s="200">
        <v>46</v>
      </c>
      <c r="E52" s="201">
        <f t="shared" ref="E52" si="4">F52</f>
        <v>0</v>
      </c>
      <c r="F52" s="99">
        <v>0</v>
      </c>
      <c r="G52" s="100">
        <f>E52*100/D52</f>
        <v>0</v>
      </c>
    </row>
    <row r="53" spans="1:7" ht="22.5" customHeight="1">
      <c r="A53" s="520" t="s">
        <v>225</v>
      </c>
      <c r="B53" s="521"/>
      <c r="C53" s="146"/>
      <c r="D53" s="147"/>
      <c r="E53" s="165"/>
      <c r="F53" s="166"/>
      <c r="G53" s="167"/>
    </row>
    <row r="54" spans="1:7" ht="22.5" customHeight="1">
      <c r="A54" s="181"/>
      <c r="B54" s="139" t="s">
        <v>228</v>
      </c>
      <c r="C54" s="140" t="s">
        <v>3</v>
      </c>
      <c r="D54" s="182"/>
      <c r="E54" s="159"/>
      <c r="F54" s="160"/>
      <c r="G54" s="161"/>
    </row>
    <row r="55" spans="1:7" ht="22.5" customHeight="1">
      <c r="A55" s="124"/>
      <c r="B55" s="142" t="s">
        <v>316</v>
      </c>
      <c r="C55" s="143" t="s">
        <v>3</v>
      </c>
      <c r="D55" s="148"/>
      <c r="E55" s="91">
        <f t="shared" ref="E55:E57" si="5">F55</f>
        <v>2</v>
      </c>
      <c r="F55" s="92">
        <v>2</v>
      </c>
      <c r="G55" s="93"/>
    </row>
    <row r="56" spans="1:7" ht="22.5" customHeight="1">
      <c r="A56" s="124"/>
      <c r="B56" s="142" t="s">
        <v>317</v>
      </c>
      <c r="C56" s="143" t="s">
        <v>3</v>
      </c>
      <c r="D56" s="148"/>
      <c r="E56" s="91">
        <f t="shared" si="5"/>
        <v>0</v>
      </c>
      <c r="F56" s="92">
        <v>0</v>
      </c>
      <c r="G56" s="93"/>
    </row>
    <row r="57" spans="1:7" ht="22.5" customHeight="1">
      <c r="A57" s="162"/>
      <c r="B57" s="171" t="s">
        <v>318</v>
      </c>
      <c r="C57" s="172" t="s">
        <v>3</v>
      </c>
      <c r="D57" s="173"/>
      <c r="E57" s="91">
        <f t="shared" si="5"/>
        <v>7</v>
      </c>
      <c r="F57" s="163">
        <v>7</v>
      </c>
      <c r="G57" s="164"/>
    </row>
    <row r="58" spans="1:7" ht="22.5" customHeight="1">
      <c r="A58" s="522" t="s">
        <v>233</v>
      </c>
      <c r="B58" s="523"/>
      <c r="C58" s="149"/>
      <c r="D58" s="150"/>
      <c r="E58" s="165"/>
      <c r="F58" s="166"/>
      <c r="G58" s="167"/>
    </row>
    <row r="59" spans="1:7" ht="22.5" customHeight="1">
      <c r="A59" s="181"/>
      <c r="B59" s="183" t="s">
        <v>234</v>
      </c>
      <c r="C59" s="184"/>
      <c r="D59" s="182"/>
      <c r="E59" s="159"/>
      <c r="F59" s="160"/>
      <c r="G59" s="161"/>
    </row>
    <row r="60" spans="1:7" ht="22.5" customHeight="1">
      <c r="A60" s="125"/>
      <c r="B60" s="142" t="s">
        <v>235</v>
      </c>
      <c r="C60" s="143"/>
      <c r="D60" s="148"/>
      <c r="E60" s="91"/>
      <c r="F60" s="94"/>
      <c r="G60" s="95"/>
    </row>
    <row r="61" spans="1:7" ht="22.5" customHeight="1">
      <c r="A61" s="125"/>
      <c r="B61" s="142" t="s">
        <v>236</v>
      </c>
      <c r="C61" s="143" t="s">
        <v>3</v>
      </c>
      <c r="D61" s="148">
        <v>1000</v>
      </c>
      <c r="E61" s="91">
        <f t="shared" ref="E61:E73" si="6">F61</f>
        <v>0</v>
      </c>
      <c r="F61" s="94">
        <v>0</v>
      </c>
      <c r="G61" s="95">
        <f>E61*100/D61</f>
        <v>0</v>
      </c>
    </row>
    <row r="62" spans="1:7" ht="22.5" customHeight="1">
      <c r="A62" s="125"/>
      <c r="B62" s="142" t="s">
        <v>237</v>
      </c>
      <c r="C62" s="143" t="s">
        <v>3</v>
      </c>
      <c r="D62" s="148">
        <v>1200</v>
      </c>
      <c r="E62" s="91">
        <f t="shared" si="6"/>
        <v>0</v>
      </c>
      <c r="F62" s="94">
        <v>0</v>
      </c>
      <c r="G62" s="95">
        <f t="shared" ref="G62:G73" si="7">E62*100/D62</f>
        <v>0</v>
      </c>
    </row>
    <row r="63" spans="1:7" ht="22.5" customHeight="1">
      <c r="A63" s="124"/>
      <c r="B63" s="142" t="s">
        <v>240</v>
      </c>
      <c r="C63" s="143" t="s">
        <v>3</v>
      </c>
      <c r="D63" s="148">
        <v>65</v>
      </c>
      <c r="E63" s="91">
        <f t="shared" si="6"/>
        <v>0</v>
      </c>
      <c r="F63" s="92">
        <v>0</v>
      </c>
      <c r="G63" s="95">
        <f t="shared" si="7"/>
        <v>0</v>
      </c>
    </row>
    <row r="64" spans="1:7" ht="22.5" customHeight="1">
      <c r="A64" s="125"/>
      <c r="B64" s="142" t="s">
        <v>243</v>
      </c>
      <c r="C64" s="143"/>
      <c r="D64" s="148"/>
      <c r="E64" s="91"/>
      <c r="F64" s="94"/>
      <c r="G64" s="95"/>
    </row>
    <row r="65" spans="1:7" ht="22.5" customHeight="1">
      <c r="A65" s="125"/>
      <c r="B65" s="142" t="s">
        <v>244</v>
      </c>
      <c r="C65" s="143" t="s">
        <v>3</v>
      </c>
      <c r="D65" s="148">
        <v>4000</v>
      </c>
      <c r="E65" s="91">
        <f t="shared" si="6"/>
        <v>319</v>
      </c>
      <c r="F65" s="94">
        <v>319</v>
      </c>
      <c r="G65" s="95">
        <f t="shared" si="7"/>
        <v>7.9749999999999996</v>
      </c>
    </row>
    <row r="66" spans="1:7" ht="22.5" customHeight="1">
      <c r="A66" s="124"/>
      <c r="B66" s="142" t="s">
        <v>247</v>
      </c>
      <c r="C66" s="143" t="s">
        <v>3</v>
      </c>
      <c r="D66" s="148"/>
      <c r="E66" s="91"/>
      <c r="F66" s="92"/>
      <c r="G66" s="93"/>
    </row>
    <row r="67" spans="1:7" ht="22.5" customHeight="1">
      <c r="A67" s="124"/>
      <c r="B67" s="142"/>
      <c r="C67" s="143" t="s">
        <v>49</v>
      </c>
      <c r="D67" s="148"/>
      <c r="E67" s="91"/>
      <c r="F67" s="92"/>
      <c r="G67" s="93"/>
    </row>
    <row r="68" spans="1:7" ht="22.5" customHeight="1">
      <c r="A68" s="124"/>
      <c r="B68" s="142" t="s">
        <v>248</v>
      </c>
      <c r="C68" s="143" t="s">
        <v>49</v>
      </c>
      <c r="D68" s="148">
        <v>1</v>
      </c>
      <c r="E68" s="91">
        <f t="shared" si="6"/>
        <v>0</v>
      </c>
      <c r="F68" s="92">
        <v>0</v>
      </c>
      <c r="G68" s="95">
        <f t="shared" si="7"/>
        <v>0</v>
      </c>
    </row>
    <row r="69" spans="1:7" ht="22.5" customHeight="1">
      <c r="A69" s="125"/>
      <c r="B69" s="142"/>
      <c r="C69" s="143" t="s">
        <v>3</v>
      </c>
      <c r="D69" s="148">
        <v>20</v>
      </c>
      <c r="E69" s="91">
        <f t="shared" si="6"/>
        <v>0</v>
      </c>
      <c r="F69" s="94">
        <v>0</v>
      </c>
      <c r="G69" s="95">
        <f t="shared" si="7"/>
        <v>0</v>
      </c>
    </row>
    <row r="70" spans="1:7" ht="22.5" customHeight="1">
      <c r="A70" s="125"/>
      <c r="B70" s="142" t="s">
        <v>249</v>
      </c>
      <c r="C70" s="143" t="s">
        <v>3</v>
      </c>
      <c r="D70" s="148">
        <v>10</v>
      </c>
      <c r="E70" s="91">
        <f t="shared" si="6"/>
        <v>0</v>
      </c>
      <c r="F70" s="94">
        <v>0</v>
      </c>
      <c r="G70" s="95">
        <f t="shared" si="7"/>
        <v>0</v>
      </c>
    </row>
    <row r="71" spans="1:7" ht="22.5" customHeight="1">
      <c r="A71" s="124"/>
      <c r="B71" s="142" t="s">
        <v>250</v>
      </c>
      <c r="C71" s="143" t="s">
        <v>3</v>
      </c>
      <c r="D71" s="148">
        <v>12</v>
      </c>
      <c r="E71" s="91">
        <f t="shared" si="6"/>
        <v>0</v>
      </c>
      <c r="F71" s="92">
        <v>0</v>
      </c>
      <c r="G71" s="95">
        <f t="shared" si="7"/>
        <v>0</v>
      </c>
    </row>
    <row r="72" spans="1:7" ht="22.5" customHeight="1">
      <c r="A72" s="128"/>
      <c r="B72" s="142" t="s">
        <v>251</v>
      </c>
      <c r="C72" s="143" t="s">
        <v>49</v>
      </c>
      <c r="D72" s="148">
        <v>1</v>
      </c>
      <c r="E72" s="91">
        <f t="shared" si="6"/>
        <v>0</v>
      </c>
      <c r="F72" s="90">
        <v>0</v>
      </c>
      <c r="G72" s="95">
        <f t="shared" si="7"/>
        <v>0</v>
      </c>
    </row>
    <row r="73" spans="1:7" ht="22.5" customHeight="1">
      <c r="A73" s="129"/>
      <c r="B73" s="171"/>
      <c r="C73" s="172" t="s">
        <v>3</v>
      </c>
      <c r="D73" s="173">
        <v>10</v>
      </c>
      <c r="E73" s="91">
        <f t="shared" si="6"/>
        <v>0</v>
      </c>
      <c r="F73" s="120">
        <v>0</v>
      </c>
      <c r="G73" s="95">
        <f t="shared" si="7"/>
        <v>0</v>
      </c>
    </row>
    <row r="74" spans="1:7" ht="23.25" customHeight="1">
      <c r="A74" s="522" t="s">
        <v>252</v>
      </c>
      <c r="B74" s="523"/>
      <c r="C74" s="149"/>
      <c r="D74" s="150"/>
      <c r="E74" s="165"/>
      <c r="F74" s="169"/>
      <c r="G74" s="170"/>
    </row>
    <row r="75" spans="1:7" ht="23.25" customHeight="1">
      <c r="A75" s="177"/>
      <c r="B75" s="139" t="s">
        <v>253</v>
      </c>
      <c r="C75" s="140"/>
      <c r="D75" s="182"/>
      <c r="E75" s="159"/>
      <c r="F75" s="122"/>
      <c r="G75" s="123"/>
    </row>
    <row r="76" spans="1:7" ht="23.25" customHeight="1">
      <c r="A76" s="125"/>
      <c r="B76" s="142" t="s">
        <v>254</v>
      </c>
      <c r="C76" s="143" t="s">
        <v>3</v>
      </c>
      <c r="D76" s="148">
        <v>2500</v>
      </c>
      <c r="E76" s="91">
        <f t="shared" ref="E76:E78" si="8">F76</f>
        <v>0</v>
      </c>
      <c r="F76" s="94">
        <v>0</v>
      </c>
      <c r="G76" s="95">
        <f t="shared" ref="G76:G78" si="9">E76*100/D76</f>
        <v>0</v>
      </c>
    </row>
    <row r="77" spans="1:7" ht="23.25" customHeight="1">
      <c r="A77" s="125"/>
      <c r="B77" s="142" t="s">
        <v>255</v>
      </c>
      <c r="C77" s="143" t="s">
        <v>3</v>
      </c>
      <c r="D77" s="148">
        <v>200</v>
      </c>
      <c r="E77" s="91">
        <f t="shared" si="8"/>
        <v>0</v>
      </c>
      <c r="F77" s="94">
        <v>0</v>
      </c>
      <c r="G77" s="95">
        <f t="shared" si="9"/>
        <v>0</v>
      </c>
    </row>
    <row r="78" spans="1:7" ht="23.25" customHeight="1">
      <c r="A78" s="126"/>
      <c r="B78" s="198" t="s">
        <v>257</v>
      </c>
      <c r="C78" s="199" t="s">
        <v>3</v>
      </c>
      <c r="D78" s="205">
        <v>40000</v>
      </c>
      <c r="E78" s="201">
        <f t="shared" si="8"/>
        <v>5944</v>
      </c>
      <c r="F78" s="99">
        <v>5944</v>
      </c>
      <c r="G78" s="100">
        <f t="shared" si="9"/>
        <v>14.86</v>
      </c>
    </row>
    <row r="79" spans="1:7" ht="21" customHeight="1">
      <c r="A79" s="513" t="s">
        <v>260</v>
      </c>
      <c r="B79" s="514"/>
      <c r="C79" s="133"/>
      <c r="D79" s="134"/>
      <c r="E79" s="165"/>
      <c r="F79" s="175"/>
      <c r="G79" s="176"/>
    </row>
    <row r="80" spans="1:7" ht="21" customHeight="1">
      <c r="A80" s="524" t="s">
        <v>261</v>
      </c>
      <c r="B80" s="524"/>
      <c r="C80" s="137"/>
      <c r="D80" s="138"/>
      <c r="E80" s="165"/>
      <c r="F80" s="169"/>
      <c r="G80" s="170"/>
    </row>
    <row r="81" spans="1:7" ht="21" customHeight="1">
      <c r="A81" s="525" t="s">
        <v>262</v>
      </c>
      <c r="B81" s="525"/>
      <c r="C81" s="151"/>
      <c r="D81" s="150"/>
      <c r="E81" s="165"/>
      <c r="F81" s="169"/>
      <c r="G81" s="170"/>
    </row>
    <row r="82" spans="1:7" ht="21" customHeight="1">
      <c r="A82" s="177"/>
      <c r="B82" s="152" t="s">
        <v>263</v>
      </c>
      <c r="C82" s="153" t="s">
        <v>3</v>
      </c>
      <c r="D82" s="154">
        <v>300</v>
      </c>
      <c r="E82" s="91">
        <f t="shared" ref="E82:E90" si="10">F82</f>
        <v>0</v>
      </c>
      <c r="F82" s="122">
        <v>0</v>
      </c>
      <c r="G82" s="95">
        <f t="shared" ref="G82:G94" si="11">E82*100/D82</f>
        <v>0</v>
      </c>
    </row>
    <row r="83" spans="1:7" ht="21" customHeight="1">
      <c r="A83" s="129"/>
      <c r="B83" s="171" t="s">
        <v>264</v>
      </c>
      <c r="C83" s="185" t="s">
        <v>3</v>
      </c>
      <c r="D83" s="173">
        <v>4000</v>
      </c>
      <c r="E83" s="91">
        <f t="shared" si="10"/>
        <v>0</v>
      </c>
      <c r="F83" s="120">
        <v>0</v>
      </c>
      <c r="G83" s="95">
        <f t="shared" si="11"/>
        <v>0</v>
      </c>
    </row>
    <row r="84" spans="1:7" ht="21" customHeight="1">
      <c r="A84" s="526" t="s">
        <v>267</v>
      </c>
      <c r="B84" s="526"/>
      <c r="C84" s="135" t="s">
        <v>3</v>
      </c>
      <c r="D84" s="136"/>
      <c r="E84" s="165"/>
      <c r="F84" s="169"/>
      <c r="G84" s="170"/>
    </row>
    <row r="85" spans="1:7" ht="21" customHeight="1">
      <c r="A85" s="127"/>
      <c r="B85" s="329" t="s">
        <v>268</v>
      </c>
      <c r="C85" s="155" t="s">
        <v>3</v>
      </c>
      <c r="D85" s="156">
        <v>60</v>
      </c>
      <c r="E85" s="91">
        <f t="shared" si="10"/>
        <v>0</v>
      </c>
      <c r="F85" s="174">
        <v>0</v>
      </c>
      <c r="G85" s="95">
        <f t="shared" si="11"/>
        <v>0</v>
      </c>
    </row>
    <row r="86" spans="1:7" ht="21" customHeight="1">
      <c r="A86" s="125"/>
      <c r="B86" s="461" t="s">
        <v>270</v>
      </c>
      <c r="C86" s="462" t="s">
        <v>3</v>
      </c>
      <c r="D86" s="343">
        <v>1500</v>
      </c>
      <c r="E86" s="91">
        <f>E87+E88+E89+E90</f>
        <v>76</v>
      </c>
      <c r="F86" s="94">
        <f>F87+F88+F89+F90</f>
        <v>76</v>
      </c>
      <c r="G86" s="95">
        <f t="shared" si="11"/>
        <v>5.0666666666666664</v>
      </c>
    </row>
    <row r="87" spans="1:7" ht="21" customHeight="1">
      <c r="A87" s="125"/>
      <c r="B87" s="461" t="s">
        <v>328</v>
      </c>
      <c r="C87" s="462" t="s">
        <v>3</v>
      </c>
      <c r="D87" s="343"/>
      <c r="E87" s="91">
        <f t="shared" si="10"/>
        <v>13</v>
      </c>
      <c r="F87" s="94">
        <v>13</v>
      </c>
      <c r="G87" s="95"/>
    </row>
    <row r="88" spans="1:7" ht="21" customHeight="1">
      <c r="A88" s="125"/>
      <c r="B88" s="461" t="s">
        <v>341</v>
      </c>
      <c r="C88" s="462" t="s">
        <v>3</v>
      </c>
      <c r="D88" s="343"/>
      <c r="E88" s="91">
        <f t="shared" si="10"/>
        <v>9</v>
      </c>
      <c r="F88" s="94">
        <v>9</v>
      </c>
      <c r="G88" s="95"/>
    </row>
    <row r="89" spans="1:7" ht="21" customHeight="1">
      <c r="A89" s="125"/>
      <c r="B89" s="461" t="s">
        <v>329</v>
      </c>
      <c r="C89" s="462" t="s">
        <v>3</v>
      </c>
      <c r="D89" s="343"/>
      <c r="E89" s="91">
        <f t="shared" si="10"/>
        <v>54</v>
      </c>
      <c r="F89" s="94">
        <v>54</v>
      </c>
      <c r="G89" s="95"/>
    </row>
    <row r="90" spans="1:7" ht="21" customHeight="1">
      <c r="A90" s="125"/>
      <c r="B90" s="461" t="s">
        <v>330</v>
      </c>
      <c r="C90" s="462" t="s">
        <v>3</v>
      </c>
      <c r="D90" s="343"/>
      <c r="E90" s="91">
        <f t="shared" si="10"/>
        <v>0</v>
      </c>
      <c r="F90" s="94">
        <v>0</v>
      </c>
      <c r="G90" s="95"/>
    </row>
    <row r="91" spans="1:7" ht="21" customHeight="1">
      <c r="A91" s="126"/>
      <c r="B91" s="463" t="s">
        <v>336</v>
      </c>
      <c r="C91" s="464" t="s">
        <v>3</v>
      </c>
      <c r="D91" s="465">
        <v>300</v>
      </c>
      <c r="E91" s="91">
        <f t="shared" ref="E91" si="12">F91</f>
        <v>0</v>
      </c>
      <c r="F91" s="94">
        <v>0</v>
      </c>
      <c r="G91" s="100"/>
    </row>
    <row r="92" spans="1:7" ht="21" customHeight="1">
      <c r="A92" s="524" t="s">
        <v>195</v>
      </c>
      <c r="B92" s="524"/>
      <c r="C92" s="137"/>
      <c r="D92" s="138"/>
      <c r="E92" s="165"/>
      <c r="F92" s="166"/>
      <c r="G92" s="167"/>
    </row>
    <row r="93" spans="1:7" ht="21" customHeight="1">
      <c r="A93" s="524" t="s">
        <v>304</v>
      </c>
      <c r="B93" s="524"/>
      <c r="C93" s="137" t="s">
        <v>3</v>
      </c>
      <c r="D93" s="138">
        <v>3500</v>
      </c>
      <c r="E93" s="165">
        <f>E95</f>
        <v>287</v>
      </c>
      <c r="F93" s="166">
        <f>F95</f>
        <v>287</v>
      </c>
      <c r="G93" s="170">
        <f t="shared" si="11"/>
        <v>8.1999999999999993</v>
      </c>
    </row>
    <row r="94" spans="1:7" ht="21" customHeight="1">
      <c r="A94" s="194"/>
      <c r="B94" s="196" t="s">
        <v>186</v>
      </c>
      <c r="C94" s="188" t="s">
        <v>9</v>
      </c>
      <c r="D94" s="138">
        <v>500</v>
      </c>
      <c r="E94" s="165">
        <f>E98</f>
        <v>13</v>
      </c>
      <c r="F94" s="169">
        <f>F98</f>
        <v>13</v>
      </c>
      <c r="G94" s="170">
        <f t="shared" si="11"/>
        <v>2.6</v>
      </c>
    </row>
    <row r="95" spans="1:7" ht="21" customHeight="1">
      <c r="A95" s="177"/>
      <c r="B95" s="186" t="s">
        <v>187</v>
      </c>
      <c r="C95" s="187" t="s">
        <v>3</v>
      </c>
      <c r="D95" s="156">
        <v>3500</v>
      </c>
      <c r="E95" s="342">
        <f t="shared" ref="E95:E100" si="13">F95</f>
        <v>287</v>
      </c>
      <c r="F95" s="122">
        <f>F96+F97</f>
        <v>287</v>
      </c>
      <c r="G95" s="123"/>
    </row>
    <row r="96" spans="1:7" ht="21" customHeight="1">
      <c r="A96" s="125"/>
      <c r="B96" s="104" t="s">
        <v>188</v>
      </c>
      <c r="C96" s="96"/>
      <c r="D96" s="97"/>
      <c r="E96" s="342">
        <f t="shared" si="13"/>
        <v>287</v>
      </c>
      <c r="F96" s="94">
        <v>287</v>
      </c>
      <c r="G96" s="95"/>
    </row>
    <row r="97" spans="1:7" ht="21" customHeight="1">
      <c r="A97" s="125"/>
      <c r="B97" s="104" t="s">
        <v>189</v>
      </c>
      <c r="C97" s="96"/>
      <c r="D97" s="97"/>
      <c r="E97" s="342">
        <f t="shared" si="13"/>
        <v>0</v>
      </c>
      <c r="F97" s="94">
        <v>0</v>
      </c>
      <c r="G97" s="95"/>
    </row>
    <row r="98" spans="1:7" ht="21" customHeight="1">
      <c r="A98" s="130"/>
      <c r="B98" s="103" t="s">
        <v>190</v>
      </c>
      <c r="C98" s="96" t="s">
        <v>9</v>
      </c>
      <c r="D98" s="343">
        <v>500</v>
      </c>
      <c r="E98" s="342">
        <f t="shared" si="13"/>
        <v>13</v>
      </c>
      <c r="F98" s="344">
        <f>F99+F100</f>
        <v>13</v>
      </c>
      <c r="G98" s="106"/>
    </row>
    <row r="99" spans="1:7" ht="21" customHeight="1">
      <c r="A99" s="125"/>
      <c r="B99" s="104" t="s">
        <v>191</v>
      </c>
      <c r="C99" s="96"/>
      <c r="D99" s="97"/>
      <c r="E99" s="342">
        <f t="shared" si="13"/>
        <v>13</v>
      </c>
      <c r="F99" s="94">
        <v>13</v>
      </c>
      <c r="G99" s="95"/>
    </row>
    <row r="100" spans="1:7" ht="21" customHeight="1">
      <c r="A100" s="129"/>
      <c r="B100" s="189" t="s">
        <v>192</v>
      </c>
      <c r="C100" s="190"/>
      <c r="D100" s="191"/>
      <c r="E100" s="342">
        <f t="shared" si="13"/>
        <v>0</v>
      </c>
      <c r="F100" s="120">
        <v>0</v>
      </c>
      <c r="G100" s="121"/>
    </row>
    <row r="101" spans="1:7" ht="21" customHeight="1">
      <c r="A101" s="515" t="s">
        <v>305</v>
      </c>
      <c r="B101" s="515"/>
      <c r="C101" s="340" t="s">
        <v>3</v>
      </c>
      <c r="D101" s="341">
        <v>6400</v>
      </c>
      <c r="E101" s="165">
        <f>E103</f>
        <v>2585</v>
      </c>
      <c r="F101" s="193">
        <f>F103</f>
        <v>2585</v>
      </c>
      <c r="G101" s="170">
        <f t="shared" ref="G101:G102" si="14">E101*100/D101</f>
        <v>40.390625</v>
      </c>
    </row>
    <row r="102" spans="1:7" ht="21" customHeight="1">
      <c r="A102" s="125"/>
      <c r="B102" s="338"/>
      <c r="C102" s="96" t="s">
        <v>19</v>
      </c>
      <c r="D102" s="97">
        <v>6400</v>
      </c>
      <c r="E102" s="91">
        <f>E111</f>
        <v>2693</v>
      </c>
      <c r="F102" s="339">
        <f>F111</f>
        <v>2693</v>
      </c>
      <c r="G102" s="123">
        <f t="shared" si="14"/>
        <v>42.078125</v>
      </c>
    </row>
    <row r="103" spans="1:7" ht="21" customHeight="1">
      <c r="A103" s="177"/>
      <c r="B103" s="345" t="s">
        <v>182</v>
      </c>
      <c r="C103" s="187"/>
      <c r="D103" s="192"/>
      <c r="E103" s="346">
        <f t="shared" ref="E103:E118" si="15">F103</f>
        <v>2585</v>
      </c>
      <c r="F103" s="122">
        <f>F104+F109+F110</f>
        <v>2585</v>
      </c>
      <c r="G103" s="123"/>
    </row>
    <row r="104" spans="1:7" ht="21" customHeight="1">
      <c r="A104" s="125"/>
      <c r="B104" s="347" t="s">
        <v>183</v>
      </c>
      <c r="C104" s="96"/>
      <c r="D104" s="97"/>
      <c r="E104" s="342">
        <f t="shared" si="15"/>
        <v>887</v>
      </c>
      <c r="F104" s="94">
        <v>887</v>
      </c>
      <c r="G104" s="95"/>
    </row>
    <row r="105" spans="1:7" ht="21" customHeight="1">
      <c r="A105" s="125"/>
      <c r="B105" s="132" t="s">
        <v>193</v>
      </c>
      <c r="C105" s="96"/>
      <c r="D105" s="97"/>
      <c r="E105" s="342">
        <f t="shared" si="15"/>
        <v>8</v>
      </c>
      <c r="F105" s="94">
        <v>8</v>
      </c>
      <c r="G105" s="95"/>
    </row>
    <row r="106" spans="1:7" ht="21" customHeight="1">
      <c r="A106" s="125"/>
      <c r="B106" s="132" t="s">
        <v>93</v>
      </c>
      <c r="C106" s="96"/>
      <c r="D106" s="97"/>
      <c r="E106" s="342">
        <f t="shared" si="15"/>
        <v>360</v>
      </c>
      <c r="F106" s="94">
        <v>360</v>
      </c>
      <c r="G106" s="95"/>
    </row>
    <row r="107" spans="1:7" ht="21" customHeight="1">
      <c r="A107" s="125"/>
      <c r="B107" s="132" t="s">
        <v>94</v>
      </c>
      <c r="C107" s="96"/>
      <c r="D107" s="97"/>
      <c r="E107" s="342">
        <f t="shared" si="15"/>
        <v>519</v>
      </c>
      <c r="F107" s="94">
        <v>519</v>
      </c>
      <c r="G107" s="95"/>
    </row>
    <row r="108" spans="1:7" ht="21" customHeight="1">
      <c r="A108" s="125"/>
      <c r="B108" s="132" t="s">
        <v>199</v>
      </c>
      <c r="C108" s="96"/>
      <c r="D108" s="97"/>
      <c r="E108" s="342">
        <f t="shared" si="15"/>
        <v>0</v>
      </c>
      <c r="F108" s="94">
        <v>0</v>
      </c>
      <c r="G108" s="95"/>
    </row>
    <row r="109" spans="1:7" ht="21" customHeight="1">
      <c r="A109" s="125"/>
      <c r="B109" s="347" t="s">
        <v>196</v>
      </c>
      <c r="C109" s="96"/>
      <c r="D109" s="97"/>
      <c r="E109" s="342">
        <f t="shared" si="15"/>
        <v>14</v>
      </c>
      <c r="F109" s="94">
        <v>14</v>
      </c>
      <c r="G109" s="95"/>
    </row>
    <row r="110" spans="1:7" ht="21" customHeight="1">
      <c r="A110" s="129"/>
      <c r="B110" s="348" t="s">
        <v>201</v>
      </c>
      <c r="C110" s="190"/>
      <c r="D110" s="191"/>
      <c r="E110" s="342">
        <f t="shared" si="15"/>
        <v>1684</v>
      </c>
      <c r="F110" s="120">
        <v>1684</v>
      </c>
      <c r="G110" s="121"/>
    </row>
    <row r="111" spans="1:7" ht="21" customHeight="1">
      <c r="A111" s="194"/>
      <c r="B111" s="195" t="s">
        <v>184</v>
      </c>
      <c r="C111" s="188" t="s">
        <v>19</v>
      </c>
      <c r="D111" s="337">
        <v>6400</v>
      </c>
      <c r="E111" s="165">
        <f>E112+E117+E118</f>
        <v>2693</v>
      </c>
      <c r="F111" s="166">
        <f>F112+F117+F118</f>
        <v>2693</v>
      </c>
      <c r="G111" s="170">
        <f t="shared" ref="G111" si="16">E111*100/D111</f>
        <v>42.078125</v>
      </c>
    </row>
    <row r="112" spans="1:7" ht="21" customHeight="1">
      <c r="A112" s="177"/>
      <c r="B112" s="349" t="s">
        <v>185</v>
      </c>
      <c r="C112" s="187"/>
      <c r="D112" s="192"/>
      <c r="E112" s="342">
        <f t="shared" si="15"/>
        <v>995</v>
      </c>
      <c r="F112" s="122">
        <f>F113+F114+F115+F116</f>
        <v>995</v>
      </c>
      <c r="G112" s="123"/>
    </row>
    <row r="113" spans="1:7" ht="21" customHeight="1">
      <c r="A113" s="131"/>
      <c r="B113" s="132" t="s">
        <v>193</v>
      </c>
      <c r="C113" s="96"/>
      <c r="D113" s="97"/>
      <c r="E113" s="342">
        <f t="shared" si="15"/>
        <v>9</v>
      </c>
      <c r="F113" s="108">
        <v>9</v>
      </c>
      <c r="G113" s="109"/>
    </row>
    <row r="114" spans="1:7" ht="21" customHeight="1">
      <c r="A114" s="125"/>
      <c r="B114" s="132" t="s">
        <v>93</v>
      </c>
      <c r="C114" s="96"/>
      <c r="D114" s="97"/>
      <c r="E114" s="342">
        <f t="shared" si="15"/>
        <v>381</v>
      </c>
      <c r="F114" s="94">
        <v>381</v>
      </c>
      <c r="G114" s="95"/>
    </row>
    <row r="115" spans="1:7" ht="21" customHeight="1">
      <c r="A115" s="125"/>
      <c r="B115" s="132" t="s">
        <v>94</v>
      </c>
      <c r="C115" s="96"/>
      <c r="D115" s="97"/>
      <c r="E115" s="342">
        <f t="shared" si="15"/>
        <v>605</v>
      </c>
      <c r="F115" s="94">
        <v>605</v>
      </c>
      <c r="G115" s="95"/>
    </row>
    <row r="116" spans="1:7" ht="21" customHeight="1">
      <c r="A116" s="125"/>
      <c r="B116" s="132" t="s">
        <v>199</v>
      </c>
      <c r="C116" s="96"/>
      <c r="D116" s="97"/>
      <c r="E116" s="342">
        <f t="shared" si="15"/>
        <v>0</v>
      </c>
      <c r="F116" s="94">
        <v>0</v>
      </c>
      <c r="G116" s="95"/>
    </row>
    <row r="117" spans="1:7" ht="21" customHeight="1">
      <c r="A117" s="125"/>
      <c r="B117" s="347" t="s">
        <v>197</v>
      </c>
      <c r="C117" s="96"/>
      <c r="D117" s="97"/>
      <c r="E117" s="342">
        <f t="shared" si="15"/>
        <v>14</v>
      </c>
      <c r="F117" s="94">
        <v>14</v>
      </c>
      <c r="G117" s="95"/>
    </row>
    <row r="118" spans="1:7" ht="21" customHeight="1">
      <c r="A118" s="126"/>
      <c r="B118" s="350" t="s">
        <v>202</v>
      </c>
      <c r="C118" s="98"/>
      <c r="D118" s="105"/>
      <c r="E118" s="342">
        <f t="shared" si="15"/>
        <v>1684</v>
      </c>
      <c r="F118" s="99">
        <v>1684</v>
      </c>
      <c r="G118" s="100"/>
    </row>
    <row r="119" spans="1:7" ht="21" customHeight="1">
      <c r="A119" s="117"/>
      <c r="B119" s="110"/>
      <c r="C119" s="110"/>
      <c r="D119" s="111"/>
      <c r="E119" s="110"/>
      <c r="F119" s="112"/>
      <c r="G119" s="113"/>
    </row>
  </sheetData>
  <mergeCells count="22">
    <mergeCell ref="A1:G1"/>
    <mergeCell ref="A2:G2"/>
    <mergeCell ref="A4:B5"/>
    <mergeCell ref="B3:G3"/>
    <mergeCell ref="C4:C5"/>
    <mergeCell ref="D4:D5"/>
    <mergeCell ref="E4:E5"/>
    <mergeCell ref="F4:F5"/>
    <mergeCell ref="G4:G5"/>
    <mergeCell ref="A6:B6"/>
    <mergeCell ref="A101:B101"/>
    <mergeCell ref="A7:B7"/>
    <mergeCell ref="A8:B8"/>
    <mergeCell ref="A53:B53"/>
    <mergeCell ref="A58:B58"/>
    <mergeCell ref="A74:B74"/>
    <mergeCell ref="A79:B79"/>
    <mergeCell ref="A80:B80"/>
    <mergeCell ref="A81:B81"/>
    <mergeCell ref="A84:B84"/>
    <mergeCell ref="A92:B92"/>
    <mergeCell ref="A93:B93"/>
  </mergeCells>
  <printOptions horizontalCentered="1"/>
  <pageMargins left="0.4" right="0.23" top="0.72" bottom="0.44" header="0.49" footer="0.26"/>
  <pageSetup paperSize="9" scale="8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G119"/>
  <sheetViews>
    <sheetView showGridLines="0" view="pageBreakPreview" topLeftCell="A19" zoomScaleSheetLayoutView="100" workbookViewId="0">
      <selection activeCell="E11" sqref="E11"/>
    </sheetView>
  </sheetViews>
  <sheetFormatPr defaultRowHeight="22.5"/>
  <cols>
    <col min="1" max="1" width="4" style="118" customWidth="1"/>
    <col min="2" max="2" width="84.5" style="89" bestFit="1" customWidth="1"/>
    <col min="3" max="3" width="8.1640625" style="89" customWidth="1"/>
    <col min="4" max="4" width="11.33203125" style="114" bestFit="1" customWidth="1"/>
    <col min="5" max="5" width="9.83203125" style="89" bestFit="1" customWidth="1"/>
    <col min="6" max="6" width="9.5" style="115" bestFit="1" customWidth="1"/>
    <col min="7" max="7" width="7.5" style="116" bestFit="1" customWidth="1"/>
    <col min="8" max="17" width="9.33203125" style="89" customWidth="1"/>
    <col min="18" max="16384" width="9.33203125" style="89"/>
  </cols>
  <sheetData>
    <row r="1" spans="1:7" s="327" customFormat="1" ht="23.25" customHeight="1">
      <c r="A1" s="527" t="s">
        <v>200</v>
      </c>
      <c r="B1" s="527"/>
      <c r="C1" s="527"/>
      <c r="D1" s="527"/>
      <c r="E1" s="527"/>
      <c r="F1" s="527"/>
      <c r="G1" s="527"/>
    </row>
    <row r="2" spans="1:7" s="327" customFormat="1" ht="23.25" customHeight="1">
      <c r="A2" s="527" t="s">
        <v>203</v>
      </c>
      <c r="B2" s="527"/>
      <c r="C2" s="527"/>
      <c r="D2" s="527"/>
      <c r="E2" s="527"/>
      <c r="F2" s="527"/>
      <c r="G2" s="527"/>
    </row>
    <row r="3" spans="1:7" s="327" customFormat="1" ht="23.25" customHeight="1">
      <c r="A3" s="543" t="s">
        <v>323</v>
      </c>
      <c r="B3" s="543"/>
      <c r="C3" s="543"/>
      <c r="D3" s="543"/>
      <c r="E3" s="543"/>
      <c r="F3" s="543"/>
      <c r="G3" s="543"/>
    </row>
    <row r="4" spans="1:7">
      <c r="A4" s="528" t="s">
        <v>11</v>
      </c>
      <c r="B4" s="529"/>
      <c r="C4" s="532" t="s">
        <v>1</v>
      </c>
      <c r="D4" s="534" t="s">
        <v>16</v>
      </c>
      <c r="E4" s="536" t="s">
        <v>320</v>
      </c>
      <c r="F4" s="538">
        <v>21125</v>
      </c>
      <c r="G4" s="540" t="s">
        <v>125</v>
      </c>
    </row>
    <row r="5" spans="1:7">
      <c r="A5" s="530"/>
      <c r="B5" s="531"/>
      <c r="C5" s="533"/>
      <c r="D5" s="535"/>
      <c r="E5" s="537"/>
      <c r="F5" s="539"/>
      <c r="G5" s="541"/>
    </row>
    <row r="6" spans="1:7" ht="21.75" customHeight="1">
      <c r="A6" s="544" t="s">
        <v>194</v>
      </c>
      <c r="B6" s="545"/>
      <c r="C6" s="390"/>
      <c r="D6" s="391"/>
      <c r="E6" s="423"/>
      <c r="F6" s="396"/>
      <c r="G6" s="397"/>
    </row>
    <row r="7" spans="1:7" ht="21.75" customHeight="1">
      <c r="A7" s="549" t="s">
        <v>204</v>
      </c>
      <c r="B7" s="550"/>
      <c r="C7" s="394"/>
      <c r="D7" s="395"/>
      <c r="E7" s="382"/>
      <c r="F7" s="396"/>
      <c r="G7" s="397"/>
    </row>
    <row r="8" spans="1:7" ht="21.75" customHeight="1">
      <c r="A8" s="551" t="s">
        <v>205</v>
      </c>
      <c r="B8" s="552"/>
      <c r="C8" s="394"/>
      <c r="D8" s="424"/>
      <c r="E8" s="382"/>
      <c r="F8" s="396"/>
      <c r="G8" s="397"/>
    </row>
    <row r="9" spans="1:7" ht="21.75" customHeight="1">
      <c r="A9" s="181"/>
      <c r="B9" s="416" t="s">
        <v>206</v>
      </c>
      <c r="C9" s="417" t="s">
        <v>3</v>
      </c>
      <c r="D9" s="448" t="s">
        <v>325</v>
      </c>
      <c r="E9" s="159"/>
      <c r="F9" s="160"/>
      <c r="G9" s="161"/>
    </row>
    <row r="10" spans="1:7" ht="21.75" customHeight="1">
      <c r="A10" s="331" t="s">
        <v>17</v>
      </c>
      <c r="B10" s="351"/>
      <c r="C10" s="332"/>
      <c r="D10" s="333"/>
      <c r="E10" s="334"/>
      <c r="F10" s="335"/>
      <c r="G10" s="336"/>
    </row>
    <row r="11" spans="1:7" s="1" customFormat="1" ht="21.75" customHeight="1">
      <c r="A11" s="352"/>
      <c r="B11" s="330" t="s">
        <v>312</v>
      </c>
      <c r="C11" s="96" t="s">
        <v>3</v>
      </c>
      <c r="D11" s="97"/>
      <c r="E11" s="91">
        <f>ต.ค.57!F11+พ.ย.57!F11</f>
        <v>292</v>
      </c>
      <c r="F11" s="92">
        <v>189</v>
      </c>
      <c r="G11" s="93"/>
    </row>
    <row r="12" spans="1:7" s="1" customFormat="1" ht="21.75" customHeight="1">
      <c r="A12" s="352"/>
      <c r="B12" s="330" t="s">
        <v>4</v>
      </c>
      <c r="C12" s="96" t="s">
        <v>3</v>
      </c>
      <c r="D12" s="97"/>
      <c r="E12" s="91">
        <f>ต.ค.57!F12+พ.ย.57!F12</f>
        <v>1717</v>
      </c>
      <c r="F12" s="92">
        <v>928</v>
      </c>
      <c r="G12" s="93"/>
    </row>
    <row r="13" spans="1:7" s="1" customFormat="1" ht="21.75" customHeight="1">
      <c r="A13" s="352"/>
      <c r="B13" s="330"/>
      <c r="C13" s="96" t="s">
        <v>19</v>
      </c>
      <c r="D13" s="97"/>
      <c r="E13" s="91">
        <f>ต.ค.57!F13+พ.ย.57!F13</f>
        <v>2429</v>
      </c>
      <c r="F13" s="92">
        <v>1322</v>
      </c>
      <c r="G13" s="93"/>
    </row>
    <row r="14" spans="1:7" s="1" customFormat="1" ht="21.75" customHeight="1">
      <c r="A14" s="352"/>
      <c r="B14" s="330" t="s">
        <v>5</v>
      </c>
      <c r="C14" s="96" t="s">
        <v>6</v>
      </c>
      <c r="D14" s="97"/>
      <c r="E14" s="91">
        <f>ต.ค.57!F14+พ.ย.57!F14</f>
        <v>438</v>
      </c>
      <c r="F14" s="92">
        <v>272</v>
      </c>
      <c r="G14" s="93"/>
    </row>
    <row r="15" spans="1:7" s="1" customFormat="1" ht="21.75" customHeight="1">
      <c r="A15" s="352"/>
      <c r="B15" s="330"/>
      <c r="C15" s="96" t="s">
        <v>313</v>
      </c>
      <c r="D15" s="97"/>
      <c r="E15" s="91">
        <f>ต.ค.57!F15+พ.ย.57!F15</f>
        <v>233</v>
      </c>
      <c r="F15" s="92">
        <v>132</v>
      </c>
      <c r="G15" s="93"/>
    </row>
    <row r="16" spans="1:7" s="1" customFormat="1" ht="21.75" customHeight="1">
      <c r="A16" s="352"/>
      <c r="B16" s="330" t="s">
        <v>15</v>
      </c>
      <c r="C16" s="96" t="s">
        <v>3</v>
      </c>
      <c r="D16" s="97"/>
      <c r="E16" s="91">
        <f>ต.ค.57!F16+พ.ย.57!F16</f>
        <v>360</v>
      </c>
      <c r="F16" s="92">
        <v>220</v>
      </c>
      <c r="G16" s="93"/>
    </row>
    <row r="17" spans="1:7" s="1" customFormat="1" ht="21.75" customHeight="1">
      <c r="A17" s="412"/>
      <c r="B17" s="413" t="s">
        <v>7</v>
      </c>
      <c r="C17" s="190" t="s">
        <v>3</v>
      </c>
      <c r="D17" s="191"/>
      <c r="E17" s="119">
        <f>ต.ค.57!F17+พ.ย.57!F17</f>
        <v>360</v>
      </c>
      <c r="F17" s="163">
        <v>220</v>
      </c>
      <c r="G17" s="164"/>
    </row>
    <row r="18" spans="1:7" ht="21.75" customHeight="1">
      <c r="A18" s="380">
        <v>1</v>
      </c>
      <c r="B18" s="414" t="s">
        <v>207</v>
      </c>
      <c r="C18" s="415" t="s">
        <v>3</v>
      </c>
      <c r="D18" s="425">
        <f>D19+D22+D35+D36+D39+D40</f>
        <v>2851</v>
      </c>
      <c r="E18" s="382">
        <f>E19+E22+E35+E36+E39+E40</f>
        <v>681</v>
      </c>
      <c r="F18" s="396"/>
      <c r="G18" s="397">
        <f>E18*100/D18</f>
        <v>23.886355664679058</v>
      </c>
    </row>
    <row r="19" spans="1:7" ht="21.75" customHeight="1">
      <c r="A19" s="366"/>
      <c r="B19" s="367" t="s">
        <v>303</v>
      </c>
      <c r="C19" s="385" t="s">
        <v>3</v>
      </c>
      <c r="D19" s="426">
        <v>900</v>
      </c>
      <c r="E19" s="363">
        <f>ต.ค.57!F19+พ.ย.57!F19</f>
        <v>182</v>
      </c>
      <c r="F19" s="386">
        <f>F20</f>
        <v>95</v>
      </c>
      <c r="G19" s="387">
        <f>E19*100/D19</f>
        <v>20.222222222222221</v>
      </c>
    </row>
    <row r="20" spans="1:7" ht="21.75" customHeight="1">
      <c r="A20" s="125"/>
      <c r="B20" s="142" t="s">
        <v>286</v>
      </c>
      <c r="C20" s="143"/>
      <c r="D20" s="427"/>
      <c r="E20" s="91">
        <f>ต.ค.57!F20+พ.ย.57!F20</f>
        <v>182</v>
      </c>
      <c r="F20" s="94">
        <v>95</v>
      </c>
      <c r="G20" s="95"/>
    </row>
    <row r="21" spans="1:7" ht="21.75" customHeight="1">
      <c r="A21" s="125"/>
      <c r="B21" s="142" t="s">
        <v>287</v>
      </c>
      <c r="C21" s="143"/>
      <c r="D21" s="427"/>
      <c r="E21" s="91">
        <f>ต.ค.57!F21+พ.ย.57!F21</f>
        <v>146</v>
      </c>
      <c r="F21" s="94">
        <v>76</v>
      </c>
      <c r="G21" s="95"/>
    </row>
    <row r="22" spans="1:7" ht="21.75" customHeight="1">
      <c r="A22" s="359"/>
      <c r="B22" s="360" t="s">
        <v>288</v>
      </c>
      <c r="C22" s="369" t="s">
        <v>3</v>
      </c>
      <c r="D22" s="428">
        <v>800</v>
      </c>
      <c r="E22" s="356">
        <f>E23</f>
        <v>344</v>
      </c>
      <c r="F22" s="357"/>
      <c r="G22" s="358">
        <f>E22*100/D22</f>
        <v>43</v>
      </c>
    </row>
    <row r="23" spans="1:7" ht="21.75" customHeight="1">
      <c r="A23" s="125"/>
      <c r="B23" s="145" t="s">
        <v>292</v>
      </c>
      <c r="C23" s="143"/>
      <c r="D23" s="427"/>
      <c r="E23" s="91">
        <f>ต.ค.57!F23+พ.ย.57!F23</f>
        <v>344</v>
      </c>
      <c r="F23" s="94">
        <f>F24+F25</f>
        <v>178</v>
      </c>
      <c r="G23" s="95"/>
    </row>
    <row r="24" spans="1:7" ht="21.75" customHeight="1">
      <c r="A24" s="125"/>
      <c r="B24" s="145" t="s">
        <v>321</v>
      </c>
      <c r="C24" s="143"/>
      <c r="D24" s="427"/>
      <c r="E24" s="91">
        <f>ต.ค.57!F24+พ.ย.57!F24</f>
        <v>320</v>
      </c>
      <c r="F24" s="94">
        <v>165</v>
      </c>
      <c r="G24" s="95"/>
    </row>
    <row r="25" spans="1:7" ht="21.75" customHeight="1">
      <c r="A25" s="125"/>
      <c r="B25" s="145" t="s">
        <v>322</v>
      </c>
      <c r="C25" s="143"/>
      <c r="D25" s="427"/>
      <c r="E25" s="91">
        <f>ต.ค.57!F25+พ.ย.57!F25</f>
        <v>24</v>
      </c>
      <c r="F25" s="94">
        <v>13</v>
      </c>
      <c r="G25" s="95"/>
    </row>
    <row r="26" spans="1:7" ht="21.75" customHeight="1">
      <c r="A26" s="125"/>
      <c r="B26" s="145" t="s">
        <v>289</v>
      </c>
      <c r="C26" s="143"/>
      <c r="D26" s="427"/>
      <c r="E26" s="91">
        <f>ต.ค.57!F26+พ.ย.57!F26</f>
        <v>161</v>
      </c>
      <c r="F26" s="94">
        <f>F27+F28</f>
        <v>82</v>
      </c>
      <c r="G26" s="95"/>
    </row>
    <row r="27" spans="1:7" ht="21.75" customHeight="1">
      <c r="A27" s="125"/>
      <c r="B27" s="145" t="s">
        <v>291</v>
      </c>
      <c r="C27" s="143"/>
      <c r="D27" s="427"/>
      <c r="E27" s="91">
        <f>ต.ค.57!F27+พ.ย.57!F27</f>
        <v>139</v>
      </c>
      <c r="F27" s="94">
        <v>73</v>
      </c>
      <c r="G27" s="95"/>
    </row>
    <row r="28" spans="1:7" ht="21.75" customHeight="1">
      <c r="A28" s="125"/>
      <c r="B28" s="145" t="s">
        <v>290</v>
      </c>
      <c r="C28" s="143"/>
      <c r="D28" s="427"/>
      <c r="E28" s="91">
        <f>ต.ค.57!F28+พ.ย.57!F28</f>
        <v>22</v>
      </c>
      <c r="F28" s="94">
        <v>9</v>
      </c>
      <c r="G28" s="95"/>
    </row>
    <row r="29" spans="1:7" ht="21.75" customHeight="1">
      <c r="A29" s="125"/>
      <c r="B29" s="145" t="s">
        <v>293</v>
      </c>
      <c r="C29" s="143"/>
      <c r="D29" s="427"/>
      <c r="E29" s="91">
        <f>ต.ค.57!F29+พ.ย.57!F29</f>
        <v>0</v>
      </c>
      <c r="F29" s="94">
        <v>0</v>
      </c>
      <c r="G29" s="95"/>
    </row>
    <row r="30" spans="1:7" ht="21.75" customHeight="1">
      <c r="A30" s="125"/>
      <c r="B30" s="145" t="s">
        <v>294</v>
      </c>
      <c r="C30" s="143"/>
      <c r="D30" s="427"/>
      <c r="E30" s="91">
        <f>ต.ค.57!F30+พ.ย.57!F30</f>
        <v>0</v>
      </c>
      <c r="F30" s="94">
        <v>0</v>
      </c>
      <c r="G30" s="95"/>
    </row>
    <row r="31" spans="1:7" ht="21.75" customHeight="1">
      <c r="A31" s="125"/>
      <c r="B31" s="145" t="s">
        <v>295</v>
      </c>
      <c r="C31" s="143"/>
      <c r="D31" s="427"/>
      <c r="E31" s="91">
        <f>ต.ค.57!F31+พ.ย.57!F31</f>
        <v>0</v>
      </c>
      <c r="F31" s="94">
        <v>0</v>
      </c>
      <c r="G31" s="95"/>
    </row>
    <row r="32" spans="1:7" ht="21.75" customHeight="1">
      <c r="A32" s="125"/>
      <c r="B32" s="145" t="s">
        <v>296</v>
      </c>
      <c r="C32" s="143"/>
      <c r="D32" s="427"/>
      <c r="E32" s="91">
        <f>ต.ค.57!F32+พ.ย.57!F32</f>
        <v>217</v>
      </c>
      <c r="F32" s="94">
        <v>117</v>
      </c>
      <c r="G32" s="95"/>
    </row>
    <row r="33" spans="1:7" ht="21.75" customHeight="1">
      <c r="A33" s="125"/>
      <c r="B33" s="145" t="s">
        <v>297</v>
      </c>
      <c r="C33" s="143"/>
      <c r="D33" s="427"/>
      <c r="E33" s="91">
        <f>ต.ค.57!F33+พ.ย.57!F33</f>
        <v>127</v>
      </c>
      <c r="F33" s="94">
        <v>61</v>
      </c>
      <c r="G33" s="95"/>
    </row>
    <row r="34" spans="1:7" ht="21.75" customHeight="1">
      <c r="A34" s="125"/>
      <c r="B34" s="145" t="s">
        <v>319</v>
      </c>
      <c r="C34" s="143"/>
      <c r="D34" s="427"/>
      <c r="E34" s="91">
        <f>ต.ค.57!F34+พ.ย.57!F34</f>
        <v>975</v>
      </c>
      <c r="F34" s="94">
        <v>493</v>
      </c>
      <c r="G34" s="95"/>
    </row>
    <row r="35" spans="1:7" ht="21.75" customHeight="1">
      <c r="A35" s="359"/>
      <c r="B35" s="360" t="s">
        <v>311</v>
      </c>
      <c r="C35" s="369" t="s">
        <v>3</v>
      </c>
      <c r="D35" s="428">
        <v>450</v>
      </c>
      <c r="E35" s="356">
        <f>ต.ค.57!F35+พ.ย.57!F35</f>
        <v>46</v>
      </c>
      <c r="F35" s="357">
        <v>46</v>
      </c>
      <c r="G35" s="358">
        <f>E35*100/D35</f>
        <v>10.222222222222221</v>
      </c>
    </row>
    <row r="36" spans="1:7" ht="21.75" customHeight="1">
      <c r="A36" s="359"/>
      <c r="B36" s="360" t="s">
        <v>310</v>
      </c>
      <c r="C36" s="369" t="s">
        <v>3</v>
      </c>
      <c r="D36" s="428">
        <v>600</v>
      </c>
      <c r="E36" s="356">
        <f>ต.ค.57!F36+พ.ย.57!F36</f>
        <v>108</v>
      </c>
      <c r="F36" s="357">
        <f>F37</f>
        <v>108</v>
      </c>
      <c r="G36" s="358">
        <f>E36*100/D36</f>
        <v>18</v>
      </c>
    </row>
    <row r="37" spans="1:7" ht="21.75" customHeight="1">
      <c r="A37" s="125"/>
      <c r="B37" s="142" t="s">
        <v>286</v>
      </c>
      <c r="C37" s="143"/>
      <c r="D37" s="427"/>
      <c r="E37" s="91">
        <f>ต.ค.57!F37+พ.ย.57!F37</f>
        <v>108</v>
      </c>
      <c r="F37" s="94">
        <v>108</v>
      </c>
      <c r="G37" s="95"/>
    </row>
    <row r="38" spans="1:7" ht="21.75" customHeight="1">
      <c r="A38" s="125"/>
      <c r="B38" s="142" t="s">
        <v>287</v>
      </c>
      <c r="C38" s="143"/>
      <c r="D38" s="427"/>
      <c r="E38" s="91">
        <f>ต.ค.57!F38+พ.ย.57!F38</f>
        <v>67</v>
      </c>
      <c r="F38" s="94">
        <v>67</v>
      </c>
      <c r="G38" s="95"/>
    </row>
    <row r="39" spans="1:7" ht="21.75" customHeight="1">
      <c r="A39" s="354"/>
      <c r="B39" s="360" t="s">
        <v>314</v>
      </c>
      <c r="C39" s="369" t="s">
        <v>3</v>
      </c>
      <c r="D39" s="428">
        <v>1</v>
      </c>
      <c r="E39" s="356">
        <f>ต.ค.57!F39+พ.ย.57!F39</f>
        <v>1</v>
      </c>
      <c r="F39" s="357">
        <v>0</v>
      </c>
      <c r="G39" s="358">
        <f>E39*100/D39</f>
        <v>100</v>
      </c>
    </row>
    <row r="40" spans="1:7" ht="21.75" customHeight="1">
      <c r="A40" s="354"/>
      <c r="B40" s="360" t="s">
        <v>315</v>
      </c>
      <c r="C40" s="369" t="s">
        <v>3</v>
      </c>
      <c r="D40" s="428">
        <v>100</v>
      </c>
      <c r="E40" s="356">
        <f>ต.ค.57!F52+พ.ย.57!F40</f>
        <v>0</v>
      </c>
      <c r="F40" s="357">
        <v>0</v>
      </c>
      <c r="G40" s="358">
        <f>E40*100/D40</f>
        <v>0</v>
      </c>
    </row>
    <row r="41" spans="1:7" ht="21.75" customHeight="1">
      <c r="A41" s="197"/>
      <c r="B41" s="198" t="s">
        <v>335</v>
      </c>
      <c r="C41" s="199" t="s">
        <v>3</v>
      </c>
      <c r="D41" s="429">
        <v>46</v>
      </c>
      <c r="E41" s="373">
        <f>ต.ค.57!F41+พ.ย.57!F41</f>
        <v>0</v>
      </c>
      <c r="F41" s="374">
        <v>0</v>
      </c>
      <c r="G41" s="100">
        <f>E41*100/D41</f>
        <v>0</v>
      </c>
    </row>
    <row r="42" spans="1:7" ht="23.25" customHeight="1">
      <c r="A42" s="380">
        <v>2</v>
      </c>
      <c r="B42" s="414" t="s">
        <v>218</v>
      </c>
      <c r="C42" s="415" t="s">
        <v>3</v>
      </c>
      <c r="D42" s="430">
        <f>D43+D46+D49+D52</f>
        <v>206</v>
      </c>
      <c r="E42" s="382">
        <f>E43+E46+E49+E52</f>
        <v>8</v>
      </c>
      <c r="F42" s="396"/>
      <c r="G42" s="397">
        <f>E42*100/D42</f>
        <v>3.883495145631068</v>
      </c>
    </row>
    <row r="43" spans="1:7" ht="23.25" customHeight="1">
      <c r="A43" s="366"/>
      <c r="B43" s="367" t="s">
        <v>300</v>
      </c>
      <c r="C43" s="385" t="s">
        <v>3</v>
      </c>
      <c r="D43" s="431">
        <v>20</v>
      </c>
      <c r="E43" s="363">
        <f>ต.ค.57!F42+พ.ย.57!F43</f>
        <v>0</v>
      </c>
      <c r="F43" s="386">
        <v>0</v>
      </c>
      <c r="G43" s="387">
        <f>E43*100/D43</f>
        <v>0</v>
      </c>
    </row>
    <row r="44" spans="1:7" ht="23.25" customHeight="1">
      <c r="A44" s="125"/>
      <c r="B44" s="142" t="s">
        <v>286</v>
      </c>
      <c r="C44" s="143"/>
      <c r="D44" s="427"/>
      <c r="E44" s="91">
        <f>ต.ค.57!F43+พ.ย.57!F44</f>
        <v>0</v>
      </c>
      <c r="F44" s="94">
        <v>0</v>
      </c>
      <c r="G44" s="95"/>
    </row>
    <row r="45" spans="1:7" ht="23.25" customHeight="1">
      <c r="A45" s="125"/>
      <c r="B45" s="142" t="s">
        <v>287</v>
      </c>
      <c r="C45" s="143"/>
      <c r="D45" s="427"/>
      <c r="E45" s="91">
        <f>ต.ค.57!F44+พ.ย.57!F45</f>
        <v>0</v>
      </c>
      <c r="F45" s="94">
        <v>0</v>
      </c>
      <c r="G45" s="95"/>
    </row>
    <row r="46" spans="1:7" ht="23.25" customHeight="1">
      <c r="A46" s="359"/>
      <c r="B46" s="360" t="s">
        <v>301</v>
      </c>
      <c r="C46" s="369" t="s">
        <v>3</v>
      </c>
      <c r="D46" s="428">
        <v>150</v>
      </c>
      <c r="E46" s="356">
        <f>ต.ค.57!F45+พ.ย.57!F46</f>
        <v>0</v>
      </c>
      <c r="F46" s="357">
        <v>0</v>
      </c>
      <c r="G46" s="358">
        <f>E46*100/D46</f>
        <v>0</v>
      </c>
    </row>
    <row r="47" spans="1:7" ht="23.25" customHeight="1">
      <c r="A47" s="125"/>
      <c r="B47" s="142" t="s">
        <v>286</v>
      </c>
      <c r="C47" s="143"/>
      <c r="D47" s="427"/>
      <c r="E47" s="91">
        <f>ต.ค.57!F46+พ.ย.57!F47</f>
        <v>0</v>
      </c>
      <c r="F47" s="94">
        <v>0</v>
      </c>
      <c r="G47" s="95"/>
    </row>
    <row r="48" spans="1:7" ht="23.25" customHeight="1">
      <c r="A48" s="125"/>
      <c r="B48" s="142" t="s">
        <v>287</v>
      </c>
      <c r="C48" s="143"/>
      <c r="D48" s="427"/>
      <c r="E48" s="91">
        <f>ต.ค.57!F47+พ.ย.57!F48</f>
        <v>0</v>
      </c>
      <c r="F48" s="94">
        <v>0</v>
      </c>
      <c r="G48" s="95"/>
    </row>
    <row r="49" spans="1:7" ht="23.25" customHeight="1">
      <c r="A49" s="359"/>
      <c r="B49" s="360" t="s">
        <v>302</v>
      </c>
      <c r="C49" s="369" t="s">
        <v>3</v>
      </c>
      <c r="D49" s="428">
        <v>35</v>
      </c>
      <c r="E49" s="356">
        <f>ต.ค.57!F48+พ.ย.57!F49</f>
        <v>7</v>
      </c>
      <c r="F49" s="357">
        <v>4</v>
      </c>
      <c r="G49" s="358">
        <f>E49*100/D49</f>
        <v>20</v>
      </c>
    </row>
    <row r="50" spans="1:7" ht="23.25" customHeight="1">
      <c r="A50" s="125"/>
      <c r="B50" s="142" t="s">
        <v>286</v>
      </c>
      <c r="C50" s="143"/>
      <c r="D50" s="427"/>
      <c r="E50" s="91">
        <f>ต.ค.57!F49+พ.ย.57!F50</f>
        <v>7</v>
      </c>
      <c r="F50" s="94">
        <v>4</v>
      </c>
      <c r="G50" s="95"/>
    </row>
    <row r="51" spans="1:7" ht="23.25" customHeight="1">
      <c r="A51" s="125"/>
      <c r="B51" s="142" t="s">
        <v>287</v>
      </c>
      <c r="C51" s="143"/>
      <c r="D51" s="427"/>
      <c r="E51" s="91">
        <f>ต.ค.57!F50+พ.ย.57!F51</f>
        <v>7</v>
      </c>
      <c r="F51" s="94">
        <v>4</v>
      </c>
      <c r="G51" s="95"/>
    </row>
    <row r="52" spans="1:7" ht="23.25" customHeight="1">
      <c r="A52" s="376"/>
      <c r="B52" s="377" t="s">
        <v>222</v>
      </c>
      <c r="C52" s="378" t="s">
        <v>3</v>
      </c>
      <c r="D52" s="432">
        <v>1</v>
      </c>
      <c r="E52" s="356">
        <f>ต.ค.57!F51+พ.ย.57!F52</f>
        <v>1</v>
      </c>
      <c r="F52" s="379">
        <v>0</v>
      </c>
      <c r="G52" s="358">
        <f>E52*100/D52</f>
        <v>100</v>
      </c>
    </row>
    <row r="53" spans="1:7" ht="23.25" customHeight="1">
      <c r="A53" s="553" t="s">
        <v>225</v>
      </c>
      <c r="B53" s="554"/>
      <c r="C53" s="406"/>
      <c r="D53" s="433"/>
      <c r="E53" s="382"/>
      <c r="F53" s="383"/>
      <c r="G53" s="384"/>
    </row>
    <row r="54" spans="1:7" ht="23.25" customHeight="1">
      <c r="A54" s="181"/>
      <c r="B54" s="139" t="s">
        <v>228</v>
      </c>
      <c r="C54" s="140" t="s">
        <v>3</v>
      </c>
      <c r="D54" s="434"/>
      <c r="E54" s="159"/>
      <c r="F54" s="160"/>
      <c r="G54" s="161"/>
    </row>
    <row r="55" spans="1:7" ht="23.25" customHeight="1">
      <c r="A55" s="124"/>
      <c r="B55" s="142" t="s">
        <v>316</v>
      </c>
      <c r="C55" s="143" t="s">
        <v>3</v>
      </c>
      <c r="D55" s="435"/>
      <c r="E55" s="91">
        <f>ต.ค.57!F55+พ.ย.57!F55</f>
        <v>3</v>
      </c>
      <c r="F55" s="92">
        <v>1</v>
      </c>
      <c r="G55" s="93"/>
    </row>
    <row r="56" spans="1:7" ht="23.25" customHeight="1">
      <c r="A56" s="124"/>
      <c r="B56" s="142" t="s">
        <v>317</v>
      </c>
      <c r="C56" s="143" t="s">
        <v>3</v>
      </c>
      <c r="D56" s="435"/>
      <c r="E56" s="91">
        <f>ต.ค.57!F56+พ.ย.57!F56</f>
        <v>1</v>
      </c>
      <c r="F56" s="92">
        <v>1</v>
      </c>
      <c r="G56" s="93"/>
    </row>
    <row r="57" spans="1:7" ht="23.25" customHeight="1">
      <c r="A57" s="162"/>
      <c r="B57" s="171" t="s">
        <v>318</v>
      </c>
      <c r="C57" s="172" t="s">
        <v>3</v>
      </c>
      <c r="D57" s="436"/>
      <c r="E57" s="91">
        <f>ต.ค.57!F57+พ.ย.57!F57</f>
        <v>9</v>
      </c>
      <c r="F57" s="163">
        <v>2</v>
      </c>
      <c r="G57" s="164"/>
    </row>
    <row r="58" spans="1:7" ht="23.25" customHeight="1">
      <c r="A58" s="555" t="s">
        <v>233</v>
      </c>
      <c r="B58" s="556"/>
      <c r="C58" s="415"/>
      <c r="D58" s="437"/>
      <c r="E58" s="382"/>
      <c r="F58" s="383" t="s">
        <v>67</v>
      </c>
      <c r="G58" s="384"/>
    </row>
    <row r="59" spans="1:7" ht="23.25" customHeight="1">
      <c r="A59" s="380"/>
      <c r="B59" s="418" t="s">
        <v>234</v>
      </c>
      <c r="C59" s="381" t="s">
        <v>3</v>
      </c>
      <c r="D59" s="437">
        <f>D60+D64+D67</f>
        <v>6317</v>
      </c>
      <c r="E59" s="382">
        <f>E60+E64+E67</f>
        <v>725</v>
      </c>
      <c r="F59" s="383"/>
      <c r="G59" s="384">
        <f>E59*100/D59</f>
        <v>11.476966914674687</v>
      </c>
    </row>
    <row r="60" spans="1:7" ht="23.25" customHeight="1">
      <c r="A60" s="366"/>
      <c r="B60" s="367" t="s">
        <v>235</v>
      </c>
      <c r="C60" s="368" t="s">
        <v>3</v>
      </c>
      <c r="D60" s="438">
        <f>D61+D62+D63</f>
        <v>2265</v>
      </c>
      <c r="E60" s="363">
        <f>E61+E62+E63</f>
        <v>81</v>
      </c>
      <c r="F60" s="364"/>
      <c r="G60" s="365">
        <f>E60*100/D60</f>
        <v>3.576158940397351</v>
      </c>
    </row>
    <row r="61" spans="1:7" ht="23.25" customHeight="1">
      <c r="A61" s="125"/>
      <c r="B61" s="142" t="s">
        <v>236</v>
      </c>
      <c r="C61" s="143" t="s">
        <v>3</v>
      </c>
      <c r="D61" s="435">
        <v>1000</v>
      </c>
      <c r="E61" s="91">
        <f>ต.ค.57!F61+พ.ย.57!F61</f>
        <v>81</v>
      </c>
      <c r="F61" s="94">
        <v>81</v>
      </c>
      <c r="G61" s="95">
        <f>E61*100/D61</f>
        <v>8.1</v>
      </c>
    </row>
    <row r="62" spans="1:7" ht="23.25" customHeight="1">
      <c r="A62" s="125"/>
      <c r="B62" s="142" t="s">
        <v>237</v>
      </c>
      <c r="C62" s="143" t="s">
        <v>3</v>
      </c>
      <c r="D62" s="435">
        <v>1200</v>
      </c>
      <c r="E62" s="91">
        <f>ต.ค.57!F62+พ.ย.57!F62</f>
        <v>0</v>
      </c>
      <c r="F62" s="94">
        <v>0</v>
      </c>
      <c r="G62" s="95">
        <f t="shared" ref="G62:G73" si="0">E62*100/D62</f>
        <v>0</v>
      </c>
    </row>
    <row r="63" spans="1:7" ht="23.25" customHeight="1">
      <c r="A63" s="124"/>
      <c r="B63" s="142" t="s">
        <v>240</v>
      </c>
      <c r="C63" s="143" t="s">
        <v>3</v>
      </c>
      <c r="D63" s="435">
        <v>65</v>
      </c>
      <c r="E63" s="91">
        <f>ต.ค.57!F63+พ.ย.57!F63</f>
        <v>0</v>
      </c>
      <c r="F63" s="92">
        <v>0</v>
      </c>
      <c r="G63" s="95">
        <f t="shared" si="0"/>
        <v>0</v>
      </c>
    </row>
    <row r="64" spans="1:7" ht="23.25" customHeight="1">
      <c r="A64" s="359"/>
      <c r="B64" s="360" t="s">
        <v>243</v>
      </c>
      <c r="C64" s="355" t="s">
        <v>3</v>
      </c>
      <c r="D64" s="439">
        <f>D65</f>
        <v>4000</v>
      </c>
      <c r="E64" s="356">
        <f>E65</f>
        <v>644</v>
      </c>
      <c r="F64" s="361"/>
      <c r="G64" s="362">
        <f>E64*100/D64</f>
        <v>16.100000000000001</v>
      </c>
    </row>
    <row r="65" spans="1:7" ht="23.25" customHeight="1">
      <c r="A65" s="125"/>
      <c r="B65" s="142" t="s">
        <v>244</v>
      </c>
      <c r="C65" s="143" t="s">
        <v>3</v>
      </c>
      <c r="D65" s="435">
        <v>4000</v>
      </c>
      <c r="E65" s="91">
        <f>ต.ค.57!F65+พ.ย.57!F65</f>
        <v>644</v>
      </c>
      <c r="F65" s="94">
        <v>325</v>
      </c>
      <c r="G65" s="95">
        <f t="shared" si="0"/>
        <v>16.100000000000001</v>
      </c>
    </row>
    <row r="66" spans="1:7" ht="23.25" customHeight="1">
      <c r="A66" s="354"/>
      <c r="B66" s="360" t="s">
        <v>247</v>
      </c>
      <c r="C66" s="355" t="s">
        <v>49</v>
      </c>
      <c r="D66" s="439">
        <f>D68+D72</f>
        <v>2</v>
      </c>
      <c r="E66" s="356">
        <f>E68+E72</f>
        <v>0</v>
      </c>
      <c r="F66" s="361"/>
      <c r="G66" s="362">
        <f>E66*100/D66</f>
        <v>0</v>
      </c>
    </row>
    <row r="67" spans="1:7" ht="22.5" customHeight="1">
      <c r="A67" s="354"/>
      <c r="B67" s="360"/>
      <c r="C67" s="355" t="s">
        <v>3</v>
      </c>
      <c r="D67" s="439">
        <f>D69+D70+D71+D73</f>
        <v>52</v>
      </c>
      <c r="E67" s="356">
        <f>E69+E70+E71+E73</f>
        <v>0</v>
      </c>
      <c r="F67" s="361"/>
      <c r="G67" s="362">
        <f>E67*100/D67</f>
        <v>0</v>
      </c>
    </row>
    <row r="68" spans="1:7" ht="22.5" customHeight="1">
      <c r="A68" s="124"/>
      <c r="B68" s="142" t="s">
        <v>248</v>
      </c>
      <c r="C68" s="143" t="s">
        <v>49</v>
      </c>
      <c r="D68" s="435">
        <v>1</v>
      </c>
      <c r="E68" s="91">
        <f>ต.ค.57!F68+พ.ย.57!F68</f>
        <v>0</v>
      </c>
      <c r="F68" s="92">
        <v>0</v>
      </c>
      <c r="G68" s="95">
        <f t="shared" si="0"/>
        <v>0</v>
      </c>
    </row>
    <row r="69" spans="1:7" ht="22.5" customHeight="1">
      <c r="A69" s="125"/>
      <c r="B69" s="142"/>
      <c r="C69" s="143" t="s">
        <v>3</v>
      </c>
      <c r="D69" s="435">
        <v>20</v>
      </c>
      <c r="E69" s="91">
        <f>ต.ค.57!F69+พ.ย.57!F69</f>
        <v>0</v>
      </c>
      <c r="F69" s="94">
        <v>0</v>
      </c>
      <c r="G69" s="95">
        <f t="shared" si="0"/>
        <v>0</v>
      </c>
    </row>
    <row r="70" spans="1:7" ht="22.5" customHeight="1">
      <c r="A70" s="125"/>
      <c r="B70" s="142" t="s">
        <v>249</v>
      </c>
      <c r="C70" s="143" t="s">
        <v>3</v>
      </c>
      <c r="D70" s="435">
        <v>10</v>
      </c>
      <c r="E70" s="91">
        <f>ต.ค.57!F70+พ.ย.57!F70</f>
        <v>0</v>
      </c>
      <c r="F70" s="94">
        <v>0</v>
      </c>
      <c r="G70" s="95">
        <f t="shared" si="0"/>
        <v>0</v>
      </c>
    </row>
    <row r="71" spans="1:7" ht="22.5" customHeight="1">
      <c r="A71" s="124"/>
      <c r="B71" s="142" t="s">
        <v>250</v>
      </c>
      <c r="C71" s="143" t="s">
        <v>3</v>
      </c>
      <c r="D71" s="435">
        <v>12</v>
      </c>
      <c r="E71" s="91">
        <f>ต.ค.57!F71+พ.ย.57!F71</f>
        <v>0</v>
      </c>
      <c r="F71" s="92">
        <v>0</v>
      </c>
      <c r="G71" s="95">
        <f t="shared" si="0"/>
        <v>0</v>
      </c>
    </row>
    <row r="72" spans="1:7" ht="22.5" customHeight="1">
      <c r="A72" s="128"/>
      <c r="B72" s="142" t="s">
        <v>251</v>
      </c>
      <c r="C72" s="143" t="s">
        <v>49</v>
      </c>
      <c r="D72" s="435">
        <v>1</v>
      </c>
      <c r="E72" s="91">
        <f>ต.ค.57!F72+พ.ย.57!F72</f>
        <v>0</v>
      </c>
      <c r="F72" s="90">
        <v>0</v>
      </c>
      <c r="G72" s="95">
        <f t="shared" si="0"/>
        <v>0</v>
      </c>
    </row>
    <row r="73" spans="1:7" ht="23.25" customHeight="1">
      <c r="A73" s="129"/>
      <c r="B73" s="171"/>
      <c r="C73" s="172" t="s">
        <v>3</v>
      </c>
      <c r="D73" s="436">
        <v>10</v>
      </c>
      <c r="E73" s="91">
        <f>ต.ค.57!F73+พ.ย.57!F73</f>
        <v>0</v>
      </c>
      <c r="F73" s="120">
        <v>0</v>
      </c>
      <c r="G73" s="95">
        <f t="shared" si="0"/>
        <v>0</v>
      </c>
    </row>
    <row r="74" spans="1:7" ht="22.5" customHeight="1">
      <c r="A74" s="555" t="s">
        <v>252</v>
      </c>
      <c r="B74" s="556"/>
      <c r="C74" s="415"/>
      <c r="D74" s="437"/>
      <c r="E74" s="382"/>
      <c r="F74" s="396"/>
      <c r="G74" s="397"/>
    </row>
    <row r="75" spans="1:7" ht="22.5" customHeight="1">
      <c r="A75" s="388"/>
      <c r="B75" s="419" t="s">
        <v>253</v>
      </c>
      <c r="C75" s="420" t="s">
        <v>3</v>
      </c>
      <c r="D75" s="440">
        <f>D76+D77</f>
        <v>2700</v>
      </c>
      <c r="E75" s="389">
        <f>E76+E77</f>
        <v>0</v>
      </c>
      <c r="F75" s="421"/>
      <c r="G75" s="422">
        <f>E75*100/D75</f>
        <v>0</v>
      </c>
    </row>
    <row r="76" spans="1:7" ht="24.75" customHeight="1">
      <c r="A76" s="125"/>
      <c r="B76" s="142" t="s">
        <v>254</v>
      </c>
      <c r="C76" s="143" t="s">
        <v>3</v>
      </c>
      <c r="D76" s="435">
        <v>2500</v>
      </c>
      <c r="E76" s="91">
        <f>ต.ค.57!F76+พ.ย.57!F76</f>
        <v>0</v>
      </c>
      <c r="F76" s="94">
        <v>0</v>
      </c>
      <c r="G76" s="95">
        <f t="shared" ref="G76:G78" si="1">E76*100/D76</f>
        <v>0</v>
      </c>
    </row>
    <row r="77" spans="1:7" ht="24.75" customHeight="1">
      <c r="A77" s="125"/>
      <c r="B77" s="142" t="s">
        <v>255</v>
      </c>
      <c r="C77" s="143" t="s">
        <v>3</v>
      </c>
      <c r="D77" s="435">
        <v>200</v>
      </c>
      <c r="E77" s="91">
        <f>ต.ค.57!F77+พ.ย.57!F77</f>
        <v>0</v>
      </c>
      <c r="F77" s="94">
        <v>0</v>
      </c>
      <c r="G77" s="95">
        <f t="shared" si="1"/>
        <v>0</v>
      </c>
    </row>
    <row r="78" spans="1:7" s="460" customFormat="1" ht="24.75" customHeight="1">
      <c r="A78" s="454"/>
      <c r="B78" s="455" t="s">
        <v>257</v>
      </c>
      <c r="C78" s="456" t="s">
        <v>3</v>
      </c>
      <c r="D78" s="457">
        <v>40000</v>
      </c>
      <c r="E78" s="458">
        <f>ต.ค.57!F78+พ.ย.57!F78</f>
        <v>5944</v>
      </c>
      <c r="F78" s="458">
        <v>0</v>
      </c>
      <c r="G78" s="459">
        <f t="shared" si="1"/>
        <v>14.86</v>
      </c>
    </row>
    <row r="79" spans="1:7" ht="21" customHeight="1">
      <c r="A79" s="544" t="s">
        <v>260</v>
      </c>
      <c r="B79" s="545"/>
      <c r="C79" s="390"/>
      <c r="D79" s="441"/>
      <c r="E79" s="382"/>
      <c r="F79" s="392"/>
      <c r="G79" s="393"/>
    </row>
    <row r="80" spans="1:7" ht="21" customHeight="1">
      <c r="A80" s="546" t="s">
        <v>261</v>
      </c>
      <c r="B80" s="546"/>
      <c r="C80" s="394"/>
      <c r="D80" s="442"/>
      <c r="E80" s="382"/>
      <c r="F80" s="396"/>
      <c r="G80" s="397"/>
    </row>
    <row r="81" spans="1:7" ht="21" customHeight="1">
      <c r="A81" s="547" t="s">
        <v>262</v>
      </c>
      <c r="B81" s="547"/>
      <c r="C81" s="398" t="s">
        <v>3</v>
      </c>
      <c r="D81" s="437">
        <f>D82+D83</f>
        <v>4300</v>
      </c>
      <c r="E81" s="382">
        <f>E82+E83</f>
        <v>1013</v>
      </c>
      <c r="F81" s="396"/>
      <c r="G81" s="397">
        <f>E81*100/D81</f>
        <v>23.558139534883722</v>
      </c>
    </row>
    <row r="82" spans="1:7" ht="21" customHeight="1">
      <c r="A82" s="177"/>
      <c r="B82" s="152" t="s">
        <v>263</v>
      </c>
      <c r="C82" s="153" t="s">
        <v>3</v>
      </c>
      <c r="D82" s="443">
        <v>300</v>
      </c>
      <c r="E82" s="91">
        <f>ต.ค.57!F82+พ.ย.57!F82</f>
        <v>181</v>
      </c>
      <c r="F82" s="122">
        <v>181</v>
      </c>
      <c r="G82" s="95">
        <f t="shared" ref="G82:G94" si="2">E82*100/D82</f>
        <v>60.333333333333336</v>
      </c>
    </row>
    <row r="83" spans="1:7" ht="21" customHeight="1">
      <c r="A83" s="129"/>
      <c r="B83" s="171" t="s">
        <v>264</v>
      </c>
      <c r="C83" s="185" t="s">
        <v>3</v>
      </c>
      <c r="D83" s="436">
        <v>4000</v>
      </c>
      <c r="E83" s="91">
        <f>ต.ค.57!F83+พ.ย.57!F83</f>
        <v>832</v>
      </c>
      <c r="F83" s="120">
        <v>832</v>
      </c>
      <c r="G83" s="95">
        <f t="shared" si="2"/>
        <v>20.8</v>
      </c>
    </row>
    <row r="84" spans="1:7" ht="21" customHeight="1">
      <c r="A84" s="548" t="s">
        <v>267</v>
      </c>
      <c r="B84" s="548"/>
      <c r="C84" s="399" t="s">
        <v>3</v>
      </c>
      <c r="D84" s="411">
        <f>D85+D86</f>
        <v>1560</v>
      </c>
      <c r="E84" s="382">
        <f>E85+E86</f>
        <v>131</v>
      </c>
      <c r="F84" s="396"/>
      <c r="G84" s="397">
        <f>E84*100/D84</f>
        <v>8.3974358974358978</v>
      </c>
    </row>
    <row r="85" spans="1:7" ht="21" customHeight="1">
      <c r="A85" s="127"/>
      <c r="B85" s="329" t="s">
        <v>268</v>
      </c>
      <c r="C85" s="155" t="s">
        <v>3</v>
      </c>
      <c r="D85" s="444">
        <v>60</v>
      </c>
      <c r="E85" s="91">
        <f>ต.ค.57!F85+พ.ย.57!F85</f>
        <v>0</v>
      </c>
      <c r="F85" s="174">
        <v>0</v>
      </c>
      <c r="G85" s="95">
        <f t="shared" si="2"/>
        <v>0</v>
      </c>
    </row>
    <row r="86" spans="1:7" ht="21" customHeight="1">
      <c r="A86" s="129"/>
      <c r="B86" s="157" t="s">
        <v>270</v>
      </c>
      <c r="C86" s="158" t="s">
        <v>3</v>
      </c>
      <c r="D86" s="445">
        <v>1500</v>
      </c>
      <c r="E86" s="91">
        <f>ต.ค.57!F86+พ.ย.57!F86</f>
        <v>131</v>
      </c>
      <c r="F86" s="120">
        <f>F87+F88+F89+F90</f>
        <v>55</v>
      </c>
      <c r="G86" s="95">
        <f t="shared" si="2"/>
        <v>8.7333333333333325</v>
      </c>
    </row>
    <row r="87" spans="1:7" ht="21" customHeight="1">
      <c r="A87" s="125"/>
      <c r="B87" s="461" t="s">
        <v>328</v>
      </c>
      <c r="C87" s="462" t="s">
        <v>3</v>
      </c>
      <c r="D87" s="343"/>
      <c r="E87" s="91">
        <f>ต.ค.57!F87+พ.ย.57!F87</f>
        <v>44</v>
      </c>
      <c r="F87" s="120">
        <v>31</v>
      </c>
      <c r="G87" s="95"/>
    </row>
    <row r="88" spans="1:7" ht="21" customHeight="1">
      <c r="A88" s="125"/>
      <c r="B88" s="461" t="s">
        <v>341</v>
      </c>
      <c r="C88" s="462" t="s">
        <v>3</v>
      </c>
      <c r="D88" s="343"/>
      <c r="E88" s="91">
        <f>ต.ค.57!F88+พ.ย.57!F88</f>
        <v>11</v>
      </c>
      <c r="F88" s="120">
        <v>2</v>
      </c>
      <c r="G88" s="95"/>
    </row>
    <row r="89" spans="1:7" ht="21" customHeight="1">
      <c r="A89" s="125"/>
      <c r="B89" s="461" t="s">
        <v>329</v>
      </c>
      <c r="C89" s="462" t="s">
        <v>3</v>
      </c>
      <c r="D89" s="343"/>
      <c r="E89" s="91">
        <f>ต.ค.57!F89+พ.ย.57!F89</f>
        <v>76</v>
      </c>
      <c r="F89" s="120">
        <v>22</v>
      </c>
      <c r="G89" s="95"/>
    </row>
    <row r="90" spans="1:7" ht="21" customHeight="1">
      <c r="A90" s="125"/>
      <c r="B90" s="461" t="s">
        <v>330</v>
      </c>
      <c r="C90" s="462" t="s">
        <v>3</v>
      </c>
      <c r="D90" s="343"/>
      <c r="E90" s="91">
        <f>ต.ค.57!F90+พ.ย.57!F90</f>
        <v>0</v>
      </c>
      <c r="F90" s="94">
        <v>0</v>
      </c>
      <c r="G90" s="95"/>
    </row>
    <row r="91" spans="1:7" ht="21.75" customHeight="1">
      <c r="A91" s="126"/>
      <c r="B91" s="463" t="s">
        <v>336</v>
      </c>
      <c r="C91" s="464" t="s">
        <v>3</v>
      </c>
      <c r="D91" s="465">
        <v>300</v>
      </c>
      <c r="E91" s="201">
        <f>ต.ค.57!F91+พ.ย.57!F91</f>
        <v>0</v>
      </c>
      <c r="F91" s="99">
        <v>0</v>
      </c>
      <c r="G91" s="100"/>
    </row>
    <row r="92" spans="1:7" ht="21" customHeight="1">
      <c r="A92" s="546" t="s">
        <v>195</v>
      </c>
      <c r="B92" s="546"/>
      <c r="C92" s="394"/>
      <c r="D92" s="442"/>
      <c r="E92" s="382"/>
      <c r="F92" s="383"/>
      <c r="G92" s="384"/>
    </row>
    <row r="93" spans="1:7" ht="21" customHeight="1">
      <c r="A93" s="546" t="s">
        <v>304</v>
      </c>
      <c r="B93" s="546"/>
      <c r="C93" s="400" t="s">
        <v>3</v>
      </c>
      <c r="D93" s="446">
        <v>3500</v>
      </c>
      <c r="E93" s="401">
        <f>ต.ค.57!F93+พ.ย.57!F93</f>
        <v>430</v>
      </c>
      <c r="F93" s="402">
        <f>F95</f>
        <v>143</v>
      </c>
      <c r="G93" s="403">
        <f t="shared" si="2"/>
        <v>12.285714285714286</v>
      </c>
    </row>
    <row r="94" spans="1:7" ht="21" customHeight="1">
      <c r="A94" s="404"/>
      <c r="B94" s="405" t="s">
        <v>186</v>
      </c>
      <c r="C94" s="406" t="s">
        <v>9</v>
      </c>
      <c r="D94" s="442">
        <v>500</v>
      </c>
      <c r="E94" s="382">
        <f>ต.ค.57!F94+พ.ย.57!F94</f>
        <v>33</v>
      </c>
      <c r="F94" s="396">
        <f>F98</f>
        <v>20</v>
      </c>
      <c r="G94" s="397">
        <f t="shared" si="2"/>
        <v>6.6</v>
      </c>
    </row>
    <row r="95" spans="1:7" ht="21" customHeight="1">
      <c r="A95" s="177"/>
      <c r="B95" s="186" t="s">
        <v>187</v>
      </c>
      <c r="C95" s="187" t="s">
        <v>3</v>
      </c>
      <c r="D95" s="444">
        <v>3500</v>
      </c>
      <c r="E95" s="159">
        <f>ต.ค.57!F95+พ.ย.57!F95</f>
        <v>430</v>
      </c>
      <c r="F95" s="122">
        <f>F96+F97</f>
        <v>143</v>
      </c>
      <c r="G95" s="123"/>
    </row>
    <row r="96" spans="1:7" ht="21" customHeight="1">
      <c r="A96" s="125"/>
      <c r="B96" s="104" t="s">
        <v>188</v>
      </c>
      <c r="C96" s="96"/>
      <c r="D96" s="97"/>
      <c r="E96" s="91">
        <f>ต.ค.57!F96+พ.ย.57!F96</f>
        <v>430</v>
      </c>
      <c r="F96" s="94">
        <v>143</v>
      </c>
      <c r="G96" s="95"/>
    </row>
    <row r="97" spans="1:7" ht="21" customHeight="1">
      <c r="A97" s="125"/>
      <c r="B97" s="104" t="s">
        <v>189</v>
      </c>
      <c r="C97" s="96"/>
      <c r="D97" s="97"/>
      <c r="E97" s="91">
        <f>ต.ค.57!F97+พ.ย.57!F97</f>
        <v>0</v>
      </c>
      <c r="F97" s="94">
        <v>0</v>
      </c>
      <c r="G97" s="95"/>
    </row>
    <row r="98" spans="1:7" ht="21" customHeight="1">
      <c r="A98" s="130"/>
      <c r="B98" s="103" t="s">
        <v>190</v>
      </c>
      <c r="C98" s="96" t="s">
        <v>9</v>
      </c>
      <c r="D98" s="447">
        <v>500</v>
      </c>
      <c r="E98" s="91">
        <f>ต.ค.57!F98+พ.ย.57!F98</f>
        <v>33</v>
      </c>
      <c r="F98" s="344">
        <f>F99+F100</f>
        <v>20</v>
      </c>
      <c r="G98" s="106"/>
    </row>
    <row r="99" spans="1:7" ht="21" customHeight="1">
      <c r="A99" s="125"/>
      <c r="B99" s="104" t="s">
        <v>191</v>
      </c>
      <c r="C99" s="96"/>
      <c r="D99" s="97"/>
      <c r="E99" s="91">
        <f>ต.ค.57!F99+พ.ย.57!F99</f>
        <v>33</v>
      </c>
      <c r="F99" s="94">
        <v>20</v>
      </c>
      <c r="G99" s="95"/>
    </row>
    <row r="100" spans="1:7" ht="21" customHeight="1">
      <c r="A100" s="129"/>
      <c r="B100" s="189" t="s">
        <v>192</v>
      </c>
      <c r="C100" s="190"/>
      <c r="D100" s="191"/>
      <c r="E100" s="119">
        <f>ต.ค.57!F100+พ.ย.57!F100</f>
        <v>0</v>
      </c>
      <c r="F100" s="120">
        <v>0</v>
      </c>
      <c r="G100" s="121"/>
    </row>
    <row r="101" spans="1:7" ht="21" customHeight="1">
      <c r="A101" s="542" t="s">
        <v>305</v>
      </c>
      <c r="B101" s="542"/>
      <c r="C101" s="407" t="s">
        <v>3</v>
      </c>
      <c r="D101" s="408">
        <v>6400</v>
      </c>
      <c r="E101" s="382">
        <f>ต.ค.57!F101+พ.ย.57!F101</f>
        <v>3241</v>
      </c>
      <c r="F101" s="409">
        <f>F103</f>
        <v>656</v>
      </c>
      <c r="G101" s="397">
        <f t="shared" ref="G101:G102" si="3">E101*100/D101</f>
        <v>50.640625</v>
      </c>
    </row>
    <row r="102" spans="1:7" ht="21" customHeight="1">
      <c r="A102" s="125"/>
      <c r="B102" s="338"/>
      <c r="C102" s="187" t="s">
        <v>19</v>
      </c>
      <c r="D102" s="192">
        <v>6400</v>
      </c>
      <c r="E102" s="159">
        <f>ต.ค.57!F102+พ.ย.57!F102</f>
        <v>3455</v>
      </c>
      <c r="F102" s="353">
        <f>F111</f>
        <v>762</v>
      </c>
      <c r="G102" s="123">
        <f t="shared" si="3"/>
        <v>53.984375</v>
      </c>
    </row>
    <row r="103" spans="1:7" ht="21" customHeight="1">
      <c r="A103" s="177"/>
      <c r="B103" s="345" t="s">
        <v>182</v>
      </c>
      <c r="C103" s="187"/>
      <c r="D103" s="192"/>
      <c r="E103" s="91">
        <f>ต.ค.57!F103+พ.ย.57!F103</f>
        <v>3241</v>
      </c>
      <c r="F103" s="122">
        <f>F104+F109+F110</f>
        <v>656</v>
      </c>
      <c r="G103" s="123"/>
    </row>
    <row r="104" spans="1:7" ht="21" customHeight="1">
      <c r="A104" s="125"/>
      <c r="B104" s="347" t="s">
        <v>183</v>
      </c>
      <c r="C104" s="96"/>
      <c r="D104" s="97"/>
      <c r="E104" s="91">
        <f>ต.ค.57!F104+พ.ย.57!F104</f>
        <v>1535</v>
      </c>
      <c r="F104" s="94">
        <f>F105+F106+F107+F108</f>
        <v>648</v>
      </c>
      <c r="G104" s="95"/>
    </row>
    <row r="105" spans="1:7" ht="21" customHeight="1">
      <c r="A105" s="125"/>
      <c r="B105" s="132" t="s">
        <v>193</v>
      </c>
      <c r="C105" s="96"/>
      <c r="D105" s="97"/>
      <c r="E105" s="91">
        <f>ต.ค.57!F105+พ.ย.57!F105</f>
        <v>18</v>
      </c>
      <c r="F105" s="94">
        <v>10</v>
      </c>
      <c r="G105" s="95"/>
    </row>
    <row r="106" spans="1:7" ht="21" customHeight="1">
      <c r="A106" s="125"/>
      <c r="B106" s="132" t="s">
        <v>93</v>
      </c>
      <c r="C106" s="96"/>
      <c r="D106" s="97"/>
      <c r="E106" s="91">
        <f>ต.ค.57!F106+พ.ย.57!F106</f>
        <v>625</v>
      </c>
      <c r="F106" s="94">
        <v>265</v>
      </c>
      <c r="G106" s="95"/>
    </row>
    <row r="107" spans="1:7" ht="21" customHeight="1">
      <c r="A107" s="125"/>
      <c r="B107" s="132" t="s">
        <v>94</v>
      </c>
      <c r="C107" s="96"/>
      <c r="D107" s="97"/>
      <c r="E107" s="91">
        <f>ต.ค.57!F107+พ.ย.57!F107</f>
        <v>892</v>
      </c>
      <c r="F107" s="94">
        <v>373</v>
      </c>
      <c r="G107" s="95"/>
    </row>
    <row r="108" spans="1:7" ht="21" customHeight="1">
      <c r="A108" s="125"/>
      <c r="B108" s="132" t="s">
        <v>199</v>
      </c>
      <c r="C108" s="96"/>
      <c r="D108" s="97"/>
      <c r="E108" s="91">
        <f>ต.ค.57!F108+พ.ย.57!F108</f>
        <v>0</v>
      </c>
      <c r="F108" s="94">
        <v>0</v>
      </c>
      <c r="G108" s="95"/>
    </row>
    <row r="109" spans="1:7" ht="21" customHeight="1">
      <c r="A109" s="125"/>
      <c r="B109" s="347" t="s">
        <v>196</v>
      </c>
      <c r="C109" s="96"/>
      <c r="D109" s="97"/>
      <c r="E109" s="91">
        <f>ต.ค.57!F109+พ.ย.57!F109</f>
        <v>22</v>
      </c>
      <c r="F109" s="94">
        <v>8</v>
      </c>
      <c r="G109" s="95"/>
    </row>
    <row r="110" spans="1:7" ht="21" customHeight="1">
      <c r="A110" s="129"/>
      <c r="B110" s="348" t="s">
        <v>201</v>
      </c>
      <c r="C110" s="190"/>
      <c r="D110" s="191"/>
      <c r="E110" s="119">
        <f>ต.ค.57!F110+พ.ย.57!F110</f>
        <v>1684</v>
      </c>
      <c r="F110" s="120">
        <v>0</v>
      </c>
      <c r="G110" s="121"/>
    </row>
    <row r="111" spans="1:7" ht="21" customHeight="1">
      <c r="A111" s="404"/>
      <c r="B111" s="410" t="s">
        <v>184</v>
      </c>
      <c r="C111" s="406" t="s">
        <v>19</v>
      </c>
      <c r="D111" s="411">
        <v>6400</v>
      </c>
      <c r="E111" s="382">
        <f>ต.ค.57!F111+พ.ย.57!F111</f>
        <v>3455</v>
      </c>
      <c r="F111" s="383">
        <f>F112+F117+F118</f>
        <v>762</v>
      </c>
      <c r="G111" s="397">
        <f t="shared" ref="G111" si="4">E111*100/D111</f>
        <v>53.984375</v>
      </c>
    </row>
    <row r="112" spans="1:7" ht="21" customHeight="1">
      <c r="A112" s="177"/>
      <c r="B112" s="349" t="s">
        <v>185</v>
      </c>
      <c r="C112" s="187"/>
      <c r="D112" s="192"/>
      <c r="E112" s="159">
        <f>ต.ค.57!F112+พ.ย.57!F112</f>
        <v>1749</v>
      </c>
      <c r="F112" s="122">
        <f>F113+F114+F115+F116</f>
        <v>754</v>
      </c>
      <c r="G112" s="123"/>
    </row>
    <row r="113" spans="1:7" ht="21" customHeight="1">
      <c r="A113" s="131"/>
      <c r="B113" s="132" t="s">
        <v>193</v>
      </c>
      <c r="C113" s="96"/>
      <c r="D113" s="97"/>
      <c r="E113" s="91">
        <f>ต.ค.57!F113+พ.ย.57!F113</f>
        <v>21</v>
      </c>
      <c r="F113" s="108">
        <v>12</v>
      </c>
      <c r="G113" s="109"/>
    </row>
    <row r="114" spans="1:7" ht="21" customHeight="1">
      <c r="A114" s="125"/>
      <c r="B114" s="132" t="s">
        <v>93</v>
      </c>
      <c r="C114" s="96"/>
      <c r="D114" s="97"/>
      <c r="E114" s="91">
        <f>ต.ค.57!F114+พ.ย.57!F114</f>
        <v>666</v>
      </c>
      <c r="F114" s="94">
        <v>285</v>
      </c>
      <c r="G114" s="95"/>
    </row>
    <row r="115" spans="1:7" ht="21" customHeight="1">
      <c r="A115" s="125"/>
      <c r="B115" s="132" t="s">
        <v>94</v>
      </c>
      <c r="C115" s="96"/>
      <c r="D115" s="97"/>
      <c r="E115" s="91">
        <f>ต.ค.57!F115+พ.ย.57!F115</f>
        <v>1062</v>
      </c>
      <c r="F115" s="94">
        <v>457</v>
      </c>
      <c r="G115" s="95"/>
    </row>
    <row r="116" spans="1:7" ht="21" customHeight="1">
      <c r="A116" s="125"/>
      <c r="B116" s="132" t="s">
        <v>199</v>
      </c>
      <c r="C116" s="96"/>
      <c r="D116" s="97"/>
      <c r="E116" s="91">
        <f>ต.ค.57!F116+พ.ย.57!F116</f>
        <v>0</v>
      </c>
      <c r="F116" s="94">
        <v>0</v>
      </c>
      <c r="G116" s="95"/>
    </row>
    <row r="117" spans="1:7" ht="21" customHeight="1">
      <c r="A117" s="125"/>
      <c r="B117" s="347" t="s">
        <v>197</v>
      </c>
      <c r="C117" s="96"/>
      <c r="D117" s="97"/>
      <c r="E117" s="91">
        <f>ต.ค.57!F117+พ.ย.57!F117</f>
        <v>22</v>
      </c>
      <c r="F117" s="94">
        <v>8</v>
      </c>
      <c r="G117" s="95"/>
    </row>
    <row r="118" spans="1:7" ht="21" customHeight="1">
      <c r="A118" s="126"/>
      <c r="B118" s="350" t="s">
        <v>202</v>
      </c>
      <c r="C118" s="98"/>
      <c r="D118" s="105"/>
      <c r="E118" s="201">
        <f>ต.ค.57!F118+พ.ย.57!F118</f>
        <v>1684</v>
      </c>
      <c r="F118" s="99">
        <v>0</v>
      </c>
      <c r="G118" s="100"/>
    </row>
    <row r="119" spans="1:7">
      <c r="A119" s="117"/>
      <c r="B119" s="110"/>
      <c r="C119" s="110"/>
      <c r="D119" s="111"/>
      <c r="E119" s="110"/>
      <c r="F119" s="112"/>
      <c r="G119" s="113"/>
    </row>
  </sheetData>
  <mergeCells count="22">
    <mergeCell ref="A1:G1"/>
    <mergeCell ref="A2:G2"/>
    <mergeCell ref="A4:B5"/>
    <mergeCell ref="C4:C5"/>
    <mergeCell ref="D4:D5"/>
    <mergeCell ref="E4:E5"/>
    <mergeCell ref="F4:F5"/>
    <mergeCell ref="G4:G5"/>
    <mergeCell ref="A101:B101"/>
    <mergeCell ref="A3:G3"/>
    <mergeCell ref="A79:B79"/>
    <mergeCell ref="A80:B80"/>
    <mergeCell ref="A81:B81"/>
    <mergeCell ref="A84:B84"/>
    <mergeCell ref="A92:B92"/>
    <mergeCell ref="A93:B93"/>
    <mergeCell ref="A6:B6"/>
    <mergeCell ref="A7:B7"/>
    <mergeCell ref="A8:B8"/>
    <mergeCell ref="A53:B53"/>
    <mergeCell ref="A58:B58"/>
    <mergeCell ref="A74:B74"/>
  </mergeCells>
  <printOptions horizontalCentered="1"/>
  <pageMargins left="0.35" right="0.23" top="0.72" bottom="0.44" header="0.49" footer="0.26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G119"/>
  <sheetViews>
    <sheetView showGridLines="0" view="pageBreakPreview" topLeftCell="A26" zoomScaleSheetLayoutView="100" workbookViewId="0">
      <selection activeCell="B35" sqref="B35"/>
    </sheetView>
  </sheetViews>
  <sheetFormatPr defaultRowHeight="22.5"/>
  <cols>
    <col min="1" max="1" width="4" style="118" customWidth="1"/>
    <col min="2" max="2" width="84.5" style="89" bestFit="1" customWidth="1"/>
    <col min="3" max="3" width="8.1640625" style="89" customWidth="1"/>
    <col min="4" max="4" width="11.33203125" style="114" bestFit="1" customWidth="1"/>
    <col min="5" max="5" width="9.83203125" style="89" bestFit="1" customWidth="1"/>
    <col min="6" max="6" width="9.5" style="115" bestFit="1" customWidth="1"/>
    <col min="7" max="7" width="7.5" style="116" bestFit="1" customWidth="1"/>
    <col min="8" max="17" width="9.33203125" style="89" customWidth="1"/>
    <col min="18" max="16384" width="9.33203125" style="89"/>
  </cols>
  <sheetData>
    <row r="1" spans="1:7" s="327" customFormat="1" ht="23.25" customHeight="1">
      <c r="A1" s="527" t="s">
        <v>200</v>
      </c>
      <c r="B1" s="527"/>
      <c r="C1" s="527"/>
      <c r="D1" s="527"/>
      <c r="E1" s="527"/>
      <c r="F1" s="527"/>
      <c r="G1" s="527"/>
    </row>
    <row r="2" spans="1:7" s="327" customFormat="1" ht="23.25" customHeight="1">
      <c r="A2" s="527" t="s">
        <v>203</v>
      </c>
      <c r="B2" s="527"/>
      <c r="C2" s="527"/>
      <c r="D2" s="527"/>
      <c r="E2" s="527"/>
      <c r="F2" s="527"/>
      <c r="G2" s="527"/>
    </row>
    <row r="3" spans="1:7" s="327" customFormat="1" ht="23.25" customHeight="1">
      <c r="A3" s="543" t="s">
        <v>326</v>
      </c>
      <c r="B3" s="543"/>
      <c r="C3" s="543"/>
      <c r="D3" s="543"/>
      <c r="E3" s="543"/>
      <c r="F3" s="543"/>
      <c r="G3" s="543"/>
    </row>
    <row r="4" spans="1:7">
      <c r="A4" s="528" t="s">
        <v>11</v>
      </c>
      <c r="B4" s="529"/>
      <c r="C4" s="532" t="s">
        <v>1</v>
      </c>
      <c r="D4" s="534" t="s">
        <v>16</v>
      </c>
      <c r="E4" s="536" t="s">
        <v>327</v>
      </c>
      <c r="F4" s="538">
        <v>21155</v>
      </c>
      <c r="G4" s="540" t="s">
        <v>125</v>
      </c>
    </row>
    <row r="5" spans="1:7">
      <c r="A5" s="530"/>
      <c r="B5" s="531"/>
      <c r="C5" s="533"/>
      <c r="D5" s="535"/>
      <c r="E5" s="537"/>
      <c r="F5" s="539"/>
      <c r="G5" s="541"/>
    </row>
    <row r="6" spans="1:7" ht="22.5" customHeight="1">
      <c r="A6" s="544" t="s">
        <v>194</v>
      </c>
      <c r="B6" s="545"/>
      <c r="C6" s="390"/>
      <c r="D6" s="391"/>
      <c r="E6" s="423"/>
      <c r="F6" s="396"/>
      <c r="G6" s="397"/>
    </row>
    <row r="7" spans="1:7" ht="22.5" customHeight="1">
      <c r="A7" s="549" t="s">
        <v>204</v>
      </c>
      <c r="B7" s="550"/>
      <c r="C7" s="394"/>
      <c r="D7" s="395"/>
      <c r="E7" s="382"/>
      <c r="F7" s="396"/>
      <c r="G7" s="397"/>
    </row>
    <row r="8" spans="1:7" ht="22.5" customHeight="1">
      <c r="A8" s="551" t="s">
        <v>205</v>
      </c>
      <c r="B8" s="552"/>
      <c r="C8" s="394"/>
      <c r="D8" s="424"/>
      <c r="E8" s="382"/>
      <c r="F8" s="396"/>
      <c r="G8" s="397"/>
    </row>
    <row r="9" spans="1:7" ht="22.5" customHeight="1">
      <c r="A9" s="181"/>
      <c r="B9" s="416" t="s">
        <v>206</v>
      </c>
      <c r="C9" s="417" t="s">
        <v>3</v>
      </c>
      <c r="D9" s="448" t="s">
        <v>325</v>
      </c>
      <c r="E9" s="159"/>
      <c r="F9" s="160"/>
      <c r="G9" s="161"/>
    </row>
    <row r="10" spans="1:7" ht="22.5" customHeight="1">
      <c r="A10" s="331" t="s">
        <v>17</v>
      </c>
      <c r="B10" s="351"/>
      <c r="C10" s="332"/>
      <c r="D10" s="333"/>
      <c r="E10" s="334"/>
      <c r="F10" s="335"/>
      <c r="G10" s="336"/>
    </row>
    <row r="11" spans="1:7" s="1" customFormat="1" ht="22.5" customHeight="1">
      <c r="A11" s="352"/>
      <c r="B11" s="330" t="s">
        <v>312</v>
      </c>
      <c r="C11" s="96" t="s">
        <v>3</v>
      </c>
      <c r="D11" s="97"/>
      <c r="E11" s="91">
        <f>ต.ค.57!F11+พ.ย.57!F11+ธ.ค.57!F11</f>
        <v>424</v>
      </c>
      <c r="F11" s="92">
        <v>132</v>
      </c>
      <c r="G11" s="93"/>
    </row>
    <row r="12" spans="1:7" s="1" customFormat="1" ht="22.5" customHeight="1">
      <c r="A12" s="352"/>
      <c r="B12" s="330" t="s">
        <v>4</v>
      </c>
      <c r="C12" s="96" t="s">
        <v>3</v>
      </c>
      <c r="D12" s="97"/>
      <c r="E12" s="91">
        <f>ต.ค.57!F12+พ.ย.57!F12+ธ.ค.57!F12</f>
        <v>2458</v>
      </c>
      <c r="F12" s="92">
        <v>741</v>
      </c>
      <c r="G12" s="93"/>
    </row>
    <row r="13" spans="1:7" s="1" customFormat="1" ht="22.5" customHeight="1">
      <c r="A13" s="352"/>
      <c r="B13" s="330"/>
      <c r="C13" s="96" t="s">
        <v>19</v>
      </c>
      <c r="D13" s="97"/>
      <c r="E13" s="91">
        <f>ต.ค.57!F13+พ.ย.57!F13+ธ.ค.57!F13</f>
        <v>3475</v>
      </c>
      <c r="F13" s="92">
        <v>1046</v>
      </c>
      <c r="G13" s="93"/>
    </row>
    <row r="14" spans="1:7" s="1" customFormat="1" ht="22.5" customHeight="1">
      <c r="A14" s="352"/>
      <c r="B14" s="330" t="s">
        <v>5</v>
      </c>
      <c r="C14" s="96" t="s">
        <v>6</v>
      </c>
      <c r="D14" s="97"/>
      <c r="E14" s="91">
        <f>ต.ค.57!F14+พ.ย.57!F14+ธ.ค.57!F14</f>
        <v>595</v>
      </c>
      <c r="F14" s="92">
        <v>157</v>
      </c>
      <c r="G14" s="93"/>
    </row>
    <row r="15" spans="1:7" s="1" customFormat="1" ht="22.5" customHeight="1">
      <c r="A15" s="352"/>
      <c r="B15" s="330"/>
      <c r="C15" s="96" t="s">
        <v>313</v>
      </c>
      <c r="D15" s="97"/>
      <c r="E15" s="91">
        <f>ต.ค.57!F15+พ.ย.57!F15+ธ.ค.57!F15</f>
        <v>313</v>
      </c>
      <c r="F15" s="92">
        <v>80</v>
      </c>
      <c r="G15" s="93"/>
    </row>
    <row r="16" spans="1:7" s="1" customFormat="1" ht="22.5" customHeight="1">
      <c r="A16" s="352"/>
      <c r="B16" s="330" t="s">
        <v>15</v>
      </c>
      <c r="C16" s="96" t="s">
        <v>3</v>
      </c>
      <c r="D16" s="97"/>
      <c r="E16" s="91">
        <f>ต.ค.57!F16+พ.ย.57!F16+ธ.ค.57!F16</f>
        <v>481</v>
      </c>
      <c r="F16" s="92">
        <v>121</v>
      </c>
      <c r="G16" s="93"/>
    </row>
    <row r="17" spans="1:7" s="1" customFormat="1" ht="22.5" customHeight="1">
      <c r="A17" s="412"/>
      <c r="B17" s="413" t="s">
        <v>7</v>
      </c>
      <c r="C17" s="190" t="s">
        <v>3</v>
      </c>
      <c r="D17" s="191"/>
      <c r="E17" s="91">
        <f>ต.ค.57!F17+พ.ย.57!F17+ธ.ค.57!F17</f>
        <v>481</v>
      </c>
      <c r="F17" s="163">
        <v>121</v>
      </c>
      <c r="G17" s="164"/>
    </row>
    <row r="18" spans="1:7" ht="22.5" customHeight="1">
      <c r="A18" s="380">
        <v>1</v>
      </c>
      <c r="B18" s="414" t="s">
        <v>207</v>
      </c>
      <c r="C18" s="415" t="s">
        <v>3</v>
      </c>
      <c r="D18" s="425">
        <f>D19+D22+D35+D36+D39+D40</f>
        <v>2851</v>
      </c>
      <c r="E18" s="382">
        <f>E19+E22+E35+E36+E39+E40</f>
        <v>1034</v>
      </c>
      <c r="F18" s="396"/>
      <c r="G18" s="397">
        <f>E18*100/D18</f>
        <v>36.267976148719747</v>
      </c>
    </row>
    <row r="19" spans="1:7" ht="22.5" customHeight="1">
      <c r="A19" s="366"/>
      <c r="B19" s="367" t="s">
        <v>303</v>
      </c>
      <c r="C19" s="385" t="s">
        <v>3</v>
      </c>
      <c r="D19" s="426">
        <v>900</v>
      </c>
      <c r="E19" s="356">
        <f>ต.ค.57!F19+พ.ย.57!F19+ธ.ค.57!F19</f>
        <v>233</v>
      </c>
      <c r="F19" s="386">
        <f>F20</f>
        <v>51</v>
      </c>
      <c r="G19" s="387">
        <f>E19*100/D19</f>
        <v>25.888888888888889</v>
      </c>
    </row>
    <row r="20" spans="1:7" ht="22.5" customHeight="1">
      <c r="A20" s="125"/>
      <c r="B20" s="142" t="s">
        <v>286</v>
      </c>
      <c r="C20" s="143"/>
      <c r="D20" s="427"/>
      <c r="E20" s="91">
        <f>ต.ค.57!F20+พ.ย.57!F20+ธ.ค.57!F20</f>
        <v>233</v>
      </c>
      <c r="F20" s="94">
        <v>51</v>
      </c>
      <c r="G20" s="95"/>
    </row>
    <row r="21" spans="1:7" ht="22.5" customHeight="1">
      <c r="A21" s="125"/>
      <c r="B21" s="142" t="s">
        <v>287</v>
      </c>
      <c r="C21" s="143"/>
      <c r="D21" s="427"/>
      <c r="E21" s="91">
        <f>ต.ค.57!F21+พ.ย.57!F21+ธ.ค.57!F21</f>
        <v>185</v>
      </c>
      <c r="F21" s="94">
        <v>39</v>
      </c>
      <c r="G21" s="95"/>
    </row>
    <row r="22" spans="1:7" ht="22.5" customHeight="1">
      <c r="A22" s="359"/>
      <c r="B22" s="360" t="s">
        <v>288</v>
      </c>
      <c r="C22" s="369" t="s">
        <v>3</v>
      </c>
      <c r="D22" s="428">
        <v>800</v>
      </c>
      <c r="E22" s="356">
        <f>E23</f>
        <v>490</v>
      </c>
      <c r="F22" s="357"/>
      <c r="G22" s="358">
        <f>E22*100/D22</f>
        <v>61.25</v>
      </c>
    </row>
    <row r="23" spans="1:7" ht="22.5" customHeight="1">
      <c r="A23" s="125"/>
      <c r="B23" s="145" t="s">
        <v>292</v>
      </c>
      <c r="C23" s="143"/>
      <c r="D23" s="427"/>
      <c r="E23" s="91">
        <f>ต.ค.57!F23+พ.ย.57!F23+ธ.ค.57!F23</f>
        <v>490</v>
      </c>
      <c r="F23" s="94">
        <f>F24+F25</f>
        <v>146</v>
      </c>
      <c r="G23" s="95"/>
    </row>
    <row r="24" spans="1:7" ht="22.5" customHeight="1">
      <c r="A24" s="125"/>
      <c r="B24" s="145" t="s">
        <v>321</v>
      </c>
      <c r="C24" s="143"/>
      <c r="D24" s="427"/>
      <c r="E24" s="91">
        <f>ต.ค.57!F24+พ.ย.57!F24+ธ.ค.57!F24</f>
        <v>455</v>
      </c>
      <c r="F24" s="94">
        <v>135</v>
      </c>
      <c r="G24" s="95"/>
    </row>
    <row r="25" spans="1:7" ht="22.5" customHeight="1">
      <c r="A25" s="125"/>
      <c r="B25" s="145" t="s">
        <v>322</v>
      </c>
      <c r="C25" s="143"/>
      <c r="D25" s="427"/>
      <c r="E25" s="91">
        <f>ต.ค.57!F25+พ.ย.57!F25+ธ.ค.57!F25</f>
        <v>35</v>
      </c>
      <c r="F25" s="94">
        <v>11</v>
      </c>
      <c r="G25" s="95"/>
    </row>
    <row r="26" spans="1:7" ht="22.5" customHeight="1">
      <c r="A26" s="125"/>
      <c r="B26" s="145" t="s">
        <v>289</v>
      </c>
      <c r="C26" s="143"/>
      <c r="D26" s="427"/>
      <c r="E26" s="91">
        <f>ต.ค.57!F26+พ.ย.57!F26+ธ.ค.57!F26</f>
        <v>243</v>
      </c>
      <c r="F26" s="94">
        <f>F27+F28</f>
        <v>82</v>
      </c>
      <c r="G26" s="95"/>
    </row>
    <row r="27" spans="1:7" ht="22.5" customHeight="1">
      <c r="A27" s="125"/>
      <c r="B27" s="145" t="s">
        <v>291</v>
      </c>
      <c r="C27" s="143"/>
      <c r="D27" s="427"/>
      <c r="E27" s="91">
        <f>ต.ค.57!F27+พ.ย.57!F27+ธ.ค.57!F27</f>
        <v>218</v>
      </c>
      <c r="F27" s="94">
        <v>79</v>
      </c>
      <c r="G27" s="95"/>
    </row>
    <row r="28" spans="1:7" ht="22.5" customHeight="1">
      <c r="A28" s="125"/>
      <c r="B28" s="145" t="s">
        <v>290</v>
      </c>
      <c r="C28" s="143"/>
      <c r="D28" s="427"/>
      <c r="E28" s="91">
        <f>ต.ค.57!F28+พ.ย.57!F28+ธ.ค.57!F28</f>
        <v>25</v>
      </c>
      <c r="F28" s="94">
        <v>3</v>
      </c>
      <c r="G28" s="95"/>
    </row>
    <row r="29" spans="1:7" ht="22.5" customHeight="1">
      <c r="A29" s="125"/>
      <c r="B29" s="145" t="s">
        <v>293</v>
      </c>
      <c r="C29" s="143"/>
      <c r="D29" s="427"/>
      <c r="E29" s="91">
        <f>ต.ค.57!F29+พ.ย.57!F29+ธ.ค.57!F29</f>
        <v>0</v>
      </c>
      <c r="F29" s="94">
        <v>0</v>
      </c>
      <c r="G29" s="95"/>
    </row>
    <row r="30" spans="1:7" ht="22.5" customHeight="1">
      <c r="A30" s="125"/>
      <c r="B30" s="145" t="s">
        <v>294</v>
      </c>
      <c r="C30" s="143"/>
      <c r="D30" s="427"/>
      <c r="E30" s="91">
        <f>ต.ค.57!F30+พ.ย.57!F30+ธ.ค.57!F30</f>
        <v>0</v>
      </c>
      <c r="F30" s="94">
        <v>0</v>
      </c>
      <c r="G30" s="95"/>
    </row>
    <row r="31" spans="1:7" ht="22.5" customHeight="1">
      <c r="A31" s="125"/>
      <c r="B31" s="145" t="s">
        <v>295</v>
      </c>
      <c r="C31" s="143"/>
      <c r="D31" s="427"/>
      <c r="E31" s="91">
        <f>ต.ค.57!F31+พ.ย.57!F31+ธ.ค.57!F31</f>
        <v>0</v>
      </c>
      <c r="F31" s="94">
        <v>0</v>
      </c>
      <c r="G31" s="95"/>
    </row>
    <row r="32" spans="1:7" ht="22.5" customHeight="1">
      <c r="A32" s="125"/>
      <c r="B32" s="145" t="s">
        <v>296</v>
      </c>
      <c r="C32" s="143"/>
      <c r="D32" s="427"/>
      <c r="E32" s="91">
        <f>ต.ค.57!F32+พ.ย.57!F32+ธ.ค.57!F32</f>
        <v>302</v>
      </c>
      <c r="F32" s="94">
        <v>85</v>
      </c>
      <c r="G32" s="95"/>
    </row>
    <row r="33" spans="1:7" ht="22.5" customHeight="1">
      <c r="A33" s="125"/>
      <c r="B33" s="145" t="s">
        <v>297</v>
      </c>
      <c r="C33" s="143"/>
      <c r="D33" s="427"/>
      <c r="E33" s="91">
        <f>ต.ค.57!F33+พ.ย.57!F33+ธ.ค.57!F33</f>
        <v>188</v>
      </c>
      <c r="F33" s="94">
        <v>61</v>
      </c>
      <c r="G33" s="95"/>
    </row>
    <row r="34" spans="1:7" ht="22.5" customHeight="1">
      <c r="A34" s="125"/>
      <c r="B34" s="145" t="s">
        <v>319</v>
      </c>
      <c r="C34" s="143"/>
      <c r="D34" s="427"/>
      <c r="E34" s="91">
        <f>ต.ค.57!F34+พ.ย.57!F34+ธ.ค.57!F34</f>
        <v>1441</v>
      </c>
      <c r="F34" s="94">
        <v>466</v>
      </c>
      <c r="G34" s="95"/>
    </row>
    <row r="35" spans="1:7" ht="22.5" customHeight="1">
      <c r="A35" s="359"/>
      <c r="B35" s="360" t="s">
        <v>311</v>
      </c>
      <c r="C35" s="369" t="s">
        <v>3</v>
      </c>
      <c r="D35" s="428">
        <v>450</v>
      </c>
      <c r="E35" s="356">
        <f>ต.ค.57!F35+พ.ย.57!F35+ธ.ค.57!F35</f>
        <v>91</v>
      </c>
      <c r="F35" s="357">
        <v>45</v>
      </c>
      <c r="G35" s="358">
        <f>E35*100/D35</f>
        <v>20.222222222222221</v>
      </c>
    </row>
    <row r="36" spans="1:7" ht="22.5" customHeight="1">
      <c r="A36" s="359"/>
      <c r="B36" s="360" t="s">
        <v>310</v>
      </c>
      <c r="C36" s="369" t="s">
        <v>3</v>
      </c>
      <c r="D36" s="428">
        <v>600</v>
      </c>
      <c r="E36" s="356">
        <f>ต.ค.57!F36+พ.ย.57!F36+ธ.ค.57!F36</f>
        <v>109</v>
      </c>
      <c r="F36" s="357">
        <f>F37</f>
        <v>1</v>
      </c>
      <c r="G36" s="358">
        <f>E36*100/D36</f>
        <v>18.166666666666668</v>
      </c>
    </row>
    <row r="37" spans="1:7" ht="22.5" customHeight="1">
      <c r="A37" s="125"/>
      <c r="B37" s="142" t="s">
        <v>286</v>
      </c>
      <c r="C37" s="143"/>
      <c r="D37" s="427"/>
      <c r="E37" s="91">
        <f>ต.ค.57!F37+พ.ย.57!F37+ธ.ค.57!F37</f>
        <v>109</v>
      </c>
      <c r="F37" s="94">
        <v>1</v>
      </c>
      <c r="G37" s="95"/>
    </row>
    <row r="38" spans="1:7" ht="22.5" customHeight="1">
      <c r="A38" s="125"/>
      <c r="B38" s="142" t="s">
        <v>287</v>
      </c>
      <c r="C38" s="143"/>
      <c r="D38" s="427"/>
      <c r="E38" s="91">
        <f>ต.ค.57!F38+พ.ย.57!F38+ธ.ค.57!F38</f>
        <v>67</v>
      </c>
      <c r="F38" s="94">
        <v>0</v>
      </c>
      <c r="G38" s="95"/>
    </row>
    <row r="39" spans="1:7" ht="22.5" customHeight="1">
      <c r="A39" s="354"/>
      <c r="B39" s="360" t="s">
        <v>314</v>
      </c>
      <c r="C39" s="369" t="s">
        <v>3</v>
      </c>
      <c r="D39" s="428">
        <v>1</v>
      </c>
      <c r="E39" s="356">
        <f>ต.ค.57!F39+พ.ย.57!F39+ธ.ค.57!F39</f>
        <v>1</v>
      </c>
      <c r="F39" s="357">
        <v>0</v>
      </c>
      <c r="G39" s="358">
        <f>E39*100/D39</f>
        <v>100</v>
      </c>
    </row>
    <row r="40" spans="1:7" ht="22.5" customHeight="1">
      <c r="A40" s="354"/>
      <c r="B40" s="360" t="s">
        <v>315</v>
      </c>
      <c r="C40" s="369" t="s">
        <v>3</v>
      </c>
      <c r="D40" s="428">
        <v>100</v>
      </c>
      <c r="E40" s="356">
        <f>ต.ค.57!F52+พ.ย.57!F40+ธ.ค.57!F40</f>
        <v>110</v>
      </c>
      <c r="F40" s="357">
        <v>110</v>
      </c>
      <c r="G40" s="358">
        <f>E40*100/D40</f>
        <v>110</v>
      </c>
    </row>
    <row r="41" spans="1:7" ht="22.5" customHeight="1">
      <c r="A41" s="380">
        <v>2</v>
      </c>
      <c r="B41" s="414" t="s">
        <v>218</v>
      </c>
      <c r="C41" s="415" t="s">
        <v>3</v>
      </c>
      <c r="D41" s="430">
        <f>D42+D45+D48+D51</f>
        <v>206</v>
      </c>
      <c r="E41" s="382">
        <f>E42+E45+E48+E51</f>
        <v>11</v>
      </c>
      <c r="F41" s="396"/>
      <c r="G41" s="397">
        <f>E41*100/D41</f>
        <v>5.3398058252427187</v>
      </c>
    </row>
    <row r="42" spans="1:7" ht="22.5" customHeight="1">
      <c r="A42" s="366"/>
      <c r="B42" s="367" t="s">
        <v>300</v>
      </c>
      <c r="C42" s="385" t="s">
        <v>3</v>
      </c>
      <c r="D42" s="431">
        <v>20</v>
      </c>
      <c r="E42" s="356">
        <f>ต.ค.57!F42+พ.ย.57!F43+ธ.ค.57!F42</f>
        <v>0</v>
      </c>
      <c r="F42" s="386">
        <v>0</v>
      </c>
      <c r="G42" s="387">
        <f>E42*100/D42</f>
        <v>0</v>
      </c>
    </row>
    <row r="43" spans="1:7" ht="22.5" customHeight="1">
      <c r="A43" s="125"/>
      <c r="B43" s="142" t="s">
        <v>286</v>
      </c>
      <c r="C43" s="143"/>
      <c r="D43" s="427"/>
      <c r="E43" s="91">
        <f>ต.ค.57!F43+พ.ย.57!F44+ธ.ค.57!F43</f>
        <v>0</v>
      </c>
      <c r="F43" s="94">
        <v>0</v>
      </c>
      <c r="G43" s="95"/>
    </row>
    <row r="44" spans="1:7" ht="22.5" customHeight="1">
      <c r="A44" s="125"/>
      <c r="B44" s="142" t="s">
        <v>287</v>
      </c>
      <c r="C44" s="143"/>
      <c r="D44" s="427"/>
      <c r="E44" s="91">
        <f>ต.ค.57!F44+พ.ย.57!F45+ธ.ค.57!F44</f>
        <v>0</v>
      </c>
      <c r="F44" s="94">
        <v>0</v>
      </c>
      <c r="G44" s="95"/>
    </row>
    <row r="45" spans="1:7" ht="22.5" customHeight="1">
      <c r="A45" s="359"/>
      <c r="B45" s="360" t="s">
        <v>301</v>
      </c>
      <c r="C45" s="369" t="s">
        <v>3</v>
      </c>
      <c r="D45" s="428">
        <v>150</v>
      </c>
      <c r="E45" s="356">
        <f>ต.ค.57!F45+พ.ย.57!F46+ธ.ค.57!F45</f>
        <v>0</v>
      </c>
      <c r="F45" s="357">
        <v>0</v>
      </c>
      <c r="G45" s="358">
        <f>E45*100/D45</f>
        <v>0</v>
      </c>
    </row>
    <row r="46" spans="1:7" ht="22.5" customHeight="1">
      <c r="A46" s="125"/>
      <c r="B46" s="142" t="s">
        <v>286</v>
      </c>
      <c r="C46" s="143"/>
      <c r="D46" s="427"/>
      <c r="E46" s="91">
        <f>ต.ค.57!F46+พ.ย.57!F47+ธ.ค.57!F46</f>
        <v>0</v>
      </c>
      <c r="F46" s="94">
        <v>0</v>
      </c>
      <c r="G46" s="95"/>
    </row>
    <row r="47" spans="1:7" ht="22.5" customHeight="1">
      <c r="A47" s="125"/>
      <c r="B47" s="142" t="s">
        <v>287</v>
      </c>
      <c r="C47" s="143"/>
      <c r="D47" s="427"/>
      <c r="E47" s="91">
        <f>ต.ค.57!F47+พ.ย.57!F48+ธ.ค.57!F47</f>
        <v>0</v>
      </c>
      <c r="F47" s="94">
        <v>0</v>
      </c>
      <c r="G47" s="95"/>
    </row>
    <row r="48" spans="1:7" ht="22.5" customHeight="1">
      <c r="A48" s="359"/>
      <c r="B48" s="360" t="s">
        <v>302</v>
      </c>
      <c r="C48" s="369" t="s">
        <v>3</v>
      </c>
      <c r="D48" s="428">
        <v>35</v>
      </c>
      <c r="E48" s="356">
        <f>ต.ค.57!F48+พ.ย.57!F49+ธ.ค.57!F48</f>
        <v>10</v>
      </c>
      <c r="F48" s="357">
        <f>F49</f>
        <v>3</v>
      </c>
      <c r="G48" s="358">
        <f>E48*100/D48</f>
        <v>28.571428571428573</v>
      </c>
    </row>
    <row r="49" spans="1:7" ht="22.5" customHeight="1">
      <c r="A49" s="125"/>
      <c r="B49" s="142" t="s">
        <v>286</v>
      </c>
      <c r="C49" s="143"/>
      <c r="D49" s="427"/>
      <c r="E49" s="91">
        <f>ต.ค.57!F49+พ.ย.57!F50+ธ.ค.57!F49</f>
        <v>10</v>
      </c>
      <c r="F49" s="94">
        <v>3</v>
      </c>
      <c r="G49" s="95"/>
    </row>
    <row r="50" spans="1:7" ht="22.5" customHeight="1">
      <c r="A50" s="125"/>
      <c r="B50" s="142" t="s">
        <v>287</v>
      </c>
      <c r="C50" s="143"/>
      <c r="D50" s="427"/>
      <c r="E50" s="91">
        <f>ต.ค.57!F50+พ.ย.57!F51+ธ.ค.57!F50</f>
        <v>10</v>
      </c>
      <c r="F50" s="94">
        <v>3</v>
      </c>
      <c r="G50" s="95"/>
    </row>
    <row r="51" spans="1:7" ht="22.5" customHeight="1">
      <c r="A51" s="376"/>
      <c r="B51" s="377" t="s">
        <v>222</v>
      </c>
      <c r="C51" s="378" t="s">
        <v>3</v>
      </c>
      <c r="D51" s="432">
        <v>1</v>
      </c>
      <c r="E51" s="356">
        <f>ต.ค.57!F51+พ.ย.57!F52+ธ.ค.57!F51</f>
        <v>1</v>
      </c>
      <c r="F51" s="379">
        <v>0</v>
      </c>
      <c r="G51" s="358">
        <f>E51*100/D51</f>
        <v>100</v>
      </c>
    </row>
    <row r="52" spans="1:7" ht="22.5" customHeight="1">
      <c r="A52" s="197"/>
      <c r="B52" s="198" t="s">
        <v>335</v>
      </c>
      <c r="C52" s="199" t="s">
        <v>3</v>
      </c>
      <c r="D52" s="429">
        <v>46</v>
      </c>
      <c r="E52" s="356">
        <f>ต.ค.57!F52+พ.ย.57!F53+ธ.ค.57!F52</f>
        <v>0</v>
      </c>
      <c r="F52" s="379">
        <v>0</v>
      </c>
      <c r="G52" s="100">
        <f>E52*100/D52</f>
        <v>0</v>
      </c>
    </row>
    <row r="53" spans="1:7" ht="22.5" customHeight="1">
      <c r="A53" s="553" t="s">
        <v>225</v>
      </c>
      <c r="B53" s="554"/>
      <c r="C53" s="406"/>
      <c r="D53" s="433"/>
      <c r="E53" s="382"/>
      <c r="F53" s="383"/>
      <c r="G53" s="384"/>
    </row>
    <row r="54" spans="1:7" ht="22.5" customHeight="1">
      <c r="A54" s="181"/>
      <c r="B54" s="139" t="s">
        <v>228</v>
      </c>
      <c r="C54" s="140" t="s">
        <v>3</v>
      </c>
      <c r="D54" s="434"/>
      <c r="E54" s="159"/>
      <c r="F54" s="160"/>
      <c r="G54" s="161"/>
    </row>
    <row r="55" spans="1:7" ht="22.5" customHeight="1">
      <c r="A55" s="124"/>
      <c r="B55" s="142" t="s">
        <v>316</v>
      </c>
      <c r="C55" s="143" t="s">
        <v>3</v>
      </c>
      <c r="D55" s="435"/>
      <c r="E55" s="91">
        <f>ต.ค.57!F55+พ.ย.57!F55+ธ.ค.57!F55</f>
        <v>3</v>
      </c>
      <c r="F55" s="94">
        <v>0</v>
      </c>
      <c r="G55" s="93"/>
    </row>
    <row r="56" spans="1:7" ht="22.5" customHeight="1">
      <c r="A56" s="124"/>
      <c r="B56" s="142" t="s">
        <v>317</v>
      </c>
      <c r="C56" s="143" t="s">
        <v>3</v>
      </c>
      <c r="D56" s="435"/>
      <c r="E56" s="91">
        <f>ต.ค.57!F56+พ.ย.57!F56+ธ.ค.57!F56</f>
        <v>1</v>
      </c>
      <c r="F56" s="92">
        <v>0</v>
      </c>
      <c r="G56" s="93"/>
    </row>
    <row r="57" spans="1:7" ht="22.5" customHeight="1">
      <c r="A57" s="162"/>
      <c r="B57" s="171" t="s">
        <v>318</v>
      </c>
      <c r="C57" s="172" t="s">
        <v>3</v>
      </c>
      <c r="D57" s="436"/>
      <c r="E57" s="91">
        <f>ต.ค.57!F57+พ.ย.57!F57+ธ.ค.57!F57</f>
        <v>14</v>
      </c>
      <c r="F57" s="163">
        <v>5</v>
      </c>
      <c r="G57" s="164"/>
    </row>
    <row r="58" spans="1:7" ht="22.5" customHeight="1">
      <c r="A58" s="555" t="s">
        <v>233</v>
      </c>
      <c r="B58" s="556"/>
      <c r="C58" s="415"/>
      <c r="D58" s="437"/>
      <c r="E58" s="382"/>
      <c r="F58" s="383" t="s">
        <v>67</v>
      </c>
      <c r="G58" s="384"/>
    </row>
    <row r="59" spans="1:7" ht="22.5" customHeight="1">
      <c r="A59" s="380"/>
      <c r="B59" s="418" t="s">
        <v>234</v>
      </c>
      <c r="C59" s="381" t="s">
        <v>3</v>
      </c>
      <c r="D59" s="437">
        <f>D60+D64+D67</f>
        <v>6317</v>
      </c>
      <c r="E59" s="382">
        <f>E60+E64+E67</f>
        <v>2724</v>
      </c>
      <c r="F59" s="383"/>
      <c r="G59" s="384">
        <f>E59*100/D59</f>
        <v>43.121735000791517</v>
      </c>
    </row>
    <row r="60" spans="1:7" ht="22.5" customHeight="1">
      <c r="A60" s="366"/>
      <c r="B60" s="367" t="s">
        <v>235</v>
      </c>
      <c r="C60" s="368" t="s">
        <v>3</v>
      </c>
      <c r="D60" s="438">
        <f>D61+D62+D63</f>
        <v>2265</v>
      </c>
      <c r="E60" s="356">
        <f>E61+E62+E63</f>
        <v>1636</v>
      </c>
      <c r="F60" s="364"/>
      <c r="G60" s="365">
        <f>E60*100/D60</f>
        <v>72.229580573951438</v>
      </c>
    </row>
    <row r="61" spans="1:7" ht="22.5" customHeight="1">
      <c r="A61" s="125"/>
      <c r="B61" s="142" t="s">
        <v>236</v>
      </c>
      <c r="C61" s="143" t="s">
        <v>3</v>
      </c>
      <c r="D61" s="435">
        <v>1000</v>
      </c>
      <c r="E61" s="91">
        <f>ต.ค.57!F61+พ.ย.57!F61+ธ.ค.57!F61</f>
        <v>1154</v>
      </c>
      <c r="F61" s="92">
        <v>1073</v>
      </c>
      <c r="G61" s="95">
        <f>E61*100/D61</f>
        <v>115.4</v>
      </c>
    </row>
    <row r="62" spans="1:7" ht="22.5" customHeight="1">
      <c r="A62" s="125"/>
      <c r="B62" s="142" t="s">
        <v>237</v>
      </c>
      <c r="C62" s="143" t="s">
        <v>3</v>
      </c>
      <c r="D62" s="435">
        <v>1200</v>
      </c>
      <c r="E62" s="91">
        <f>ต.ค.57!F62+พ.ย.57!F62+ธ.ค.57!F62</f>
        <v>482</v>
      </c>
      <c r="F62" s="94">
        <v>482</v>
      </c>
      <c r="G62" s="95">
        <f t="shared" ref="G62:G73" si="0">E62*100/D62</f>
        <v>40.166666666666664</v>
      </c>
    </row>
    <row r="63" spans="1:7" ht="22.5" customHeight="1">
      <c r="A63" s="124"/>
      <c r="B63" s="142" t="s">
        <v>240</v>
      </c>
      <c r="C63" s="143" t="s">
        <v>3</v>
      </c>
      <c r="D63" s="435">
        <v>65</v>
      </c>
      <c r="E63" s="91">
        <f>ต.ค.57!F63+พ.ย.57!F63+ธ.ค.57!F63</f>
        <v>0</v>
      </c>
      <c r="F63" s="92">
        <v>0</v>
      </c>
      <c r="G63" s="95">
        <f t="shared" si="0"/>
        <v>0</v>
      </c>
    </row>
    <row r="64" spans="1:7" ht="22.5" customHeight="1">
      <c r="A64" s="359"/>
      <c r="B64" s="360" t="s">
        <v>243</v>
      </c>
      <c r="C64" s="355" t="s">
        <v>3</v>
      </c>
      <c r="D64" s="439">
        <f>D65</f>
        <v>4000</v>
      </c>
      <c r="E64" s="356">
        <f>E65</f>
        <v>1068</v>
      </c>
      <c r="F64" s="361"/>
      <c r="G64" s="362">
        <f>E64*100/D64</f>
        <v>26.7</v>
      </c>
    </row>
    <row r="65" spans="1:7" ht="22.5" customHeight="1">
      <c r="A65" s="125"/>
      <c r="B65" s="142" t="s">
        <v>244</v>
      </c>
      <c r="C65" s="143" t="s">
        <v>3</v>
      </c>
      <c r="D65" s="435">
        <v>4000</v>
      </c>
      <c r="E65" s="91">
        <f>ต.ค.57!F65+พ.ย.57!F65+ธ.ค.57!F65</f>
        <v>1068</v>
      </c>
      <c r="F65" s="92">
        <v>424</v>
      </c>
      <c r="G65" s="95">
        <f t="shared" si="0"/>
        <v>26.7</v>
      </c>
    </row>
    <row r="66" spans="1:7" ht="22.5" customHeight="1">
      <c r="A66" s="354"/>
      <c r="B66" s="360" t="s">
        <v>247</v>
      </c>
      <c r="C66" s="355" t="s">
        <v>49</v>
      </c>
      <c r="D66" s="439">
        <f>D68+D72</f>
        <v>2</v>
      </c>
      <c r="E66" s="356">
        <f>E68+E72</f>
        <v>1</v>
      </c>
      <c r="F66" s="361"/>
      <c r="G66" s="362">
        <f>E66*100/D66</f>
        <v>50</v>
      </c>
    </row>
    <row r="67" spans="1:7" ht="22.5" customHeight="1">
      <c r="A67" s="354"/>
      <c r="B67" s="360"/>
      <c r="C67" s="355" t="s">
        <v>3</v>
      </c>
      <c r="D67" s="439">
        <f>D69+D70+D71+D73</f>
        <v>52</v>
      </c>
      <c r="E67" s="356">
        <f>E69+E70+E71+E73</f>
        <v>20</v>
      </c>
      <c r="F67" s="361"/>
      <c r="G67" s="362">
        <f>E67*100/D67</f>
        <v>38.46153846153846</v>
      </c>
    </row>
    <row r="68" spans="1:7" ht="22.5" customHeight="1">
      <c r="A68" s="124"/>
      <c r="B68" s="142" t="s">
        <v>248</v>
      </c>
      <c r="C68" s="143" t="s">
        <v>49</v>
      </c>
      <c r="D68" s="435">
        <v>1</v>
      </c>
      <c r="E68" s="91">
        <f>ต.ค.57!F68+พ.ย.57!F68+ธ.ค.57!F68</f>
        <v>1</v>
      </c>
      <c r="F68" s="92">
        <v>1</v>
      </c>
      <c r="G68" s="95">
        <f t="shared" si="0"/>
        <v>100</v>
      </c>
    </row>
    <row r="69" spans="1:7" ht="22.5" customHeight="1">
      <c r="A69" s="125"/>
      <c r="B69" s="142"/>
      <c r="C69" s="143" t="s">
        <v>3</v>
      </c>
      <c r="D69" s="435">
        <v>20</v>
      </c>
      <c r="E69" s="91">
        <f>ต.ค.57!F69+พ.ย.57!F69+ธ.ค.57!F69</f>
        <v>20</v>
      </c>
      <c r="F69" s="94">
        <v>20</v>
      </c>
      <c r="G69" s="95">
        <f t="shared" si="0"/>
        <v>100</v>
      </c>
    </row>
    <row r="70" spans="1:7" ht="22.5" customHeight="1">
      <c r="A70" s="125"/>
      <c r="B70" s="142" t="s">
        <v>249</v>
      </c>
      <c r="C70" s="143" t="s">
        <v>3</v>
      </c>
      <c r="D70" s="435">
        <v>10</v>
      </c>
      <c r="E70" s="91">
        <f>ต.ค.57!F70+พ.ย.57!F70+ธ.ค.57!F70</f>
        <v>0</v>
      </c>
      <c r="F70" s="94">
        <v>0</v>
      </c>
      <c r="G70" s="95">
        <f t="shared" si="0"/>
        <v>0</v>
      </c>
    </row>
    <row r="71" spans="1:7" ht="22.5" customHeight="1">
      <c r="A71" s="124"/>
      <c r="B71" s="142" t="s">
        <v>250</v>
      </c>
      <c r="C71" s="143" t="s">
        <v>3</v>
      </c>
      <c r="D71" s="435">
        <v>12</v>
      </c>
      <c r="E71" s="91">
        <f>ต.ค.57!F71+พ.ย.57!F71+ธ.ค.57!F71</f>
        <v>0</v>
      </c>
      <c r="F71" s="92">
        <v>0</v>
      </c>
      <c r="G71" s="95">
        <f t="shared" si="0"/>
        <v>0</v>
      </c>
    </row>
    <row r="72" spans="1:7" ht="22.5" customHeight="1">
      <c r="A72" s="128"/>
      <c r="B72" s="142" t="s">
        <v>251</v>
      </c>
      <c r="C72" s="143" t="s">
        <v>49</v>
      </c>
      <c r="D72" s="435">
        <v>1</v>
      </c>
      <c r="E72" s="91">
        <f>ต.ค.57!F72+พ.ย.57!F72+ธ.ค.57!F72</f>
        <v>0</v>
      </c>
      <c r="F72" s="90">
        <v>0</v>
      </c>
      <c r="G72" s="95">
        <f t="shared" si="0"/>
        <v>0</v>
      </c>
    </row>
    <row r="73" spans="1:7" ht="22.5" customHeight="1">
      <c r="A73" s="129"/>
      <c r="B73" s="171"/>
      <c r="C73" s="172" t="s">
        <v>3</v>
      </c>
      <c r="D73" s="436">
        <v>10</v>
      </c>
      <c r="E73" s="91">
        <f>ต.ค.57!F73+พ.ย.57!F73+ธ.ค.57!F73</f>
        <v>0</v>
      </c>
      <c r="F73" s="120">
        <v>0</v>
      </c>
      <c r="G73" s="95">
        <f t="shared" si="0"/>
        <v>0</v>
      </c>
    </row>
    <row r="74" spans="1:7" ht="23.25" customHeight="1">
      <c r="A74" s="555" t="s">
        <v>252</v>
      </c>
      <c r="B74" s="556"/>
      <c r="C74" s="415"/>
      <c r="D74" s="437"/>
      <c r="E74" s="382"/>
      <c r="F74" s="396"/>
      <c r="G74" s="397"/>
    </row>
    <row r="75" spans="1:7" ht="23.25" customHeight="1">
      <c r="A75" s="388"/>
      <c r="B75" s="419" t="s">
        <v>253</v>
      </c>
      <c r="C75" s="420" t="s">
        <v>3</v>
      </c>
      <c r="D75" s="440">
        <f>D76+D77</f>
        <v>2700</v>
      </c>
      <c r="E75" s="389">
        <f>E76+E77</f>
        <v>251</v>
      </c>
      <c r="F75" s="421"/>
      <c r="G75" s="422">
        <f>E75*100/D75</f>
        <v>9.2962962962962958</v>
      </c>
    </row>
    <row r="76" spans="1:7" ht="23.25" customHeight="1">
      <c r="A76" s="125"/>
      <c r="B76" s="142" t="s">
        <v>254</v>
      </c>
      <c r="C76" s="143" t="s">
        <v>3</v>
      </c>
      <c r="D76" s="435">
        <v>2500</v>
      </c>
      <c r="E76" s="91">
        <f>ต.ค.57!F76+พ.ย.57!F76+ธ.ค.57!F76</f>
        <v>0</v>
      </c>
      <c r="F76" s="94">
        <v>0</v>
      </c>
      <c r="G76" s="95">
        <f t="shared" ref="G76:G78" si="1">E76*100/D76</f>
        <v>0</v>
      </c>
    </row>
    <row r="77" spans="1:7" ht="23.25" customHeight="1">
      <c r="A77" s="125"/>
      <c r="B77" s="142" t="s">
        <v>255</v>
      </c>
      <c r="C77" s="143" t="s">
        <v>3</v>
      </c>
      <c r="D77" s="435">
        <v>200</v>
      </c>
      <c r="E77" s="91">
        <f>ต.ค.57!F77+พ.ย.57!F77+ธ.ค.57!F77</f>
        <v>251</v>
      </c>
      <c r="F77" s="94">
        <v>251</v>
      </c>
      <c r="G77" s="95">
        <f t="shared" si="1"/>
        <v>125.5</v>
      </c>
    </row>
    <row r="78" spans="1:7" ht="23.25" customHeight="1">
      <c r="A78" s="454"/>
      <c r="B78" s="455" t="s">
        <v>257</v>
      </c>
      <c r="C78" s="456" t="s">
        <v>3</v>
      </c>
      <c r="D78" s="457">
        <v>40000</v>
      </c>
      <c r="E78" s="458">
        <f>ต.ค.57!F78+พ.ย.57!F78+ธ.ค.57!F78</f>
        <v>15761</v>
      </c>
      <c r="F78" s="458">
        <v>9817</v>
      </c>
      <c r="G78" s="459">
        <f t="shared" si="1"/>
        <v>39.402500000000003</v>
      </c>
    </row>
    <row r="79" spans="1:7" ht="21.75" customHeight="1">
      <c r="A79" s="544" t="s">
        <v>260</v>
      </c>
      <c r="B79" s="545"/>
      <c r="C79" s="390"/>
      <c r="D79" s="441"/>
      <c r="E79" s="382"/>
      <c r="F79" s="392"/>
      <c r="G79" s="393"/>
    </row>
    <row r="80" spans="1:7" ht="21.75" customHeight="1">
      <c r="A80" s="546" t="s">
        <v>261</v>
      </c>
      <c r="B80" s="546"/>
      <c r="C80" s="394"/>
      <c r="D80" s="442"/>
      <c r="E80" s="382"/>
      <c r="F80" s="396"/>
      <c r="G80" s="397"/>
    </row>
    <row r="81" spans="1:7" ht="21.75" customHeight="1">
      <c r="A81" s="547" t="s">
        <v>262</v>
      </c>
      <c r="B81" s="547"/>
      <c r="C81" s="398" t="s">
        <v>3</v>
      </c>
      <c r="D81" s="437">
        <f>D82+D83</f>
        <v>4300</v>
      </c>
      <c r="E81" s="382">
        <f>E82+E83</f>
        <v>2078</v>
      </c>
      <c r="F81" s="396"/>
      <c r="G81" s="397">
        <f>E81*100/D81</f>
        <v>48.325581395348834</v>
      </c>
    </row>
    <row r="82" spans="1:7" ht="21.75" customHeight="1">
      <c r="A82" s="177"/>
      <c r="B82" s="152" t="s">
        <v>263</v>
      </c>
      <c r="C82" s="153" t="s">
        <v>3</v>
      </c>
      <c r="D82" s="443">
        <v>300</v>
      </c>
      <c r="E82" s="450">
        <f>ต.ค.57!F82+พ.ย.57!F82+ธ.ค.57!F82</f>
        <v>235</v>
      </c>
      <c r="F82" s="101">
        <v>54</v>
      </c>
      <c r="G82" s="95">
        <f t="shared" ref="G82:G94" si="2">E82*100/D82</f>
        <v>78.333333333333329</v>
      </c>
    </row>
    <row r="83" spans="1:7" ht="21.75" customHeight="1">
      <c r="A83" s="129"/>
      <c r="B83" s="171" t="s">
        <v>264</v>
      </c>
      <c r="C83" s="185" t="s">
        <v>3</v>
      </c>
      <c r="D83" s="436">
        <v>4000</v>
      </c>
      <c r="E83" s="449">
        <f>ต.ค.57!F83+พ.ย.57!F83+ธ.ค.57!F83</f>
        <v>1843</v>
      </c>
      <c r="F83" s="99">
        <v>1011</v>
      </c>
      <c r="G83" s="95">
        <f t="shared" si="2"/>
        <v>46.075000000000003</v>
      </c>
    </row>
    <row r="84" spans="1:7" ht="21.75" customHeight="1">
      <c r="A84" s="548" t="s">
        <v>267</v>
      </c>
      <c r="B84" s="548"/>
      <c r="C84" s="399" t="s">
        <v>3</v>
      </c>
      <c r="D84" s="411">
        <f>D85+D86</f>
        <v>1560</v>
      </c>
      <c r="E84" s="382">
        <f>E85+E86</f>
        <v>459</v>
      </c>
      <c r="F84" s="396"/>
      <c r="G84" s="397">
        <f>E84*100/D84</f>
        <v>29.423076923076923</v>
      </c>
    </row>
    <row r="85" spans="1:7" ht="21.75" customHeight="1">
      <c r="A85" s="127"/>
      <c r="B85" s="329" t="s">
        <v>268</v>
      </c>
      <c r="C85" s="466" t="s">
        <v>3</v>
      </c>
      <c r="D85" s="467">
        <v>60</v>
      </c>
      <c r="E85" s="450">
        <f>ต.ค.57!F85+พ.ย.57!F85+ธ.ค.57!F85</f>
        <v>0</v>
      </c>
      <c r="F85" s="453">
        <v>0</v>
      </c>
      <c r="G85" s="102">
        <f t="shared" si="2"/>
        <v>0</v>
      </c>
    </row>
    <row r="86" spans="1:7" ht="21.75" customHeight="1">
      <c r="A86" s="125"/>
      <c r="B86" s="461" t="s">
        <v>270</v>
      </c>
      <c r="C86" s="462" t="s">
        <v>3</v>
      </c>
      <c r="D86" s="447">
        <v>1500</v>
      </c>
      <c r="E86" s="451">
        <f>ต.ค.57!F86+พ.ย.57!F86+ธ.ค.57!F86</f>
        <v>459</v>
      </c>
      <c r="F86" s="94">
        <f>F87+F88+F89+F90</f>
        <v>328</v>
      </c>
      <c r="G86" s="95">
        <f t="shared" si="2"/>
        <v>30.6</v>
      </c>
    </row>
    <row r="87" spans="1:7" ht="21.75" customHeight="1">
      <c r="A87" s="125"/>
      <c r="B87" s="461" t="s">
        <v>328</v>
      </c>
      <c r="C87" s="462" t="s">
        <v>3</v>
      </c>
      <c r="D87" s="343"/>
      <c r="E87" s="451">
        <f>ต.ค.57!F87+พ.ย.57!F87+ธ.ค.57!F87</f>
        <v>353</v>
      </c>
      <c r="F87" s="94">
        <v>309</v>
      </c>
      <c r="G87" s="95"/>
    </row>
    <row r="88" spans="1:7" ht="21.75" customHeight="1">
      <c r="A88" s="125"/>
      <c r="B88" s="461" t="s">
        <v>341</v>
      </c>
      <c r="C88" s="462" t="s">
        <v>3</v>
      </c>
      <c r="D88" s="343"/>
      <c r="E88" s="451">
        <f>ต.ค.57!F88+พ.ย.57!F88+ธ.ค.57!F88</f>
        <v>12</v>
      </c>
      <c r="F88" s="94">
        <v>1</v>
      </c>
      <c r="G88" s="95"/>
    </row>
    <row r="89" spans="1:7" ht="21.75" customHeight="1">
      <c r="A89" s="125"/>
      <c r="B89" s="461" t="s">
        <v>329</v>
      </c>
      <c r="C89" s="462" t="s">
        <v>3</v>
      </c>
      <c r="D89" s="343"/>
      <c r="E89" s="451">
        <f>ต.ค.57!F89+พ.ย.57!F89+ธ.ค.57!F89</f>
        <v>94</v>
      </c>
      <c r="F89" s="94">
        <v>18</v>
      </c>
      <c r="G89" s="95"/>
    </row>
    <row r="90" spans="1:7" ht="21.75" customHeight="1">
      <c r="A90" s="125"/>
      <c r="B90" s="461" t="s">
        <v>330</v>
      </c>
      <c r="C90" s="462" t="s">
        <v>3</v>
      </c>
      <c r="D90" s="343"/>
      <c r="E90" s="451">
        <f>ต.ค.57!F90+พ.ย.57!F90+ธ.ค.57!F90</f>
        <v>0</v>
      </c>
      <c r="F90" s="94">
        <v>0</v>
      </c>
      <c r="G90" s="95"/>
    </row>
    <row r="91" spans="1:7" ht="21.75" customHeight="1">
      <c r="A91" s="126"/>
      <c r="B91" s="463" t="s">
        <v>336</v>
      </c>
      <c r="C91" s="464" t="s">
        <v>3</v>
      </c>
      <c r="D91" s="465">
        <v>300</v>
      </c>
      <c r="E91" s="449">
        <f>ต.ค.57!F91+พ.ย.57!F91+ธ.ค.57!F91</f>
        <v>309</v>
      </c>
      <c r="F91" s="99">
        <v>309</v>
      </c>
      <c r="G91" s="100">
        <f t="shared" si="2"/>
        <v>103</v>
      </c>
    </row>
    <row r="92" spans="1:7" ht="21.75" customHeight="1">
      <c r="A92" s="546" t="s">
        <v>195</v>
      </c>
      <c r="B92" s="546"/>
      <c r="C92" s="394"/>
      <c r="D92" s="442"/>
      <c r="E92" s="382"/>
      <c r="F92" s="383"/>
      <c r="G92" s="384"/>
    </row>
    <row r="93" spans="1:7" ht="21.75" customHeight="1">
      <c r="A93" s="546" t="s">
        <v>304</v>
      </c>
      <c r="B93" s="546"/>
      <c r="C93" s="400" t="s">
        <v>3</v>
      </c>
      <c r="D93" s="446">
        <v>3500</v>
      </c>
      <c r="E93" s="382">
        <f>ต.ค.57!F93+พ.ย.57!F93+ธ.ค.57!F93</f>
        <v>541</v>
      </c>
      <c r="F93" s="402">
        <f>F95</f>
        <v>111</v>
      </c>
      <c r="G93" s="403">
        <f t="shared" si="2"/>
        <v>15.457142857142857</v>
      </c>
    </row>
    <row r="94" spans="1:7" ht="21.75" customHeight="1">
      <c r="A94" s="404"/>
      <c r="B94" s="405" t="s">
        <v>186</v>
      </c>
      <c r="C94" s="406" t="s">
        <v>9</v>
      </c>
      <c r="D94" s="442">
        <v>500</v>
      </c>
      <c r="E94" s="382">
        <f>ต.ค.57!F94+พ.ย.57!F94+ธ.ค.57!F94</f>
        <v>67</v>
      </c>
      <c r="F94" s="396">
        <f>F98</f>
        <v>34</v>
      </c>
      <c r="G94" s="397">
        <f t="shared" si="2"/>
        <v>13.4</v>
      </c>
    </row>
    <row r="95" spans="1:7" ht="21.75" customHeight="1">
      <c r="A95" s="177"/>
      <c r="B95" s="186" t="s">
        <v>187</v>
      </c>
      <c r="C95" s="187" t="s">
        <v>3</v>
      </c>
      <c r="D95" s="444">
        <v>3500</v>
      </c>
      <c r="E95" s="450">
        <f>ต.ค.57!F95+พ.ย.57!F95+ธ.ค.57!F95</f>
        <v>541</v>
      </c>
      <c r="F95" s="101">
        <f>F96+F97</f>
        <v>111</v>
      </c>
      <c r="G95" s="123"/>
    </row>
    <row r="96" spans="1:7" ht="21.75" customHeight="1">
      <c r="A96" s="125"/>
      <c r="B96" s="104" t="s">
        <v>188</v>
      </c>
      <c r="C96" s="96"/>
      <c r="D96" s="97"/>
      <c r="E96" s="451">
        <f>ต.ค.57!F96+พ.ย.57!F96+ธ.ค.57!F96</f>
        <v>541</v>
      </c>
      <c r="F96" s="94">
        <v>111</v>
      </c>
      <c r="G96" s="95"/>
    </row>
    <row r="97" spans="1:7" ht="21.75" customHeight="1">
      <c r="A97" s="125"/>
      <c r="B97" s="104" t="s">
        <v>189</v>
      </c>
      <c r="C97" s="96"/>
      <c r="D97" s="97"/>
      <c r="E97" s="451">
        <f>ต.ค.57!F97+พ.ย.57!F97+ธ.ค.57!F97</f>
        <v>0</v>
      </c>
      <c r="F97" s="94">
        <v>0</v>
      </c>
      <c r="G97" s="95"/>
    </row>
    <row r="98" spans="1:7" ht="21.75" customHeight="1">
      <c r="A98" s="130"/>
      <c r="B98" s="103" t="s">
        <v>190</v>
      </c>
      <c r="C98" s="96" t="s">
        <v>9</v>
      </c>
      <c r="D98" s="447">
        <v>500</v>
      </c>
      <c r="E98" s="451">
        <f>ต.ค.57!F98+พ.ย.57!F98+ธ.ค.57!F98</f>
        <v>67</v>
      </c>
      <c r="F98" s="344">
        <f>F99+F100</f>
        <v>34</v>
      </c>
      <c r="G98" s="106"/>
    </row>
    <row r="99" spans="1:7" ht="21.75" customHeight="1">
      <c r="A99" s="125"/>
      <c r="B99" s="104" t="s">
        <v>191</v>
      </c>
      <c r="C99" s="96"/>
      <c r="D99" s="97"/>
      <c r="E99" s="451">
        <f>ต.ค.57!F99+พ.ย.57!F99+ธ.ค.57!F99</f>
        <v>67</v>
      </c>
      <c r="F99" s="94">
        <v>34</v>
      </c>
      <c r="G99" s="95"/>
    </row>
    <row r="100" spans="1:7" ht="21.75" customHeight="1">
      <c r="A100" s="129"/>
      <c r="B100" s="189" t="s">
        <v>192</v>
      </c>
      <c r="C100" s="190"/>
      <c r="D100" s="191"/>
      <c r="E100" s="449">
        <f>ต.ค.57!F100+พ.ย.57!F100+ธ.ค.57!F100</f>
        <v>0</v>
      </c>
      <c r="F100" s="99">
        <v>0</v>
      </c>
      <c r="G100" s="121"/>
    </row>
    <row r="101" spans="1:7" ht="21.75" customHeight="1">
      <c r="A101" s="542" t="s">
        <v>305</v>
      </c>
      <c r="B101" s="542"/>
      <c r="C101" s="407" t="s">
        <v>3</v>
      </c>
      <c r="D101" s="408">
        <v>6400</v>
      </c>
      <c r="E101" s="382">
        <f>ต.ค.57!F101+พ.ย.57!F101+ธ.ค.57!F101</f>
        <v>3821</v>
      </c>
      <c r="F101" s="409">
        <f>F103</f>
        <v>580</v>
      </c>
      <c r="G101" s="397">
        <f t="shared" ref="G101:G102" si="3">E101*100/D101</f>
        <v>59.703125</v>
      </c>
    </row>
    <row r="102" spans="1:7" ht="21.75" customHeight="1">
      <c r="A102" s="125"/>
      <c r="B102" s="338"/>
      <c r="C102" s="187" t="s">
        <v>19</v>
      </c>
      <c r="D102" s="192">
        <v>6400</v>
      </c>
      <c r="E102" s="450">
        <f>ต.ค.57!F102+พ.ย.57!F102+ธ.ค.57!F102</f>
        <v>4101</v>
      </c>
      <c r="F102" s="452">
        <f>F111</f>
        <v>646</v>
      </c>
      <c r="G102" s="123">
        <f t="shared" si="3"/>
        <v>64.078125</v>
      </c>
    </row>
    <row r="103" spans="1:7" ht="21.75" customHeight="1">
      <c r="A103" s="177"/>
      <c r="B103" s="345" t="s">
        <v>182</v>
      </c>
      <c r="C103" s="187"/>
      <c r="D103" s="192"/>
      <c r="E103" s="451">
        <f>ต.ค.57!F103+พ.ย.57!F103+ธ.ค.57!F103</f>
        <v>3821</v>
      </c>
      <c r="F103" s="122">
        <f>F104+F109+F110</f>
        <v>580</v>
      </c>
      <c r="G103" s="123"/>
    </row>
    <row r="104" spans="1:7" ht="21.75" customHeight="1">
      <c r="A104" s="125"/>
      <c r="B104" s="347" t="s">
        <v>183</v>
      </c>
      <c r="C104" s="96"/>
      <c r="D104" s="97"/>
      <c r="E104" s="451">
        <f>ต.ค.57!F104+พ.ย.57!F104+ธ.ค.57!F104</f>
        <v>2115</v>
      </c>
      <c r="F104" s="94">
        <f>F105+F106+F107+F108</f>
        <v>580</v>
      </c>
      <c r="G104" s="95"/>
    </row>
    <row r="105" spans="1:7" ht="21.75" customHeight="1">
      <c r="A105" s="125"/>
      <c r="B105" s="132" t="s">
        <v>193</v>
      </c>
      <c r="C105" s="96"/>
      <c r="D105" s="97"/>
      <c r="E105" s="451">
        <f>ต.ค.57!F105+พ.ย.57!F105+ธ.ค.57!F105</f>
        <v>34</v>
      </c>
      <c r="F105" s="94">
        <v>16</v>
      </c>
      <c r="G105" s="95"/>
    </row>
    <row r="106" spans="1:7" ht="21.75" customHeight="1">
      <c r="A106" s="125"/>
      <c r="B106" s="132" t="s">
        <v>93</v>
      </c>
      <c r="C106" s="96"/>
      <c r="D106" s="97"/>
      <c r="E106" s="451">
        <f>ต.ค.57!F106+พ.ย.57!F106+ธ.ค.57!F106</f>
        <v>769</v>
      </c>
      <c r="F106" s="94">
        <v>144</v>
      </c>
      <c r="G106" s="95"/>
    </row>
    <row r="107" spans="1:7" ht="21.75" customHeight="1">
      <c r="A107" s="125"/>
      <c r="B107" s="132" t="s">
        <v>94</v>
      </c>
      <c r="C107" s="96"/>
      <c r="D107" s="97"/>
      <c r="E107" s="451">
        <f>ต.ค.57!F107+พ.ย.57!F107+ธ.ค.57!F107</f>
        <v>1311</v>
      </c>
      <c r="F107" s="94">
        <v>419</v>
      </c>
      <c r="G107" s="95"/>
    </row>
    <row r="108" spans="1:7" ht="21.75" customHeight="1">
      <c r="A108" s="125"/>
      <c r="B108" s="132" t="s">
        <v>199</v>
      </c>
      <c r="C108" s="96"/>
      <c r="D108" s="97"/>
      <c r="E108" s="451">
        <f>ต.ค.57!F108+พ.ย.57!F108+ธ.ค.57!F108</f>
        <v>1</v>
      </c>
      <c r="F108" s="94">
        <v>1</v>
      </c>
      <c r="G108" s="95"/>
    </row>
    <row r="109" spans="1:7" ht="21.75" customHeight="1">
      <c r="A109" s="125"/>
      <c r="B109" s="347" t="s">
        <v>196</v>
      </c>
      <c r="C109" s="96"/>
      <c r="D109" s="97"/>
      <c r="E109" s="451">
        <f>ต.ค.57!F109+พ.ย.57!F109+ธ.ค.57!F109</f>
        <v>22</v>
      </c>
      <c r="F109" s="94">
        <v>0</v>
      </c>
      <c r="G109" s="95"/>
    </row>
    <row r="110" spans="1:7" ht="21.75" customHeight="1">
      <c r="A110" s="129"/>
      <c r="B110" s="348" t="s">
        <v>201</v>
      </c>
      <c r="C110" s="190"/>
      <c r="D110" s="191"/>
      <c r="E110" s="449">
        <f>ต.ค.57!F110+พ.ย.57!F110+ธ.ค.57!F110</f>
        <v>1684</v>
      </c>
      <c r="F110" s="99">
        <v>0</v>
      </c>
      <c r="G110" s="121"/>
    </row>
    <row r="111" spans="1:7" ht="21.75" customHeight="1">
      <c r="A111" s="404"/>
      <c r="B111" s="410" t="s">
        <v>184</v>
      </c>
      <c r="C111" s="406" t="s">
        <v>19</v>
      </c>
      <c r="D111" s="411">
        <v>6400</v>
      </c>
      <c r="E111" s="382">
        <f>ต.ค.57!F111+พ.ย.57!F111+ธ.ค.57!F111</f>
        <v>4101</v>
      </c>
      <c r="F111" s="383">
        <f>F112+F117+F118</f>
        <v>646</v>
      </c>
      <c r="G111" s="397">
        <f t="shared" ref="G111" si="4">E111*100/D111</f>
        <v>64.078125</v>
      </c>
    </row>
    <row r="112" spans="1:7" ht="21.75" customHeight="1">
      <c r="A112" s="177"/>
      <c r="B112" s="349" t="s">
        <v>185</v>
      </c>
      <c r="C112" s="187"/>
      <c r="D112" s="192"/>
      <c r="E112" s="450">
        <f>ต.ค.57!F112+พ.ย.57!F112+ธ.ค.57!F112</f>
        <v>2395</v>
      </c>
      <c r="F112" s="101">
        <f>F113+F114+F115+F116</f>
        <v>646</v>
      </c>
      <c r="G112" s="123"/>
    </row>
    <row r="113" spans="1:7" ht="21.75" customHeight="1">
      <c r="A113" s="131"/>
      <c r="B113" s="132" t="s">
        <v>193</v>
      </c>
      <c r="C113" s="96"/>
      <c r="D113" s="97"/>
      <c r="E113" s="451">
        <f>ต.ค.57!F113+พ.ย.57!F113+ธ.ค.57!F113</f>
        <v>39</v>
      </c>
      <c r="F113" s="108">
        <v>18</v>
      </c>
      <c r="G113" s="109"/>
    </row>
    <row r="114" spans="1:7" ht="21.75" customHeight="1">
      <c r="A114" s="125"/>
      <c r="B114" s="132" t="s">
        <v>93</v>
      </c>
      <c r="C114" s="96"/>
      <c r="D114" s="97"/>
      <c r="E114" s="451">
        <f>ต.ค.57!F114+พ.ย.57!F114+ธ.ค.57!F114</f>
        <v>820</v>
      </c>
      <c r="F114" s="94">
        <v>154</v>
      </c>
      <c r="G114" s="95"/>
    </row>
    <row r="115" spans="1:7" ht="21.75" customHeight="1">
      <c r="A115" s="125"/>
      <c r="B115" s="132" t="s">
        <v>94</v>
      </c>
      <c r="C115" s="96"/>
      <c r="D115" s="97"/>
      <c r="E115" s="451">
        <f>ต.ค.57!F115+พ.ย.57!F115+ธ.ค.57!F115</f>
        <v>1535</v>
      </c>
      <c r="F115" s="94">
        <v>473</v>
      </c>
      <c r="G115" s="95"/>
    </row>
    <row r="116" spans="1:7" ht="21.75" customHeight="1">
      <c r="A116" s="125"/>
      <c r="B116" s="132" t="s">
        <v>199</v>
      </c>
      <c r="C116" s="96"/>
      <c r="D116" s="97"/>
      <c r="E116" s="451">
        <f>ต.ค.57!F116+พ.ย.57!F116+ธ.ค.57!F116</f>
        <v>1</v>
      </c>
      <c r="F116" s="94">
        <v>1</v>
      </c>
      <c r="G116" s="95"/>
    </row>
    <row r="117" spans="1:7" ht="21.75" customHeight="1">
      <c r="A117" s="125"/>
      <c r="B117" s="347" t="s">
        <v>197</v>
      </c>
      <c r="C117" s="96"/>
      <c r="D117" s="97"/>
      <c r="E117" s="451">
        <f>ต.ค.57!F117+พ.ย.57!F117+ธ.ค.57!F117</f>
        <v>22</v>
      </c>
      <c r="F117" s="94">
        <v>0</v>
      </c>
      <c r="G117" s="95"/>
    </row>
    <row r="118" spans="1:7" ht="21.75" customHeight="1">
      <c r="A118" s="126"/>
      <c r="B118" s="350" t="s">
        <v>202</v>
      </c>
      <c r="C118" s="98"/>
      <c r="D118" s="105"/>
      <c r="E118" s="449">
        <f>ต.ค.57!F118+พ.ย.57!F118+ธ.ค.57!F118</f>
        <v>1684</v>
      </c>
      <c r="F118" s="99">
        <v>0</v>
      </c>
      <c r="G118" s="100"/>
    </row>
    <row r="119" spans="1:7">
      <c r="A119" s="117"/>
      <c r="B119" s="110"/>
      <c r="C119" s="110"/>
      <c r="D119" s="111"/>
      <c r="E119" s="110"/>
      <c r="F119" s="112"/>
      <c r="G119" s="113"/>
    </row>
  </sheetData>
  <mergeCells count="22">
    <mergeCell ref="A101:B101"/>
    <mergeCell ref="A79:B79"/>
    <mergeCell ref="A80:B80"/>
    <mergeCell ref="A81:B81"/>
    <mergeCell ref="A84:B84"/>
    <mergeCell ref="A92:B92"/>
    <mergeCell ref="A93:B93"/>
    <mergeCell ref="A74:B74"/>
    <mergeCell ref="A1:G1"/>
    <mergeCell ref="A2:G2"/>
    <mergeCell ref="A3:G3"/>
    <mergeCell ref="A4:B5"/>
    <mergeCell ref="C4:C5"/>
    <mergeCell ref="D4:D5"/>
    <mergeCell ref="E4:E5"/>
    <mergeCell ref="F4:F5"/>
    <mergeCell ref="G4:G5"/>
    <mergeCell ref="A6:B6"/>
    <mergeCell ref="A7:B7"/>
    <mergeCell ref="A8:B8"/>
    <mergeCell ref="A53:B53"/>
    <mergeCell ref="A58:B58"/>
  </mergeCells>
  <printOptions horizontalCentered="1"/>
  <pageMargins left="0.35" right="0.23" top="0.72" bottom="0.44" header="0.49" footer="0.26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G119"/>
  <sheetViews>
    <sheetView showGridLines="0" view="pageBreakPreview" topLeftCell="A16" zoomScaleSheetLayoutView="100" workbookViewId="0">
      <selection activeCell="F103" sqref="F103"/>
    </sheetView>
  </sheetViews>
  <sheetFormatPr defaultRowHeight="22.5"/>
  <cols>
    <col min="1" max="1" width="4" style="118" customWidth="1"/>
    <col min="2" max="2" width="84.5" style="89" bestFit="1" customWidth="1"/>
    <col min="3" max="3" width="8.1640625" style="89" customWidth="1"/>
    <col min="4" max="4" width="11.33203125" style="114" bestFit="1" customWidth="1"/>
    <col min="5" max="5" width="9.83203125" style="89" bestFit="1" customWidth="1"/>
    <col min="6" max="6" width="9.5" style="115" bestFit="1" customWidth="1"/>
    <col min="7" max="7" width="7.5" style="116" bestFit="1" customWidth="1"/>
    <col min="8" max="17" width="9.33203125" style="89" customWidth="1"/>
    <col min="18" max="16384" width="9.33203125" style="89"/>
  </cols>
  <sheetData>
    <row r="1" spans="1:7" s="327" customFormat="1" ht="23.25" customHeight="1">
      <c r="A1" s="527" t="s">
        <v>200</v>
      </c>
      <c r="B1" s="527"/>
      <c r="C1" s="527"/>
      <c r="D1" s="527"/>
      <c r="E1" s="527"/>
      <c r="F1" s="527"/>
      <c r="G1" s="527"/>
    </row>
    <row r="2" spans="1:7" s="327" customFormat="1" ht="23.25" customHeight="1">
      <c r="A2" s="527" t="s">
        <v>203</v>
      </c>
      <c r="B2" s="527"/>
      <c r="C2" s="527"/>
      <c r="D2" s="527"/>
      <c r="E2" s="527"/>
      <c r="F2" s="527"/>
      <c r="G2" s="527"/>
    </row>
    <row r="3" spans="1:7" s="327" customFormat="1" ht="23.25" customHeight="1">
      <c r="A3" s="543" t="s">
        <v>331</v>
      </c>
      <c r="B3" s="543"/>
      <c r="C3" s="543"/>
      <c r="D3" s="543"/>
      <c r="E3" s="543"/>
      <c r="F3" s="543"/>
      <c r="G3" s="543"/>
    </row>
    <row r="4" spans="1:7">
      <c r="A4" s="528" t="s">
        <v>11</v>
      </c>
      <c r="B4" s="529"/>
      <c r="C4" s="532" t="s">
        <v>1</v>
      </c>
      <c r="D4" s="534" t="s">
        <v>16</v>
      </c>
      <c r="E4" s="536" t="s">
        <v>332</v>
      </c>
      <c r="F4" s="538">
        <v>21186</v>
      </c>
      <c r="G4" s="540" t="s">
        <v>125</v>
      </c>
    </row>
    <row r="5" spans="1:7">
      <c r="A5" s="530"/>
      <c r="B5" s="531"/>
      <c r="C5" s="533"/>
      <c r="D5" s="535"/>
      <c r="E5" s="537"/>
      <c r="F5" s="539"/>
      <c r="G5" s="541"/>
    </row>
    <row r="6" spans="1:7" ht="22.5" customHeight="1">
      <c r="A6" s="544" t="s">
        <v>194</v>
      </c>
      <c r="B6" s="545"/>
      <c r="C6" s="390"/>
      <c r="D6" s="391"/>
      <c r="E6" s="423"/>
      <c r="F6" s="396"/>
      <c r="G6" s="397"/>
    </row>
    <row r="7" spans="1:7" ht="22.5" customHeight="1">
      <c r="A7" s="549" t="s">
        <v>204</v>
      </c>
      <c r="B7" s="550"/>
      <c r="C7" s="394"/>
      <c r="D7" s="395"/>
      <c r="E7" s="382"/>
      <c r="F7" s="396"/>
      <c r="G7" s="397"/>
    </row>
    <row r="8" spans="1:7" ht="22.5" customHeight="1">
      <c r="A8" s="551" t="s">
        <v>205</v>
      </c>
      <c r="B8" s="552"/>
      <c r="C8" s="394"/>
      <c r="D8" s="424"/>
      <c r="E8" s="382"/>
      <c r="F8" s="396"/>
      <c r="G8" s="397"/>
    </row>
    <row r="9" spans="1:7" ht="22.5" customHeight="1">
      <c r="A9" s="181"/>
      <c r="B9" s="416" t="s">
        <v>206</v>
      </c>
      <c r="C9" s="417" t="s">
        <v>3</v>
      </c>
      <c r="D9" s="448" t="s">
        <v>325</v>
      </c>
      <c r="E9" s="159"/>
      <c r="F9" s="160"/>
      <c r="G9" s="161"/>
    </row>
    <row r="10" spans="1:7" ht="22.5" customHeight="1">
      <c r="A10" s="331" t="s">
        <v>17</v>
      </c>
      <c r="B10" s="351"/>
      <c r="C10" s="332"/>
      <c r="D10" s="333"/>
      <c r="E10" s="334"/>
      <c r="F10" s="335"/>
      <c r="G10" s="336"/>
    </row>
    <row r="11" spans="1:7" s="1" customFormat="1" ht="22.5" customHeight="1">
      <c r="A11" s="352"/>
      <c r="B11" s="330" t="s">
        <v>312</v>
      </c>
      <c r="C11" s="96" t="s">
        <v>3</v>
      </c>
      <c r="D11" s="97"/>
      <c r="E11" s="91">
        <f>ต.ค.57!F11+พ.ย.57!F11+ธ.ค.57!F11+ม.ค.58!F11</f>
        <v>604</v>
      </c>
      <c r="F11" s="92">
        <v>180</v>
      </c>
      <c r="G11" s="93"/>
    </row>
    <row r="12" spans="1:7" s="1" customFormat="1" ht="22.5" customHeight="1">
      <c r="A12" s="352"/>
      <c r="B12" s="330" t="s">
        <v>4</v>
      </c>
      <c r="C12" s="96" t="s">
        <v>3</v>
      </c>
      <c r="D12" s="97"/>
      <c r="E12" s="91">
        <f>ต.ค.57!F12+พ.ย.57!F12+ธ.ค.57!F12+ม.ค.58!F12</f>
        <v>3210</v>
      </c>
      <c r="F12" s="92">
        <v>752</v>
      </c>
      <c r="G12" s="93"/>
    </row>
    <row r="13" spans="1:7" s="1" customFormat="1" ht="22.5" customHeight="1">
      <c r="A13" s="352"/>
      <c r="B13" s="330"/>
      <c r="C13" s="96" t="s">
        <v>19</v>
      </c>
      <c r="D13" s="97"/>
      <c r="E13" s="91">
        <f>ต.ค.57!F13+พ.ย.57!F13+ธ.ค.57!F13+ม.ค.58!F13</f>
        <v>4565</v>
      </c>
      <c r="F13" s="92">
        <v>1090</v>
      </c>
      <c r="G13" s="93"/>
    </row>
    <row r="14" spans="1:7" s="1" customFormat="1" ht="22.5" customHeight="1">
      <c r="A14" s="352"/>
      <c r="B14" s="330" t="s">
        <v>5</v>
      </c>
      <c r="C14" s="96" t="s">
        <v>6</v>
      </c>
      <c r="D14" s="97"/>
      <c r="E14" s="91">
        <f>ต.ค.57!F14+พ.ย.57!F14+ธ.ค.57!F14+ม.ค.58!F14</f>
        <v>757</v>
      </c>
      <c r="F14" s="92">
        <v>162</v>
      </c>
      <c r="G14" s="93"/>
    </row>
    <row r="15" spans="1:7" s="1" customFormat="1" ht="22.5" customHeight="1">
      <c r="A15" s="352"/>
      <c r="B15" s="330"/>
      <c r="C15" s="96" t="s">
        <v>313</v>
      </c>
      <c r="D15" s="97"/>
      <c r="E15" s="91">
        <f>ต.ค.57!F15+พ.ย.57!F15+ธ.ค.57!F15+ม.ค.58!F15</f>
        <v>421</v>
      </c>
      <c r="F15" s="92">
        <v>108</v>
      </c>
      <c r="G15" s="93"/>
    </row>
    <row r="16" spans="1:7" s="1" customFormat="1" ht="22.5" customHeight="1">
      <c r="A16" s="352"/>
      <c r="B16" s="330" t="s">
        <v>15</v>
      </c>
      <c r="C16" s="96" t="s">
        <v>3</v>
      </c>
      <c r="D16" s="97"/>
      <c r="E16" s="91">
        <f>ต.ค.57!F16+พ.ย.57!F16+ธ.ค.57!F16+ม.ค.58!F16</f>
        <v>613</v>
      </c>
      <c r="F16" s="92">
        <v>132</v>
      </c>
      <c r="G16" s="93"/>
    </row>
    <row r="17" spans="1:7" s="1" customFormat="1" ht="22.5" customHeight="1">
      <c r="A17" s="412"/>
      <c r="B17" s="413" t="s">
        <v>7</v>
      </c>
      <c r="C17" s="190" t="s">
        <v>3</v>
      </c>
      <c r="D17" s="191"/>
      <c r="E17" s="91">
        <f>ต.ค.57!F17+พ.ย.57!F17+ธ.ค.57!F17+ม.ค.58!F17</f>
        <v>613</v>
      </c>
      <c r="F17" s="163">
        <v>132</v>
      </c>
      <c r="G17" s="164"/>
    </row>
    <row r="18" spans="1:7" ht="22.5" customHeight="1">
      <c r="A18" s="380">
        <v>1</v>
      </c>
      <c r="B18" s="414" t="s">
        <v>207</v>
      </c>
      <c r="C18" s="415" t="s">
        <v>3</v>
      </c>
      <c r="D18" s="425">
        <f>D19+D22+D35+D36+D39+D40</f>
        <v>2851</v>
      </c>
      <c r="E18" s="382">
        <f>E19+E22+E35+E36+E39+E40</f>
        <v>1357</v>
      </c>
      <c r="F18" s="396"/>
      <c r="G18" s="397">
        <f>E18*100/D18</f>
        <v>47.597334268677656</v>
      </c>
    </row>
    <row r="19" spans="1:7" ht="22.5" customHeight="1">
      <c r="A19" s="366"/>
      <c r="B19" s="367" t="s">
        <v>303</v>
      </c>
      <c r="C19" s="385" t="s">
        <v>3</v>
      </c>
      <c r="D19" s="426">
        <v>900</v>
      </c>
      <c r="E19" s="91">
        <f>ต.ค.57!F19+พ.ย.57!F19+ธ.ค.57!F19+ม.ค.58!F19</f>
        <v>310</v>
      </c>
      <c r="F19" s="386">
        <f>F20</f>
        <v>77</v>
      </c>
      <c r="G19" s="387">
        <f>E19*100/D19</f>
        <v>34.444444444444443</v>
      </c>
    </row>
    <row r="20" spans="1:7" ht="22.5" customHeight="1">
      <c r="A20" s="125"/>
      <c r="B20" s="142" t="s">
        <v>286</v>
      </c>
      <c r="C20" s="143"/>
      <c r="D20" s="427"/>
      <c r="E20" s="91">
        <f>ต.ค.57!F20+พ.ย.57!F20+ธ.ค.57!F20+ม.ค.58!F20</f>
        <v>310</v>
      </c>
      <c r="F20" s="94">
        <v>77</v>
      </c>
      <c r="G20" s="95"/>
    </row>
    <row r="21" spans="1:7" ht="22.5" customHeight="1">
      <c r="A21" s="125"/>
      <c r="B21" s="142" t="s">
        <v>287</v>
      </c>
      <c r="C21" s="143"/>
      <c r="D21" s="427"/>
      <c r="E21" s="91">
        <f>ต.ค.57!F21+พ.ย.57!F21+ธ.ค.57!F21+ม.ค.58!F21</f>
        <v>235</v>
      </c>
      <c r="F21" s="94">
        <v>50</v>
      </c>
      <c r="G21" s="95"/>
    </row>
    <row r="22" spans="1:7" ht="22.5" customHeight="1">
      <c r="A22" s="359"/>
      <c r="B22" s="360" t="s">
        <v>288</v>
      </c>
      <c r="C22" s="369" t="s">
        <v>3</v>
      </c>
      <c r="D22" s="428">
        <v>800</v>
      </c>
      <c r="E22" s="91">
        <f>E23</f>
        <v>689</v>
      </c>
      <c r="F22" s="357"/>
      <c r="G22" s="358">
        <f>E22*100/D22</f>
        <v>86.125</v>
      </c>
    </row>
    <row r="23" spans="1:7" ht="22.5" customHeight="1">
      <c r="A23" s="125"/>
      <c r="B23" s="145" t="s">
        <v>292</v>
      </c>
      <c r="C23" s="143"/>
      <c r="D23" s="427"/>
      <c r="E23" s="91">
        <f>ต.ค.57!F23+พ.ย.57!F23+ธ.ค.57!F23+ม.ค.58!F23</f>
        <v>689</v>
      </c>
      <c r="F23" s="94">
        <f>F24+F25</f>
        <v>199</v>
      </c>
      <c r="G23" s="95"/>
    </row>
    <row r="24" spans="1:7" ht="22.5" customHeight="1">
      <c r="A24" s="125"/>
      <c r="B24" s="145" t="s">
        <v>321</v>
      </c>
      <c r="C24" s="143"/>
      <c r="D24" s="427"/>
      <c r="E24" s="91">
        <f>ต.ค.57!F24+พ.ย.57!F24+ธ.ค.57!F24+ม.ค.58!F24</f>
        <v>629</v>
      </c>
      <c r="F24" s="94">
        <v>174</v>
      </c>
      <c r="G24" s="95"/>
    </row>
    <row r="25" spans="1:7" ht="22.5" customHeight="1">
      <c r="A25" s="125"/>
      <c r="B25" s="145" t="s">
        <v>322</v>
      </c>
      <c r="C25" s="143"/>
      <c r="D25" s="427"/>
      <c r="E25" s="91">
        <f>ต.ค.57!F25+พ.ย.57!F25+ธ.ค.57!F25+ม.ค.58!F25</f>
        <v>60</v>
      </c>
      <c r="F25" s="94">
        <v>25</v>
      </c>
      <c r="G25" s="95"/>
    </row>
    <row r="26" spans="1:7" ht="22.5" customHeight="1">
      <c r="A26" s="125"/>
      <c r="B26" s="145" t="s">
        <v>289</v>
      </c>
      <c r="C26" s="143"/>
      <c r="D26" s="427"/>
      <c r="E26" s="91">
        <f>ต.ค.57!F26+พ.ย.57!F26+ธ.ค.57!F26+ม.ค.58!F26</f>
        <v>315</v>
      </c>
      <c r="F26" s="94">
        <f>F27+F28</f>
        <v>72</v>
      </c>
      <c r="G26" s="95"/>
    </row>
    <row r="27" spans="1:7" ht="22.5" customHeight="1">
      <c r="A27" s="125"/>
      <c r="B27" s="145" t="s">
        <v>291</v>
      </c>
      <c r="C27" s="143"/>
      <c r="D27" s="427"/>
      <c r="E27" s="91">
        <f>ต.ค.57!F27+พ.ย.57!F27+ธ.ค.57!F27+ม.ค.58!F27</f>
        <v>286</v>
      </c>
      <c r="F27" s="94">
        <v>68</v>
      </c>
      <c r="G27" s="95"/>
    </row>
    <row r="28" spans="1:7" ht="22.5" customHeight="1">
      <c r="A28" s="125"/>
      <c r="B28" s="145" t="s">
        <v>290</v>
      </c>
      <c r="C28" s="143"/>
      <c r="D28" s="427"/>
      <c r="E28" s="91">
        <f>ต.ค.57!F28+พ.ย.57!F28+ธ.ค.57!F28+ม.ค.58!F28</f>
        <v>29</v>
      </c>
      <c r="F28" s="94">
        <v>4</v>
      </c>
      <c r="G28" s="95"/>
    </row>
    <row r="29" spans="1:7" ht="22.5" customHeight="1">
      <c r="A29" s="125"/>
      <c r="B29" s="145" t="s">
        <v>293</v>
      </c>
      <c r="C29" s="143"/>
      <c r="D29" s="427"/>
      <c r="E29" s="91">
        <f>ต.ค.57!F29+พ.ย.57!F29+ธ.ค.57!F29+ม.ค.58!F29</f>
        <v>0</v>
      </c>
      <c r="F29" s="94">
        <v>0</v>
      </c>
      <c r="G29" s="95"/>
    </row>
    <row r="30" spans="1:7" ht="22.5" customHeight="1">
      <c r="A30" s="125"/>
      <c r="B30" s="145" t="s">
        <v>294</v>
      </c>
      <c r="C30" s="143"/>
      <c r="D30" s="427"/>
      <c r="E30" s="91">
        <f>ต.ค.57!F30+พ.ย.57!F30+ธ.ค.57!F30+ม.ค.58!F30</f>
        <v>0</v>
      </c>
      <c r="F30" s="94">
        <v>0</v>
      </c>
      <c r="G30" s="95"/>
    </row>
    <row r="31" spans="1:7" ht="22.5" customHeight="1">
      <c r="A31" s="125"/>
      <c r="B31" s="145" t="s">
        <v>295</v>
      </c>
      <c r="C31" s="143"/>
      <c r="D31" s="427"/>
      <c r="E31" s="91">
        <f>ต.ค.57!F31+พ.ย.57!F31+ธ.ค.57!F31+ม.ค.58!F31</f>
        <v>0</v>
      </c>
      <c r="F31" s="94">
        <v>0</v>
      </c>
      <c r="G31" s="95"/>
    </row>
    <row r="32" spans="1:7" ht="22.5" customHeight="1">
      <c r="A32" s="125"/>
      <c r="B32" s="145" t="s">
        <v>296</v>
      </c>
      <c r="C32" s="143"/>
      <c r="D32" s="427"/>
      <c r="E32" s="91">
        <f>ต.ค.57!F32+พ.ย.57!F32+ธ.ค.57!F32+ม.ค.58!F32</f>
        <v>411</v>
      </c>
      <c r="F32" s="94">
        <v>109</v>
      </c>
      <c r="G32" s="95"/>
    </row>
    <row r="33" spans="1:7" ht="22.5" customHeight="1">
      <c r="A33" s="125"/>
      <c r="B33" s="145" t="s">
        <v>297</v>
      </c>
      <c r="C33" s="143"/>
      <c r="D33" s="427"/>
      <c r="E33" s="91">
        <f>ต.ค.57!F33+พ.ย.57!F33+ธ.ค.57!F33+ม.ค.58!F33</f>
        <v>278</v>
      </c>
      <c r="F33" s="94">
        <v>90</v>
      </c>
      <c r="G33" s="95"/>
    </row>
    <row r="34" spans="1:7" ht="22.5" customHeight="1">
      <c r="A34" s="125"/>
      <c r="B34" s="145" t="s">
        <v>319</v>
      </c>
      <c r="C34" s="143"/>
      <c r="D34" s="427"/>
      <c r="E34" s="91">
        <f>ต.ค.57!F34+พ.ย.57!F34+ธ.ค.57!F34+ม.ค.58!F34</f>
        <v>1819</v>
      </c>
      <c r="F34" s="94">
        <v>378</v>
      </c>
      <c r="G34" s="95"/>
    </row>
    <row r="35" spans="1:7" ht="22.5" customHeight="1">
      <c r="A35" s="359"/>
      <c r="B35" s="360" t="s">
        <v>311</v>
      </c>
      <c r="C35" s="369" t="s">
        <v>3</v>
      </c>
      <c r="D35" s="428">
        <v>450</v>
      </c>
      <c r="E35" s="91">
        <f>ต.ค.57!F35+พ.ย.57!F35+ธ.ค.57!F35+ม.ค.58!F35</f>
        <v>136</v>
      </c>
      <c r="F35" s="357">
        <v>45</v>
      </c>
      <c r="G35" s="358">
        <f>E35*100/D35</f>
        <v>30.222222222222221</v>
      </c>
    </row>
    <row r="36" spans="1:7" ht="22.5" customHeight="1">
      <c r="A36" s="359"/>
      <c r="B36" s="360" t="s">
        <v>310</v>
      </c>
      <c r="C36" s="369" t="s">
        <v>3</v>
      </c>
      <c r="D36" s="428">
        <v>600</v>
      </c>
      <c r="E36" s="91">
        <f>ต.ค.57!F36+พ.ย.57!F36+ธ.ค.57!F36+ม.ค.58!F36</f>
        <v>111</v>
      </c>
      <c r="F36" s="357">
        <v>2</v>
      </c>
      <c r="G36" s="358">
        <f>E36*100/D36</f>
        <v>18.5</v>
      </c>
    </row>
    <row r="37" spans="1:7" ht="22.5" customHeight="1">
      <c r="A37" s="125"/>
      <c r="B37" s="142" t="s">
        <v>286</v>
      </c>
      <c r="C37" s="143"/>
      <c r="D37" s="427"/>
      <c r="E37" s="91">
        <f>ต.ค.57!F37+พ.ย.57!F37+ธ.ค.57!F37+ม.ค.58!F37</f>
        <v>111</v>
      </c>
      <c r="F37" s="94">
        <v>2</v>
      </c>
      <c r="G37" s="95"/>
    </row>
    <row r="38" spans="1:7" ht="22.5" customHeight="1">
      <c r="A38" s="125"/>
      <c r="B38" s="142" t="s">
        <v>287</v>
      </c>
      <c r="C38" s="143"/>
      <c r="D38" s="427"/>
      <c r="E38" s="91">
        <f>ต.ค.57!F38+พ.ย.57!F38+ธ.ค.57!F38+ม.ค.58!F38</f>
        <v>68</v>
      </c>
      <c r="F38" s="94">
        <v>1</v>
      </c>
      <c r="G38" s="95"/>
    </row>
    <row r="39" spans="1:7" ht="22.5" customHeight="1">
      <c r="A39" s="354"/>
      <c r="B39" s="360" t="s">
        <v>314</v>
      </c>
      <c r="C39" s="369" t="s">
        <v>3</v>
      </c>
      <c r="D39" s="428">
        <v>1</v>
      </c>
      <c r="E39" s="91">
        <f>ต.ค.57!F39+พ.ย.57!F39+ธ.ค.57!F39+ม.ค.58!F39</f>
        <v>1</v>
      </c>
      <c r="F39" s="357">
        <v>0</v>
      </c>
      <c r="G39" s="358">
        <f>E39*100/D39</f>
        <v>100</v>
      </c>
    </row>
    <row r="40" spans="1:7" ht="22.5" customHeight="1">
      <c r="A40" s="370"/>
      <c r="B40" s="371" t="s">
        <v>315</v>
      </c>
      <c r="C40" s="372" t="s">
        <v>3</v>
      </c>
      <c r="D40" s="429">
        <v>100</v>
      </c>
      <c r="E40" s="201">
        <f>ต.ค.57!F52+พ.ย.57!F40+ธ.ค.57!F40+ม.ค.58!F40</f>
        <v>110</v>
      </c>
      <c r="F40" s="374">
        <v>0</v>
      </c>
      <c r="G40" s="375">
        <f>E40*100/D40</f>
        <v>110</v>
      </c>
    </row>
    <row r="41" spans="1:7" ht="23.25" customHeight="1">
      <c r="A41" s="380">
        <v>2</v>
      </c>
      <c r="B41" s="414" t="s">
        <v>218</v>
      </c>
      <c r="C41" s="415" t="s">
        <v>3</v>
      </c>
      <c r="D41" s="430">
        <f>D42+D45+D48+D51</f>
        <v>206</v>
      </c>
      <c r="E41" s="382">
        <f>E42+E45+E48+E51</f>
        <v>34</v>
      </c>
      <c r="F41" s="396"/>
      <c r="G41" s="397">
        <f>E41*100/D41</f>
        <v>16.50485436893204</v>
      </c>
    </row>
    <row r="42" spans="1:7" ht="23.25" customHeight="1">
      <c r="A42" s="366"/>
      <c r="B42" s="367" t="s">
        <v>300</v>
      </c>
      <c r="C42" s="385" t="s">
        <v>3</v>
      </c>
      <c r="D42" s="431">
        <v>20</v>
      </c>
      <c r="E42" s="91">
        <f>ต.ค.57!F42+พ.ย.57!F43+ธ.ค.57!F42+ม.ค.58!F42</f>
        <v>0</v>
      </c>
      <c r="F42" s="386">
        <v>0</v>
      </c>
      <c r="G42" s="387">
        <f>E42*100/D42</f>
        <v>0</v>
      </c>
    </row>
    <row r="43" spans="1:7" ht="23.25" customHeight="1">
      <c r="A43" s="125"/>
      <c r="B43" s="142" t="s">
        <v>286</v>
      </c>
      <c r="C43" s="143"/>
      <c r="D43" s="427"/>
      <c r="E43" s="91">
        <f>ต.ค.57!F43+พ.ย.57!F44+ธ.ค.57!F43+ม.ค.58!F43</f>
        <v>0</v>
      </c>
      <c r="F43" s="94">
        <v>0</v>
      </c>
      <c r="G43" s="95"/>
    </row>
    <row r="44" spans="1:7" ht="23.25" customHeight="1">
      <c r="A44" s="125"/>
      <c r="B44" s="142" t="s">
        <v>287</v>
      </c>
      <c r="C44" s="143"/>
      <c r="D44" s="427"/>
      <c r="E44" s="91">
        <f>ต.ค.57!F44+พ.ย.57!F45+ธ.ค.57!F44+ม.ค.58!F44</f>
        <v>0</v>
      </c>
      <c r="F44" s="94">
        <v>0</v>
      </c>
      <c r="G44" s="95"/>
    </row>
    <row r="45" spans="1:7" ht="23.25" customHeight="1">
      <c r="A45" s="359"/>
      <c r="B45" s="360" t="s">
        <v>301</v>
      </c>
      <c r="C45" s="369" t="s">
        <v>3</v>
      </c>
      <c r="D45" s="428">
        <v>150</v>
      </c>
      <c r="E45" s="91">
        <f>ต.ค.57!F45+พ.ย.57!F46+ธ.ค.57!F45+ม.ค.58!F45</f>
        <v>20</v>
      </c>
      <c r="F45" s="357">
        <f>F46</f>
        <v>20</v>
      </c>
      <c r="G45" s="358">
        <f>E45*100/D45</f>
        <v>13.333333333333334</v>
      </c>
    </row>
    <row r="46" spans="1:7" ht="23.25" customHeight="1">
      <c r="A46" s="125"/>
      <c r="B46" s="142" t="s">
        <v>286</v>
      </c>
      <c r="C46" s="143"/>
      <c r="D46" s="427"/>
      <c r="E46" s="91">
        <f>ต.ค.57!F46+พ.ย.57!F47+ธ.ค.57!F46+ม.ค.58!F46</f>
        <v>20</v>
      </c>
      <c r="F46" s="94">
        <v>20</v>
      </c>
      <c r="G46" s="95"/>
    </row>
    <row r="47" spans="1:7" ht="23.25" customHeight="1">
      <c r="A47" s="125"/>
      <c r="B47" s="142" t="s">
        <v>287</v>
      </c>
      <c r="C47" s="143"/>
      <c r="D47" s="427"/>
      <c r="E47" s="91">
        <f>ต.ค.57!F47+พ.ย.57!F48+ธ.ค.57!F47+ม.ค.58!F47</f>
        <v>10</v>
      </c>
      <c r="F47" s="94">
        <v>10</v>
      </c>
      <c r="G47" s="95"/>
    </row>
    <row r="48" spans="1:7" ht="23.25" customHeight="1">
      <c r="A48" s="359"/>
      <c r="B48" s="360" t="s">
        <v>302</v>
      </c>
      <c r="C48" s="369" t="s">
        <v>3</v>
      </c>
      <c r="D48" s="428">
        <v>35</v>
      </c>
      <c r="E48" s="91">
        <f>ต.ค.57!F48+พ.ย.57!F49+ธ.ค.57!F48+ม.ค.58!F48</f>
        <v>13</v>
      </c>
      <c r="F48" s="357">
        <f>F49</f>
        <v>3</v>
      </c>
      <c r="G48" s="358">
        <f>E48*100/D48</f>
        <v>37.142857142857146</v>
      </c>
    </row>
    <row r="49" spans="1:7" ht="23.25" customHeight="1">
      <c r="A49" s="125"/>
      <c r="B49" s="142" t="s">
        <v>286</v>
      </c>
      <c r="C49" s="143"/>
      <c r="D49" s="427"/>
      <c r="E49" s="91">
        <f>ต.ค.57!F49+พ.ย.57!F50+ธ.ค.57!F49+ม.ค.58!F49</f>
        <v>13</v>
      </c>
      <c r="F49" s="94">
        <v>3</v>
      </c>
      <c r="G49" s="95"/>
    </row>
    <row r="50" spans="1:7" ht="23.25" customHeight="1">
      <c r="A50" s="125"/>
      <c r="B50" s="142" t="s">
        <v>287</v>
      </c>
      <c r="C50" s="143"/>
      <c r="D50" s="427"/>
      <c r="E50" s="91">
        <f>ต.ค.57!F50+พ.ย.57!F51+ธ.ค.57!F50+ม.ค.58!F50</f>
        <v>13</v>
      </c>
      <c r="F50" s="94">
        <v>3</v>
      </c>
      <c r="G50" s="95"/>
    </row>
    <row r="51" spans="1:7" ht="23.25" customHeight="1">
      <c r="A51" s="376"/>
      <c r="B51" s="377" t="s">
        <v>222</v>
      </c>
      <c r="C51" s="378" t="s">
        <v>3</v>
      </c>
      <c r="D51" s="432">
        <v>1</v>
      </c>
      <c r="E51" s="91">
        <f>ต.ค.57!F51+พ.ย.57!F52+ธ.ค.57!F51+ม.ค.58!F51</f>
        <v>1</v>
      </c>
      <c r="F51" s="379">
        <v>0</v>
      </c>
      <c r="G51" s="358">
        <f>E51*100/D51</f>
        <v>100</v>
      </c>
    </row>
    <row r="52" spans="1:7" ht="23.25" customHeight="1">
      <c r="A52" s="197"/>
      <c r="B52" s="198" t="s">
        <v>335</v>
      </c>
      <c r="C52" s="199" t="s">
        <v>3</v>
      </c>
      <c r="D52" s="429">
        <v>46</v>
      </c>
      <c r="E52" s="91">
        <f>ต.ค.57!F52+พ.ย.57!F53+ธ.ค.57!F52+ม.ค.58!F52</f>
        <v>0</v>
      </c>
      <c r="F52" s="379">
        <v>0</v>
      </c>
      <c r="G52" s="100">
        <f>E52*100/D52</f>
        <v>0</v>
      </c>
    </row>
    <row r="53" spans="1:7" ht="23.25" customHeight="1">
      <c r="A53" s="553" t="s">
        <v>225</v>
      </c>
      <c r="B53" s="554"/>
      <c r="C53" s="406"/>
      <c r="D53" s="433"/>
      <c r="E53" s="382"/>
      <c r="F53" s="383"/>
      <c r="G53" s="384"/>
    </row>
    <row r="54" spans="1:7" ht="23.25" customHeight="1">
      <c r="A54" s="181"/>
      <c r="B54" s="139" t="s">
        <v>228</v>
      </c>
      <c r="C54" s="140" t="s">
        <v>3</v>
      </c>
      <c r="D54" s="434"/>
      <c r="E54" s="159"/>
      <c r="F54" s="160"/>
      <c r="G54" s="161"/>
    </row>
    <row r="55" spans="1:7" ht="23.25" customHeight="1">
      <c r="A55" s="124"/>
      <c r="B55" s="142" t="s">
        <v>316</v>
      </c>
      <c r="C55" s="143" t="s">
        <v>3</v>
      </c>
      <c r="D55" s="435"/>
      <c r="E55" s="91">
        <f>ต.ค.57!F55+พ.ย.57!F55+ธ.ค.57!F55+ม.ค.58!F55</f>
        <v>3</v>
      </c>
      <c r="F55" s="94">
        <v>0</v>
      </c>
      <c r="G55" s="93"/>
    </row>
    <row r="56" spans="1:7" ht="23.25" customHeight="1">
      <c r="A56" s="124"/>
      <c r="B56" s="142" t="s">
        <v>317</v>
      </c>
      <c r="C56" s="143" t="s">
        <v>3</v>
      </c>
      <c r="D56" s="435"/>
      <c r="E56" s="91">
        <f>ต.ค.57!F56+พ.ย.57!F56+ธ.ค.57!F56+ม.ค.58!F56</f>
        <v>1</v>
      </c>
      <c r="F56" s="92">
        <v>0</v>
      </c>
      <c r="G56" s="93"/>
    </row>
    <row r="57" spans="1:7" ht="23.25" customHeight="1">
      <c r="A57" s="162"/>
      <c r="B57" s="171" t="s">
        <v>318</v>
      </c>
      <c r="C57" s="172" t="s">
        <v>3</v>
      </c>
      <c r="D57" s="436"/>
      <c r="E57" s="91">
        <f>ต.ค.57!F57+พ.ย.57!F57+ธ.ค.57!F57+ม.ค.58!F57</f>
        <v>18</v>
      </c>
      <c r="F57" s="163">
        <v>4</v>
      </c>
      <c r="G57" s="164"/>
    </row>
    <row r="58" spans="1:7" ht="23.25" customHeight="1">
      <c r="A58" s="555" t="s">
        <v>233</v>
      </c>
      <c r="B58" s="556"/>
      <c r="C58" s="415"/>
      <c r="D58" s="437"/>
      <c r="E58" s="382"/>
      <c r="F58" s="383"/>
      <c r="G58" s="384"/>
    </row>
    <row r="59" spans="1:7" ht="23.25" customHeight="1">
      <c r="A59" s="380"/>
      <c r="B59" s="418" t="s">
        <v>234</v>
      </c>
      <c r="C59" s="381" t="s">
        <v>3</v>
      </c>
      <c r="D59" s="437">
        <f>D60+D64+D67</f>
        <v>6317</v>
      </c>
      <c r="E59" s="382">
        <f>E60+E64+E67</f>
        <v>3915</v>
      </c>
      <c r="F59" s="383"/>
      <c r="G59" s="384">
        <f>E59*100/D59</f>
        <v>61.975621339243311</v>
      </c>
    </row>
    <row r="60" spans="1:7" ht="23.25" customHeight="1">
      <c r="A60" s="366"/>
      <c r="B60" s="367" t="s">
        <v>235</v>
      </c>
      <c r="C60" s="368" t="s">
        <v>3</v>
      </c>
      <c r="D60" s="438">
        <f>D61+D62+D63</f>
        <v>2265</v>
      </c>
      <c r="E60" s="356">
        <f>E61+E62+E63</f>
        <v>1964</v>
      </c>
      <c r="F60" s="364"/>
      <c r="G60" s="365">
        <f>E60*100/D60</f>
        <v>86.710816777041941</v>
      </c>
    </row>
    <row r="61" spans="1:7" ht="23.25" customHeight="1">
      <c r="A61" s="125"/>
      <c r="B61" s="142" t="s">
        <v>236</v>
      </c>
      <c r="C61" s="143" t="s">
        <v>3</v>
      </c>
      <c r="D61" s="435">
        <v>1000</v>
      </c>
      <c r="E61" s="91">
        <f>ต.ค.57!F61+พ.ย.57!F61+ธ.ค.57!F61+ม.ค.58!F61</f>
        <v>1482</v>
      </c>
      <c r="F61" s="92">
        <v>328</v>
      </c>
      <c r="G61" s="95">
        <f>E61*100/D61</f>
        <v>148.19999999999999</v>
      </c>
    </row>
    <row r="62" spans="1:7" ht="23.25" customHeight="1">
      <c r="A62" s="125"/>
      <c r="B62" s="142" t="s">
        <v>237</v>
      </c>
      <c r="C62" s="143" t="s">
        <v>3</v>
      </c>
      <c r="D62" s="435">
        <v>1200</v>
      </c>
      <c r="E62" s="91">
        <f>ต.ค.57!F62+พ.ย.57!F62+ธ.ค.57!F62+ม.ค.58!F62</f>
        <v>482</v>
      </c>
      <c r="F62" s="94">
        <v>0</v>
      </c>
      <c r="G62" s="95">
        <f t="shared" ref="G62:G73" si="0">E62*100/D62</f>
        <v>40.166666666666664</v>
      </c>
    </row>
    <row r="63" spans="1:7" ht="23.25" customHeight="1">
      <c r="A63" s="124"/>
      <c r="B63" s="142" t="s">
        <v>240</v>
      </c>
      <c r="C63" s="143" t="s">
        <v>3</v>
      </c>
      <c r="D63" s="435">
        <v>65</v>
      </c>
      <c r="E63" s="91">
        <f>ต.ค.57!F63+พ.ย.57!F63+ธ.ค.57!F63+ม.ค.58!F63</f>
        <v>0</v>
      </c>
      <c r="F63" s="92">
        <v>0</v>
      </c>
      <c r="G63" s="95">
        <f t="shared" si="0"/>
        <v>0</v>
      </c>
    </row>
    <row r="64" spans="1:7" ht="23.25" customHeight="1">
      <c r="A64" s="359"/>
      <c r="B64" s="360" t="s">
        <v>243</v>
      </c>
      <c r="C64" s="355" t="s">
        <v>3</v>
      </c>
      <c r="D64" s="439">
        <f>D65</f>
        <v>4000</v>
      </c>
      <c r="E64" s="356">
        <f>E65</f>
        <v>1931</v>
      </c>
      <c r="F64" s="361"/>
      <c r="G64" s="362">
        <f>E64*100/D64</f>
        <v>48.274999999999999</v>
      </c>
    </row>
    <row r="65" spans="1:7" ht="23.25" customHeight="1">
      <c r="A65" s="125"/>
      <c r="B65" s="142" t="s">
        <v>244</v>
      </c>
      <c r="C65" s="143" t="s">
        <v>3</v>
      </c>
      <c r="D65" s="435">
        <v>4000</v>
      </c>
      <c r="E65" s="91">
        <f>ต.ค.57!F65+พ.ย.57!F65+ธ.ค.57!F65+ม.ค.58!F65</f>
        <v>1931</v>
      </c>
      <c r="F65" s="92">
        <v>863</v>
      </c>
      <c r="G65" s="95">
        <f t="shared" si="0"/>
        <v>48.274999999999999</v>
      </c>
    </row>
    <row r="66" spans="1:7" ht="23.25" customHeight="1">
      <c r="A66" s="354"/>
      <c r="B66" s="360" t="s">
        <v>247</v>
      </c>
      <c r="C66" s="355" t="s">
        <v>49</v>
      </c>
      <c r="D66" s="439">
        <f>D68+D72</f>
        <v>2</v>
      </c>
      <c r="E66" s="356">
        <f>E68+E72</f>
        <v>1</v>
      </c>
      <c r="F66" s="361"/>
      <c r="G66" s="362">
        <f>E66*100/D66</f>
        <v>50</v>
      </c>
    </row>
    <row r="67" spans="1:7" ht="21" customHeight="1">
      <c r="A67" s="354"/>
      <c r="B67" s="360"/>
      <c r="C67" s="355" t="s">
        <v>3</v>
      </c>
      <c r="D67" s="439">
        <f>D69+D70+D71+D73</f>
        <v>52</v>
      </c>
      <c r="E67" s="356">
        <f>E69+E70+E71+E73</f>
        <v>20</v>
      </c>
      <c r="F67" s="361"/>
      <c r="G67" s="362">
        <f>E67*100/D67</f>
        <v>38.46153846153846</v>
      </c>
    </row>
    <row r="68" spans="1:7" ht="21" customHeight="1">
      <c r="A68" s="124"/>
      <c r="B68" s="142" t="s">
        <v>248</v>
      </c>
      <c r="C68" s="143" t="s">
        <v>49</v>
      </c>
      <c r="D68" s="435">
        <v>1</v>
      </c>
      <c r="E68" s="91">
        <f>ต.ค.57!F68+พ.ย.57!F68+ธ.ค.57!F68+ม.ค.58!F68</f>
        <v>1</v>
      </c>
      <c r="F68" s="92">
        <v>0</v>
      </c>
      <c r="G68" s="95">
        <f t="shared" si="0"/>
        <v>100</v>
      </c>
    </row>
    <row r="69" spans="1:7" ht="21" customHeight="1">
      <c r="A69" s="125"/>
      <c r="B69" s="142"/>
      <c r="C69" s="143" t="s">
        <v>3</v>
      </c>
      <c r="D69" s="435">
        <v>20</v>
      </c>
      <c r="E69" s="91">
        <f>ต.ค.57!F69+พ.ย.57!F69+ธ.ค.57!F69+ม.ค.58!F69</f>
        <v>20</v>
      </c>
      <c r="F69" s="94">
        <v>0</v>
      </c>
      <c r="G69" s="95">
        <f t="shared" si="0"/>
        <v>100</v>
      </c>
    </row>
    <row r="70" spans="1:7" ht="21" customHeight="1">
      <c r="A70" s="125"/>
      <c r="B70" s="142" t="s">
        <v>249</v>
      </c>
      <c r="C70" s="143" t="s">
        <v>3</v>
      </c>
      <c r="D70" s="435">
        <v>10</v>
      </c>
      <c r="E70" s="91">
        <f>ต.ค.57!F70+พ.ย.57!F70+ม.ค.58!F70</f>
        <v>0</v>
      </c>
      <c r="F70" s="94">
        <v>0</v>
      </c>
      <c r="G70" s="95">
        <f t="shared" si="0"/>
        <v>0</v>
      </c>
    </row>
    <row r="71" spans="1:7" ht="21" customHeight="1">
      <c r="A71" s="124"/>
      <c r="B71" s="142" t="s">
        <v>250</v>
      </c>
      <c r="C71" s="143" t="s">
        <v>3</v>
      </c>
      <c r="D71" s="435">
        <v>12</v>
      </c>
      <c r="E71" s="91">
        <f>ต.ค.57!F71+พ.ย.57!F71+ม.ค.58!F71</f>
        <v>0</v>
      </c>
      <c r="F71" s="92">
        <v>0</v>
      </c>
      <c r="G71" s="95">
        <f t="shared" si="0"/>
        <v>0</v>
      </c>
    </row>
    <row r="72" spans="1:7" ht="21" customHeight="1">
      <c r="A72" s="128"/>
      <c r="B72" s="142" t="s">
        <v>251</v>
      </c>
      <c r="C72" s="143" t="s">
        <v>49</v>
      </c>
      <c r="D72" s="435">
        <v>1</v>
      </c>
      <c r="E72" s="91">
        <f>ต.ค.57!F72+พ.ย.57!F72+ม.ค.58!F72</f>
        <v>0</v>
      </c>
      <c r="F72" s="90">
        <v>0</v>
      </c>
      <c r="G72" s="95">
        <f t="shared" si="0"/>
        <v>0</v>
      </c>
    </row>
    <row r="73" spans="1:7" ht="21" customHeight="1">
      <c r="A73" s="129"/>
      <c r="B73" s="171"/>
      <c r="C73" s="172" t="s">
        <v>3</v>
      </c>
      <c r="D73" s="436">
        <v>10</v>
      </c>
      <c r="E73" s="91">
        <f>ต.ค.57!F73+พ.ย.57!F73+ม.ค.58!F73</f>
        <v>0</v>
      </c>
      <c r="F73" s="120">
        <v>0</v>
      </c>
      <c r="G73" s="95">
        <f t="shared" si="0"/>
        <v>0</v>
      </c>
    </row>
    <row r="74" spans="1:7" ht="21.75" customHeight="1">
      <c r="A74" s="555" t="s">
        <v>252</v>
      </c>
      <c r="B74" s="556"/>
      <c r="C74" s="415"/>
      <c r="D74" s="437"/>
      <c r="E74" s="382"/>
      <c r="F74" s="396"/>
      <c r="G74" s="397"/>
    </row>
    <row r="75" spans="1:7" ht="21.75" customHeight="1">
      <c r="A75" s="388"/>
      <c r="B75" s="419" t="s">
        <v>253</v>
      </c>
      <c r="C75" s="420" t="s">
        <v>3</v>
      </c>
      <c r="D75" s="440">
        <f>D76+D77</f>
        <v>2700</v>
      </c>
      <c r="E75" s="389">
        <f>E76+E77</f>
        <v>251</v>
      </c>
      <c r="F75" s="421"/>
      <c r="G75" s="422">
        <f>E75*100/D75</f>
        <v>9.2962962962962958</v>
      </c>
    </row>
    <row r="76" spans="1:7" ht="21.75" customHeight="1">
      <c r="A76" s="125"/>
      <c r="B76" s="142" t="s">
        <v>254</v>
      </c>
      <c r="C76" s="143" t="s">
        <v>3</v>
      </c>
      <c r="D76" s="435">
        <v>2500</v>
      </c>
      <c r="E76" s="91">
        <f>ต.ค.57!F76+พ.ย.57!F76+ธ.ค.57!F76+ม.ค.58!F76</f>
        <v>0</v>
      </c>
      <c r="F76" s="94">
        <v>0</v>
      </c>
      <c r="G76" s="95">
        <f t="shared" ref="G76:G78" si="1">E76*100/D76</f>
        <v>0</v>
      </c>
    </row>
    <row r="77" spans="1:7" ht="21.75" customHeight="1">
      <c r="A77" s="125"/>
      <c r="B77" s="142" t="s">
        <v>255</v>
      </c>
      <c r="C77" s="143" t="s">
        <v>3</v>
      </c>
      <c r="D77" s="435">
        <v>200</v>
      </c>
      <c r="E77" s="91">
        <f>ต.ค.57!F77+พ.ย.57!F77+ธ.ค.57!F77+ม.ค.58!F77</f>
        <v>251</v>
      </c>
      <c r="F77" s="94">
        <v>0</v>
      </c>
      <c r="G77" s="95">
        <f t="shared" si="1"/>
        <v>125.5</v>
      </c>
    </row>
    <row r="78" spans="1:7" ht="21.75" customHeight="1">
      <c r="A78" s="454"/>
      <c r="B78" s="455" t="s">
        <v>257</v>
      </c>
      <c r="C78" s="456" t="s">
        <v>3</v>
      </c>
      <c r="D78" s="457">
        <v>40000</v>
      </c>
      <c r="E78" s="201">
        <f>ต.ค.57!F78+พ.ย.57!F78+ธ.ค.57!F78+ม.ค.58!F78</f>
        <v>25700</v>
      </c>
      <c r="F78" s="458">
        <v>9939</v>
      </c>
      <c r="G78" s="459">
        <f t="shared" si="1"/>
        <v>64.25</v>
      </c>
    </row>
    <row r="79" spans="1:7" ht="21.75" customHeight="1">
      <c r="A79" s="544" t="s">
        <v>260</v>
      </c>
      <c r="B79" s="545"/>
      <c r="C79" s="390"/>
      <c r="D79" s="441"/>
      <c r="E79" s="382"/>
      <c r="F79" s="392"/>
      <c r="G79" s="393"/>
    </row>
    <row r="80" spans="1:7" ht="21.75" customHeight="1">
      <c r="A80" s="546" t="s">
        <v>261</v>
      </c>
      <c r="B80" s="546"/>
      <c r="C80" s="394"/>
      <c r="D80" s="442"/>
      <c r="E80" s="382"/>
      <c r="F80" s="396"/>
      <c r="G80" s="397"/>
    </row>
    <row r="81" spans="1:7" ht="21.75" customHeight="1">
      <c r="A81" s="547" t="s">
        <v>262</v>
      </c>
      <c r="B81" s="547"/>
      <c r="C81" s="398" t="s">
        <v>3</v>
      </c>
      <c r="D81" s="437">
        <f>D82+D83</f>
        <v>4300</v>
      </c>
      <c r="E81" s="382">
        <f>E82+E83</f>
        <v>2780</v>
      </c>
      <c r="F81" s="396"/>
      <c r="G81" s="397">
        <f>E81*100/D81</f>
        <v>64.651162790697668</v>
      </c>
    </row>
    <row r="82" spans="1:7" ht="21.75" customHeight="1">
      <c r="A82" s="177"/>
      <c r="B82" s="152" t="s">
        <v>263</v>
      </c>
      <c r="C82" s="153" t="s">
        <v>3</v>
      </c>
      <c r="D82" s="443">
        <v>300</v>
      </c>
      <c r="E82" s="91">
        <f>ต.ค.57!F82+พ.ย.57!F82+ธ.ค.57!F82+ม.ค.58!F82</f>
        <v>310</v>
      </c>
      <c r="F82" s="101">
        <v>75</v>
      </c>
      <c r="G82" s="95">
        <f t="shared" ref="G82:G94" si="2">E82*100/D82</f>
        <v>103.33333333333333</v>
      </c>
    </row>
    <row r="83" spans="1:7" ht="21.75" customHeight="1">
      <c r="A83" s="129"/>
      <c r="B83" s="171" t="s">
        <v>264</v>
      </c>
      <c r="C83" s="185" t="s">
        <v>3</v>
      </c>
      <c r="D83" s="436">
        <v>4000</v>
      </c>
      <c r="E83" s="91">
        <f>ต.ค.57!F83+พ.ย.57!F83+ธ.ค.57!F83+ม.ค.58!F83</f>
        <v>2470</v>
      </c>
      <c r="F83" s="99">
        <v>627</v>
      </c>
      <c r="G83" s="95">
        <f t="shared" si="2"/>
        <v>61.75</v>
      </c>
    </row>
    <row r="84" spans="1:7" ht="21.75" customHeight="1">
      <c r="A84" s="548" t="s">
        <v>267</v>
      </c>
      <c r="B84" s="548"/>
      <c r="C84" s="399" t="s">
        <v>3</v>
      </c>
      <c r="D84" s="411">
        <f>D85+D86</f>
        <v>1560</v>
      </c>
      <c r="E84" s="382">
        <f>E85+E86</f>
        <v>844</v>
      </c>
      <c r="F84" s="396"/>
      <c r="G84" s="397">
        <f>E84*100/D84</f>
        <v>54.102564102564102</v>
      </c>
    </row>
    <row r="85" spans="1:7" ht="21.75" customHeight="1">
      <c r="A85" s="127"/>
      <c r="B85" s="329" t="s">
        <v>268</v>
      </c>
      <c r="C85" s="466" t="s">
        <v>3</v>
      </c>
      <c r="D85" s="467">
        <v>60</v>
      </c>
      <c r="E85" s="91">
        <f>ต.ค.57!F85+พ.ย.57!F85+ธ.ค.57!F85+ม.ค.58!F85</f>
        <v>0</v>
      </c>
      <c r="F85" s="453">
        <v>0</v>
      </c>
      <c r="G85" s="102">
        <f t="shared" si="2"/>
        <v>0</v>
      </c>
    </row>
    <row r="86" spans="1:7" ht="21.75" customHeight="1">
      <c r="A86" s="125"/>
      <c r="B86" s="461" t="s">
        <v>270</v>
      </c>
      <c r="C86" s="462" t="s">
        <v>3</v>
      </c>
      <c r="D86" s="447">
        <v>1500</v>
      </c>
      <c r="E86" s="91">
        <f>ต.ค.57!F86+พ.ย.57!F86+ธ.ค.57!F86+ม.ค.58!F86</f>
        <v>844</v>
      </c>
      <c r="F86" s="94">
        <f>F87+F88+F89+F90</f>
        <v>385</v>
      </c>
      <c r="G86" s="95">
        <f t="shared" si="2"/>
        <v>56.266666666666666</v>
      </c>
    </row>
    <row r="87" spans="1:7" ht="21.75" customHeight="1">
      <c r="A87" s="125"/>
      <c r="B87" s="461" t="s">
        <v>328</v>
      </c>
      <c r="C87" s="462" t="s">
        <v>3</v>
      </c>
      <c r="D87" s="343"/>
      <c r="E87" s="91">
        <f>ต.ค.57!F87+พ.ย.57!F87+ธ.ค.57!F87+ม.ค.58!F87</f>
        <v>583</v>
      </c>
      <c r="F87" s="94">
        <v>230</v>
      </c>
      <c r="G87" s="95"/>
    </row>
    <row r="88" spans="1:7" ht="21.75" customHeight="1">
      <c r="A88" s="125"/>
      <c r="B88" s="461" t="s">
        <v>341</v>
      </c>
      <c r="C88" s="462" t="s">
        <v>3</v>
      </c>
      <c r="D88" s="343"/>
      <c r="E88" s="91">
        <f>ต.ค.57!F88+พ.ย.57!F88+ธ.ค.57!F88+ม.ค.58!F88</f>
        <v>167</v>
      </c>
      <c r="F88" s="94">
        <v>155</v>
      </c>
      <c r="G88" s="95"/>
    </row>
    <row r="89" spans="1:7" ht="21.75" customHeight="1">
      <c r="A89" s="125"/>
      <c r="B89" s="461" t="s">
        <v>329</v>
      </c>
      <c r="C89" s="462" t="s">
        <v>3</v>
      </c>
      <c r="D89" s="343"/>
      <c r="E89" s="91">
        <f>ต.ค.57!F89+พ.ย.57!F89+ธ.ค.57!F89+ม.ค.58!F89</f>
        <v>94</v>
      </c>
      <c r="F89" s="94">
        <v>0</v>
      </c>
      <c r="G89" s="95"/>
    </row>
    <row r="90" spans="1:7" ht="21.75" customHeight="1">
      <c r="A90" s="125"/>
      <c r="B90" s="461" t="s">
        <v>330</v>
      </c>
      <c r="C90" s="462" t="s">
        <v>3</v>
      </c>
      <c r="D90" s="343"/>
      <c r="E90" s="91">
        <f>ต.ค.57!F90+พ.ย.57!F90+ธ.ค.57!F90+ม.ค.58!F90</f>
        <v>0</v>
      </c>
      <c r="F90" s="94">
        <v>0</v>
      </c>
      <c r="G90" s="95"/>
    </row>
    <row r="91" spans="1:7" ht="21.75" customHeight="1">
      <c r="A91" s="126"/>
      <c r="B91" s="463" t="s">
        <v>336</v>
      </c>
      <c r="C91" s="464" t="s">
        <v>3</v>
      </c>
      <c r="D91" s="465">
        <v>300</v>
      </c>
      <c r="E91" s="91">
        <f>ต.ค.57!F91+พ.ย.57!F91+ธ.ค.57!F91+ม.ค.58!F91</f>
        <v>309</v>
      </c>
      <c r="F91" s="94">
        <v>0</v>
      </c>
      <c r="G91" s="100">
        <f t="shared" ref="G91" si="3">E91*100/D91</f>
        <v>103</v>
      </c>
    </row>
    <row r="92" spans="1:7" ht="21.75" customHeight="1">
      <c r="A92" s="546" t="s">
        <v>195</v>
      </c>
      <c r="B92" s="546"/>
      <c r="C92" s="394"/>
      <c r="D92" s="442"/>
      <c r="E92" s="382"/>
      <c r="F92" s="383"/>
      <c r="G92" s="384"/>
    </row>
    <row r="93" spans="1:7" ht="21.75" customHeight="1">
      <c r="A93" s="546" t="s">
        <v>304</v>
      </c>
      <c r="B93" s="546"/>
      <c r="C93" s="400" t="s">
        <v>3</v>
      </c>
      <c r="D93" s="446">
        <v>3500</v>
      </c>
      <c r="E93" s="382">
        <f>ต.ค.57!F93+พ.ย.57!F93+ธ.ค.57!F93+ม.ค.58!F93</f>
        <v>1299</v>
      </c>
      <c r="F93" s="402">
        <f>F95</f>
        <v>758</v>
      </c>
      <c r="G93" s="403">
        <f t="shared" si="2"/>
        <v>37.114285714285714</v>
      </c>
    </row>
    <row r="94" spans="1:7" ht="21.75" customHeight="1">
      <c r="A94" s="404"/>
      <c r="B94" s="405" t="s">
        <v>186</v>
      </c>
      <c r="C94" s="406" t="s">
        <v>9</v>
      </c>
      <c r="D94" s="442">
        <v>500</v>
      </c>
      <c r="E94" s="382">
        <f>ต.ค.57!F94+พ.ย.57!F94+ธ.ค.57!F94+ม.ค.58!F94</f>
        <v>104</v>
      </c>
      <c r="F94" s="396">
        <f>F98</f>
        <v>37</v>
      </c>
      <c r="G94" s="397">
        <f t="shared" si="2"/>
        <v>20.8</v>
      </c>
    </row>
    <row r="95" spans="1:7" ht="21.75" customHeight="1">
      <c r="A95" s="177"/>
      <c r="B95" s="186" t="s">
        <v>187</v>
      </c>
      <c r="C95" s="187" t="s">
        <v>3</v>
      </c>
      <c r="D95" s="444">
        <v>3500</v>
      </c>
      <c r="E95" s="91">
        <f>ต.ค.57!F95+พ.ย.57!F95+ธ.ค.57!F95+ม.ค.58!F95</f>
        <v>1299</v>
      </c>
      <c r="F95" s="101">
        <f>F96+F97</f>
        <v>758</v>
      </c>
      <c r="G95" s="123"/>
    </row>
    <row r="96" spans="1:7" ht="21.75" customHeight="1">
      <c r="A96" s="125"/>
      <c r="B96" s="104" t="s">
        <v>188</v>
      </c>
      <c r="C96" s="96"/>
      <c r="D96" s="97"/>
      <c r="E96" s="91">
        <f>ต.ค.57!F96+พ.ย.57!F96+ธ.ค.57!F96+ม.ค.58!F96</f>
        <v>1299</v>
      </c>
      <c r="F96" s="94">
        <v>758</v>
      </c>
      <c r="G96" s="95"/>
    </row>
    <row r="97" spans="1:7" ht="21.75" customHeight="1">
      <c r="A97" s="125"/>
      <c r="B97" s="104" t="s">
        <v>189</v>
      </c>
      <c r="C97" s="96"/>
      <c r="D97" s="97"/>
      <c r="E97" s="451">
        <f>ต.ค.57!F97+พ.ย.57!F97+ม.ค.58!F97</f>
        <v>0</v>
      </c>
      <c r="F97" s="94">
        <v>0</v>
      </c>
      <c r="G97" s="95"/>
    </row>
    <row r="98" spans="1:7" ht="21.75" customHeight="1">
      <c r="A98" s="130"/>
      <c r="B98" s="103" t="s">
        <v>190</v>
      </c>
      <c r="C98" s="96" t="s">
        <v>9</v>
      </c>
      <c r="D98" s="447">
        <v>500</v>
      </c>
      <c r="E98" s="451">
        <f>ต.ค.57!F98+พ.ย.57!F98+ม.ค.58!F98</f>
        <v>70</v>
      </c>
      <c r="F98" s="344">
        <f>F99+F100</f>
        <v>37</v>
      </c>
      <c r="G98" s="106"/>
    </row>
    <row r="99" spans="1:7" ht="21.75" customHeight="1">
      <c r="A99" s="125"/>
      <c r="B99" s="104" t="s">
        <v>191</v>
      </c>
      <c r="C99" s="96"/>
      <c r="D99" s="97"/>
      <c r="E99" s="451">
        <f>ต.ค.57!F99+พ.ย.57!F99+ม.ค.58!F99</f>
        <v>70</v>
      </c>
      <c r="F99" s="94">
        <v>37</v>
      </c>
      <c r="G99" s="95"/>
    </row>
    <row r="100" spans="1:7" ht="21.75" customHeight="1">
      <c r="A100" s="129"/>
      <c r="B100" s="189" t="s">
        <v>192</v>
      </c>
      <c r="C100" s="190"/>
      <c r="D100" s="191"/>
      <c r="E100" s="449">
        <f>ต.ค.57!F100+พ.ย.57!F100+ม.ค.58!F100</f>
        <v>0</v>
      </c>
      <c r="F100" s="99">
        <v>0</v>
      </c>
      <c r="G100" s="121"/>
    </row>
    <row r="101" spans="1:7" ht="21.75" customHeight="1">
      <c r="A101" s="542" t="s">
        <v>305</v>
      </c>
      <c r="B101" s="542"/>
      <c r="C101" s="407" t="s">
        <v>3</v>
      </c>
      <c r="D101" s="408">
        <v>6400</v>
      </c>
      <c r="E101" s="382">
        <f>ต.ค.57!F101+พ.ย.57!F101+ธ.ค.57!F101+ม.ค.58!F101</f>
        <v>3994</v>
      </c>
      <c r="F101" s="409">
        <f>F103</f>
        <v>173</v>
      </c>
      <c r="G101" s="397">
        <f t="shared" ref="G101:G102" si="4">E101*100/D101</f>
        <v>62.40625</v>
      </c>
    </row>
    <row r="102" spans="1:7" ht="21.75" customHeight="1">
      <c r="A102" s="125"/>
      <c r="B102" s="338"/>
      <c r="C102" s="187" t="s">
        <v>19</v>
      </c>
      <c r="D102" s="192">
        <v>6400</v>
      </c>
      <c r="E102" s="91">
        <f>ต.ค.57!F102+พ.ย.57!F102+ธ.ค.57!F102+ม.ค.58!F102</f>
        <v>4298</v>
      </c>
      <c r="F102" s="452">
        <f>F111</f>
        <v>197</v>
      </c>
      <c r="G102" s="123">
        <f t="shared" si="4"/>
        <v>67.15625</v>
      </c>
    </row>
    <row r="103" spans="1:7" ht="21.75" customHeight="1">
      <c r="A103" s="177"/>
      <c r="B103" s="345" t="s">
        <v>182</v>
      </c>
      <c r="C103" s="187"/>
      <c r="D103" s="192"/>
      <c r="E103" s="91">
        <f>ต.ค.57!F103+พ.ย.57!F103+ธ.ค.57!F103+ม.ค.58!F103</f>
        <v>3994</v>
      </c>
      <c r="F103" s="122">
        <f>F104+F109+F110</f>
        <v>173</v>
      </c>
      <c r="G103" s="123"/>
    </row>
    <row r="104" spans="1:7" ht="21.75" customHeight="1">
      <c r="A104" s="125"/>
      <c r="B104" s="347" t="s">
        <v>183</v>
      </c>
      <c r="C104" s="96"/>
      <c r="D104" s="97"/>
      <c r="E104" s="91">
        <f>ต.ค.57!F104+พ.ย.57!F104+ธ.ค.57!F104+ม.ค.58!F104</f>
        <v>2281</v>
      </c>
      <c r="F104" s="94">
        <f>F105+F106+F107+F108</f>
        <v>166</v>
      </c>
      <c r="G104" s="95"/>
    </row>
    <row r="105" spans="1:7" ht="21.75" customHeight="1">
      <c r="A105" s="125"/>
      <c r="B105" s="132" t="s">
        <v>193</v>
      </c>
      <c r="C105" s="96"/>
      <c r="D105" s="97"/>
      <c r="E105" s="91">
        <f>ต.ค.57!F105+พ.ย.57!F105+ธ.ค.57!F105+ม.ค.58!F105</f>
        <v>44</v>
      </c>
      <c r="F105" s="94">
        <v>10</v>
      </c>
      <c r="G105" s="95"/>
    </row>
    <row r="106" spans="1:7" ht="21.75" customHeight="1">
      <c r="A106" s="125"/>
      <c r="B106" s="132" t="s">
        <v>93</v>
      </c>
      <c r="C106" s="96"/>
      <c r="D106" s="97"/>
      <c r="E106" s="91">
        <f>ต.ค.57!F106+พ.ย.57!F106+ธ.ค.57!F106+ม.ค.58!F106</f>
        <v>858</v>
      </c>
      <c r="F106" s="94">
        <v>89</v>
      </c>
      <c r="G106" s="95"/>
    </row>
    <row r="107" spans="1:7" ht="21.75" customHeight="1">
      <c r="A107" s="125"/>
      <c r="B107" s="132" t="s">
        <v>94</v>
      </c>
      <c r="C107" s="96"/>
      <c r="D107" s="97"/>
      <c r="E107" s="91">
        <f>ต.ค.57!F107+พ.ย.57!F107+ธ.ค.57!F107+ม.ค.58!F107</f>
        <v>1378</v>
      </c>
      <c r="F107" s="94">
        <v>67</v>
      </c>
      <c r="G107" s="95"/>
    </row>
    <row r="108" spans="1:7" ht="21.75" customHeight="1">
      <c r="A108" s="125"/>
      <c r="B108" s="132" t="s">
        <v>199</v>
      </c>
      <c r="C108" s="96"/>
      <c r="D108" s="97"/>
      <c r="E108" s="91">
        <f>ต.ค.57!F108+พ.ย.57!F108+ธ.ค.57!F108+ม.ค.58!F108</f>
        <v>1</v>
      </c>
      <c r="F108" s="94">
        <v>0</v>
      </c>
      <c r="G108" s="95"/>
    </row>
    <row r="109" spans="1:7" ht="21.75" customHeight="1">
      <c r="A109" s="125"/>
      <c r="B109" s="347" t="s">
        <v>196</v>
      </c>
      <c r="C109" s="96"/>
      <c r="D109" s="97"/>
      <c r="E109" s="91">
        <f>ต.ค.57!F109+พ.ย.57!F109+ธ.ค.57!F109+ม.ค.58!F109</f>
        <v>29</v>
      </c>
      <c r="F109" s="94">
        <v>7</v>
      </c>
      <c r="G109" s="95"/>
    </row>
    <row r="110" spans="1:7" ht="21.75" customHeight="1">
      <c r="A110" s="129"/>
      <c r="B110" s="348" t="s">
        <v>201</v>
      </c>
      <c r="C110" s="190"/>
      <c r="D110" s="191"/>
      <c r="E110" s="91">
        <f>ต.ค.57!F110+พ.ย.57!F110+ธ.ค.57!F110+ม.ค.58!F110</f>
        <v>1684</v>
      </c>
      <c r="F110" s="99">
        <v>0</v>
      </c>
      <c r="G110" s="121"/>
    </row>
    <row r="111" spans="1:7" ht="21.75" customHeight="1">
      <c r="A111" s="404"/>
      <c r="B111" s="410" t="s">
        <v>184</v>
      </c>
      <c r="C111" s="406" t="s">
        <v>19</v>
      </c>
      <c r="D111" s="411">
        <v>6400</v>
      </c>
      <c r="E111" s="382">
        <f>ต.ค.57!F111+พ.ย.57!F111+ธ.ค.57!F111+ม.ค.58!F111</f>
        <v>4298</v>
      </c>
      <c r="F111" s="383">
        <f>F112+F117+F118</f>
        <v>197</v>
      </c>
      <c r="G111" s="397">
        <f t="shared" ref="G111" si="5">E111*100/D111</f>
        <v>67.15625</v>
      </c>
    </row>
    <row r="112" spans="1:7" ht="21.75" customHeight="1">
      <c r="A112" s="177"/>
      <c r="B112" s="349" t="s">
        <v>185</v>
      </c>
      <c r="C112" s="187"/>
      <c r="D112" s="192"/>
      <c r="E112" s="91">
        <f>ต.ค.57!F112+พ.ย.57!F112+ธ.ค.57!F112+ม.ค.58!F112</f>
        <v>2585</v>
      </c>
      <c r="F112" s="101">
        <f>F113+F114+F115+F116</f>
        <v>190</v>
      </c>
      <c r="G112" s="123"/>
    </row>
    <row r="113" spans="1:7" ht="21.75" customHeight="1">
      <c r="A113" s="131"/>
      <c r="B113" s="132" t="s">
        <v>193</v>
      </c>
      <c r="C113" s="96"/>
      <c r="D113" s="97"/>
      <c r="E113" s="91">
        <f>ต.ค.57!F113+พ.ย.57!F113+ธ.ค.57!F113+ม.ค.58!F113</f>
        <v>51</v>
      </c>
      <c r="F113" s="108">
        <v>12</v>
      </c>
      <c r="G113" s="109"/>
    </row>
    <row r="114" spans="1:7" ht="21.75" customHeight="1">
      <c r="A114" s="125"/>
      <c r="B114" s="132" t="s">
        <v>93</v>
      </c>
      <c r="C114" s="96"/>
      <c r="D114" s="97"/>
      <c r="E114" s="91">
        <f>ต.ค.57!F114+พ.ย.57!F114+ธ.ค.57!F114+ม.ค.58!F114</f>
        <v>915</v>
      </c>
      <c r="F114" s="94">
        <v>95</v>
      </c>
      <c r="G114" s="95"/>
    </row>
    <row r="115" spans="1:7" ht="21.75" customHeight="1">
      <c r="A115" s="125"/>
      <c r="B115" s="132" t="s">
        <v>94</v>
      </c>
      <c r="C115" s="96"/>
      <c r="D115" s="97"/>
      <c r="E115" s="91">
        <f>ต.ค.57!F115+พ.ย.57!F115+ธ.ค.57!F115+ม.ค.58!F115</f>
        <v>1618</v>
      </c>
      <c r="F115" s="94">
        <v>83</v>
      </c>
      <c r="G115" s="95"/>
    </row>
    <row r="116" spans="1:7" ht="21.75" customHeight="1">
      <c r="A116" s="125"/>
      <c r="B116" s="132" t="s">
        <v>199</v>
      </c>
      <c r="C116" s="96"/>
      <c r="D116" s="97"/>
      <c r="E116" s="91">
        <f>ต.ค.57!F116+พ.ย.57!F116+ธ.ค.57!F116+ม.ค.58!F116</f>
        <v>1</v>
      </c>
      <c r="F116" s="94">
        <v>0</v>
      </c>
      <c r="G116" s="95"/>
    </row>
    <row r="117" spans="1:7" ht="21.75" customHeight="1">
      <c r="A117" s="125"/>
      <c r="B117" s="347" t="s">
        <v>197</v>
      </c>
      <c r="C117" s="96"/>
      <c r="D117" s="97"/>
      <c r="E117" s="91">
        <f>ต.ค.57!F117+พ.ย.57!F117+ธ.ค.57!F117+ม.ค.58!F117</f>
        <v>29</v>
      </c>
      <c r="F117" s="94">
        <v>7</v>
      </c>
      <c r="G117" s="95"/>
    </row>
    <row r="118" spans="1:7" ht="21.75" customHeight="1">
      <c r="A118" s="126"/>
      <c r="B118" s="350" t="s">
        <v>202</v>
      </c>
      <c r="C118" s="98"/>
      <c r="D118" s="105"/>
      <c r="E118" s="201">
        <f>ต.ค.57!F118+พ.ย.57!F118+ธ.ค.57!F118+ม.ค.58!F118</f>
        <v>1684</v>
      </c>
      <c r="F118" s="99">
        <v>0</v>
      </c>
      <c r="G118" s="100"/>
    </row>
    <row r="119" spans="1:7">
      <c r="A119" s="117"/>
      <c r="B119" s="110"/>
      <c r="C119" s="110"/>
      <c r="D119" s="111"/>
      <c r="E119" s="110"/>
      <c r="F119" s="112"/>
      <c r="G119" s="113"/>
    </row>
  </sheetData>
  <mergeCells count="22">
    <mergeCell ref="A74:B74"/>
    <mergeCell ref="A1:G1"/>
    <mergeCell ref="A2:G2"/>
    <mergeCell ref="A3:G3"/>
    <mergeCell ref="A4:B5"/>
    <mergeCell ref="C4:C5"/>
    <mergeCell ref="D4:D5"/>
    <mergeCell ref="E4:E5"/>
    <mergeCell ref="F4:F5"/>
    <mergeCell ref="G4:G5"/>
    <mergeCell ref="A6:B6"/>
    <mergeCell ref="A7:B7"/>
    <mergeCell ref="A8:B8"/>
    <mergeCell ref="A53:B53"/>
    <mergeCell ref="A58:B58"/>
    <mergeCell ref="A101:B101"/>
    <mergeCell ref="A79:B79"/>
    <mergeCell ref="A80:B80"/>
    <mergeCell ref="A81:B81"/>
    <mergeCell ref="A84:B84"/>
    <mergeCell ref="A92:B92"/>
    <mergeCell ref="A93:B93"/>
  </mergeCells>
  <printOptions horizontalCentered="1"/>
  <pageMargins left="0.35" right="0.23" top="0.72" bottom="0.44" header="0.49" footer="0.26"/>
  <pageSetup paperSize="9" scale="8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G119"/>
  <sheetViews>
    <sheetView showGridLines="0" view="pageBreakPreview" topLeftCell="A16" zoomScaleSheetLayoutView="100" workbookViewId="0">
      <selection activeCell="B35" sqref="B35"/>
    </sheetView>
  </sheetViews>
  <sheetFormatPr defaultRowHeight="22.5"/>
  <cols>
    <col min="1" max="1" width="4" style="118" customWidth="1"/>
    <col min="2" max="2" width="84.5" style="89" bestFit="1" customWidth="1"/>
    <col min="3" max="3" width="8.1640625" style="89" customWidth="1"/>
    <col min="4" max="4" width="11.33203125" style="114" bestFit="1" customWidth="1"/>
    <col min="5" max="5" width="9.83203125" style="89" bestFit="1" customWidth="1"/>
    <col min="6" max="6" width="9.6640625" style="115" bestFit="1" customWidth="1"/>
    <col min="7" max="7" width="7.6640625" style="116" bestFit="1" customWidth="1"/>
    <col min="8" max="17" width="9.33203125" style="89" customWidth="1"/>
    <col min="18" max="16384" width="9.33203125" style="89"/>
  </cols>
  <sheetData>
    <row r="1" spans="1:7" s="327" customFormat="1" ht="23.25" customHeight="1">
      <c r="A1" s="527" t="s">
        <v>200</v>
      </c>
      <c r="B1" s="527"/>
      <c r="C1" s="527"/>
      <c r="D1" s="527"/>
      <c r="E1" s="527"/>
      <c r="F1" s="527"/>
      <c r="G1" s="527"/>
    </row>
    <row r="2" spans="1:7" s="327" customFormat="1" ht="23.25" customHeight="1">
      <c r="A2" s="527" t="s">
        <v>203</v>
      </c>
      <c r="B2" s="527"/>
      <c r="C2" s="527"/>
      <c r="D2" s="527"/>
      <c r="E2" s="527"/>
      <c r="F2" s="527"/>
      <c r="G2" s="527"/>
    </row>
    <row r="3" spans="1:7" s="327" customFormat="1" ht="23.25" customHeight="1">
      <c r="A3" s="543" t="s">
        <v>333</v>
      </c>
      <c r="B3" s="543"/>
      <c r="C3" s="543"/>
      <c r="D3" s="543"/>
      <c r="E3" s="543"/>
      <c r="F3" s="543"/>
      <c r="G3" s="543"/>
    </row>
    <row r="4" spans="1:7">
      <c r="A4" s="528" t="s">
        <v>11</v>
      </c>
      <c r="B4" s="529"/>
      <c r="C4" s="532" t="s">
        <v>1</v>
      </c>
      <c r="D4" s="534" t="s">
        <v>16</v>
      </c>
      <c r="E4" s="536" t="s">
        <v>334</v>
      </c>
      <c r="F4" s="538">
        <v>21217</v>
      </c>
      <c r="G4" s="540" t="s">
        <v>125</v>
      </c>
    </row>
    <row r="5" spans="1:7">
      <c r="A5" s="530"/>
      <c r="B5" s="531"/>
      <c r="C5" s="533"/>
      <c r="D5" s="535"/>
      <c r="E5" s="537"/>
      <c r="F5" s="539"/>
      <c r="G5" s="541"/>
    </row>
    <row r="6" spans="1:7" ht="22.5" customHeight="1">
      <c r="A6" s="544" t="s">
        <v>194</v>
      </c>
      <c r="B6" s="545"/>
      <c r="C6" s="390"/>
      <c r="D6" s="391"/>
      <c r="E6" s="423"/>
      <c r="F6" s="396"/>
      <c r="G6" s="397"/>
    </row>
    <row r="7" spans="1:7" ht="22.5" customHeight="1">
      <c r="A7" s="549" t="s">
        <v>204</v>
      </c>
      <c r="B7" s="550"/>
      <c r="C7" s="394"/>
      <c r="D7" s="395"/>
      <c r="E7" s="382"/>
      <c r="F7" s="396"/>
      <c r="G7" s="397"/>
    </row>
    <row r="8" spans="1:7" ht="22.5" customHeight="1">
      <c r="A8" s="551" t="s">
        <v>205</v>
      </c>
      <c r="B8" s="552"/>
      <c r="C8" s="394"/>
      <c r="D8" s="424"/>
      <c r="E8" s="382"/>
      <c r="F8" s="396"/>
      <c r="G8" s="397"/>
    </row>
    <row r="9" spans="1:7" ht="22.5" customHeight="1">
      <c r="A9" s="181"/>
      <c r="B9" s="416" t="s">
        <v>206</v>
      </c>
      <c r="C9" s="417" t="s">
        <v>3</v>
      </c>
      <c r="D9" s="448" t="s">
        <v>325</v>
      </c>
      <c r="E9" s="159"/>
      <c r="F9" s="160"/>
      <c r="G9" s="161"/>
    </row>
    <row r="10" spans="1:7" ht="22.5" customHeight="1">
      <c r="A10" s="331" t="s">
        <v>17</v>
      </c>
      <c r="B10" s="351"/>
      <c r="C10" s="332"/>
      <c r="D10" s="333"/>
      <c r="E10" s="334"/>
      <c r="F10" s="335"/>
      <c r="G10" s="336"/>
    </row>
    <row r="11" spans="1:7" s="1" customFormat="1" ht="22.5" customHeight="1">
      <c r="A11" s="352"/>
      <c r="B11" s="330" t="s">
        <v>312</v>
      </c>
      <c r="C11" s="96" t="s">
        <v>3</v>
      </c>
      <c r="D11" s="97"/>
      <c r="E11" s="91">
        <f>ต.ค.57!F11+พ.ย.57!F11+ธ.ค.57!F11+ม.ค.58!F11+ก.พ.58!F11</f>
        <v>782</v>
      </c>
      <c r="F11" s="92">
        <v>178</v>
      </c>
      <c r="G11" s="93"/>
    </row>
    <row r="12" spans="1:7" s="1" customFormat="1" ht="22.5" customHeight="1">
      <c r="A12" s="352"/>
      <c r="B12" s="330" t="s">
        <v>4</v>
      </c>
      <c r="C12" s="96" t="s">
        <v>3</v>
      </c>
      <c r="D12" s="97"/>
      <c r="E12" s="91">
        <f>ต.ค.57!F12+พ.ย.57!F12+ธ.ค.57!F12+ม.ค.58!F12+ก.พ.58!F12</f>
        <v>4181</v>
      </c>
      <c r="F12" s="92">
        <v>971</v>
      </c>
      <c r="G12" s="93"/>
    </row>
    <row r="13" spans="1:7" s="1" customFormat="1" ht="22.5" customHeight="1">
      <c r="A13" s="352"/>
      <c r="B13" s="330"/>
      <c r="C13" s="96" t="s">
        <v>19</v>
      </c>
      <c r="D13" s="97"/>
      <c r="E13" s="91">
        <f>ต.ค.57!F13+พ.ย.57!F13+ธ.ค.57!F13+ม.ค.58!F13+ก.พ.58!F13</f>
        <v>5979</v>
      </c>
      <c r="F13" s="92">
        <v>1414</v>
      </c>
      <c r="G13" s="93"/>
    </row>
    <row r="14" spans="1:7" s="1" customFormat="1" ht="22.5" customHeight="1">
      <c r="A14" s="352"/>
      <c r="B14" s="330" t="s">
        <v>5</v>
      </c>
      <c r="C14" s="96" t="s">
        <v>6</v>
      </c>
      <c r="D14" s="97"/>
      <c r="E14" s="91">
        <f>ต.ค.57!F14+พ.ย.57!F14+ธ.ค.57!F14+ม.ค.58!F14+ก.พ.58!F14</f>
        <v>1028</v>
      </c>
      <c r="F14" s="92">
        <v>271</v>
      </c>
      <c r="G14" s="93"/>
    </row>
    <row r="15" spans="1:7" s="1" customFormat="1" ht="22.5" customHeight="1">
      <c r="A15" s="352"/>
      <c r="B15" s="330"/>
      <c r="C15" s="96" t="s">
        <v>313</v>
      </c>
      <c r="D15" s="97"/>
      <c r="E15" s="91">
        <f>ต.ค.57!F15+พ.ย.57!F15+ธ.ค.57!F15+ม.ค.58!F15+ก.พ.58!F15</f>
        <v>554</v>
      </c>
      <c r="F15" s="92">
        <v>133</v>
      </c>
      <c r="G15" s="93"/>
    </row>
    <row r="16" spans="1:7" s="1" customFormat="1" ht="22.5" customHeight="1">
      <c r="A16" s="352"/>
      <c r="B16" s="330" t="s">
        <v>15</v>
      </c>
      <c r="C16" s="96" t="s">
        <v>3</v>
      </c>
      <c r="D16" s="97"/>
      <c r="E16" s="91">
        <f>ต.ค.57!F16+พ.ย.57!F16+ธ.ค.57!F16+ม.ค.58!F16+ก.พ.58!F16</f>
        <v>837</v>
      </c>
      <c r="F16" s="92">
        <v>224</v>
      </c>
      <c r="G16" s="93"/>
    </row>
    <row r="17" spans="1:7" s="1" customFormat="1" ht="22.5" customHeight="1">
      <c r="A17" s="470"/>
      <c r="B17" s="471" t="s">
        <v>7</v>
      </c>
      <c r="C17" s="472" t="s">
        <v>3</v>
      </c>
      <c r="D17" s="473"/>
      <c r="E17" s="468">
        <f>ต.ค.57!F17+พ.ย.57!F17+ธ.ค.57!F17+ม.ค.58!F17+ก.พ.58!F17</f>
        <v>837</v>
      </c>
      <c r="F17" s="469">
        <v>224</v>
      </c>
      <c r="G17" s="474"/>
    </row>
    <row r="18" spans="1:7" ht="22.5" customHeight="1">
      <c r="A18" s="380">
        <v>1</v>
      </c>
      <c r="B18" s="414" t="s">
        <v>207</v>
      </c>
      <c r="C18" s="415" t="s">
        <v>3</v>
      </c>
      <c r="D18" s="425">
        <f>D19+D22+D35+D36+D39+D40</f>
        <v>2851</v>
      </c>
      <c r="E18" s="382">
        <f>E19+E23+E35+E37+E39+E40</f>
        <v>1796</v>
      </c>
      <c r="F18" s="396">
        <f>F19+F22+F35+F36+F39+F40</f>
        <v>439</v>
      </c>
      <c r="G18" s="397">
        <f>E18*100/D18</f>
        <v>62.995440196422308</v>
      </c>
    </row>
    <row r="19" spans="1:7" ht="22.5" customHeight="1">
      <c r="A19" s="366"/>
      <c r="B19" s="367" t="s">
        <v>303</v>
      </c>
      <c r="C19" s="385" t="s">
        <v>3</v>
      </c>
      <c r="D19" s="426">
        <v>900</v>
      </c>
      <c r="E19" s="91">
        <f>ต.ค.57!F19+พ.ย.57!F19+ธ.ค.57!F19+ม.ค.58!F19+ก.พ.58!F19</f>
        <v>408</v>
      </c>
      <c r="F19" s="386">
        <f>F20</f>
        <v>98</v>
      </c>
      <c r="G19" s="387">
        <f>E21*100/E19</f>
        <v>68.872549019607845</v>
      </c>
    </row>
    <row r="20" spans="1:7" ht="22.5" customHeight="1">
      <c r="A20" s="125"/>
      <c r="B20" s="142" t="s">
        <v>286</v>
      </c>
      <c r="C20" s="143"/>
      <c r="D20" s="427"/>
      <c r="E20" s="91">
        <f>ต.ค.57!F20+พ.ย.57!F20+ธ.ค.57!F20+ม.ค.58!F20+ก.พ.58!F20</f>
        <v>408</v>
      </c>
      <c r="F20" s="94">
        <v>98</v>
      </c>
      <c r="G20" s="95"/>
    </row>
    <row r="21" spans="1:7" ht="22.5" customHeight="1">
      <c r="A21" s="125"/>
      <c r="B21" s="142" t="s">
        <v>287</v>
      </c>
      <c r="C21" s="143"/>
      <c r="D21" s="427"/>
      <c r="E21" s="91">
        <f>ต.ค.57!F21+พ.ย.57!F21+ธ.ค.57!F21+ม.ค.58!F21+ก.พ.58!F21</f>
        <v>281</v>
      </c>
      <c r="F21" s="94">
        <v>46</v>
      </c>
      <c r="G21" s="95"/>
    </row>
    <row r="22" spans="1:7" ht="22.5" customHeight="1">
      <c r="A22" s="359"/>
      <c r="B22" s="360" t="s">
        <v>288</v>
      </c>
      <c r="C22" s="369" t="s">
        <v>3</v>
      </c>
      <c r="D22" s="428">
        <v>800</v>
      </c>
      <c r="E22" s="361">
        <f>E23</f>
        <v>867</v>
      </c>
      <c r="F22" s="357">
        <f>F23</f>
        <v>178</v>
      </c>
      <c r="G22" s="358">
        <f>E23*100/D22</f>
        <v>108.375</v>
      </c>
    </row>
    <row r="23" spans="1:7" ht="22.5" customHeight="1">
      <c r="A23" s="125"/>
      <c r="B23" s="145" t="s">
        <v>292</v>
      </c>
      <c r="C23" s="143"/>
      <c r="D23" s="427"/>
      <c r="E23" s="91">
        <f>ต.ค.57!F23+พ.ย.57!F23+ธ.ค.57!F23+ม.ค.58!F23+ก.พ.58!F23</f>
        <v>867</v>
      </c>
      <c r="F23" s="94">
        <f>F24+F25</f>
        <v>178</v>
      </c>
      <c r="G23" s="95"/>
    </row>
    <row r="24" spans="1:7" ht="22.5" customHeight="1">
      <c r="A24" s="125"/>
      <c r="B24" s="145" t="s">
        <v>321</v>
      </c>
      <c r="C24" s="143"/>
      <c r="D24" s="427"/>
      <c r="E24" s="91">
        <f>ต.ค.57!F24+พ.ย.57!F24+ธ.ค.57!F24+ม.ค.58!F24+ก.พ.58!F24</f>
        <v>801</v>
      </c>
      <c r="F24" s="94">
        <v>172</v>
      </c>
      <c r="G24" s="95"/>
    </row>
    <row r="25" spans="1:7" ht="22.5" customHeight="1">
      <c r="A25" s="125"/>
      <c r="B25" s="145" t="s">
        <v>322</v>
      </c>
      <c r="C25" s="143"/>
      <c r="D25" s="427"/>
      <c r="E25" s="91">
        <f>ต.ค.57!F25+พ.ย.57!F25+ธ.ค.57!F25+ม.ค.58!F25+ก.พ.58!F25</f>
        <v>66</v>
      </c>
      <c r="F25" s="94">
        <v>6</v>
      </c>
      <c r="G25" s="95"/>
    </row>
    <row r="26" spans="1:7" ht="22.5" customHeight="1">
      <c r="A26" s="125"/>
      <c r="B26" s="145" t="s">
        <v>289</v>
      </c>
      <c r="C26" s="143"/>
      <c r="D26" s="427"/>
      <c r="E26" s="91">
        <f>ต.ค.57!F26+พ.ย.57!F26+ธ.ค.57!F26+ม.ค.58!F26+ก.พ.58!F26</f>
        <v>425</v>
      </c>
      <c r="F26" s="94">
        <f>F27+F28</f>
        <v>110</v>
      </c>
      <c r="G26" s="95"/>
    </row>
    <row r="27" spans="1:7" ht="22.5" customHeight="1">
      <c r="A27" s="125"/>
      <c r="B27" s="145" t="s">
        <v>291</v>
      </c>
      <c r="C27" s="143"/>
      <c r="D27" s="427"/>
      <c r="E27" s="91">
        <f>ต.ค.57!F27+พ.ย.57!F27+ธ.ค.57!F27+ม.ค.58!F27+ก.พ.58!F27</f>
        <v>387</v>
      </c>
      <c r="F27" s="94">
        <v>101</v>
      </c>
      <c r="G27" s="95"/>
    </row>
    <row r="28" spans="1:7" ht="22.5" customHeight="1">
      <c r="A28" s="125"/>
      <c r="B28" s="145" t="s">
        <v>290</v>
      </c>
      <c r="C28" s="143"/>
      <c r="D28" s="427"/>
      <c r="E28" s="91">
        <f>ต.ค.57!F28+พ.ย.57!F28+ธ.ค.57!F28+ม.ค.58!F28+ก.พ.58!F28</f>
        <v>38</v>
      </c>
      <c r="F28" s="94">
        <v>9</v>
      </c>
      <c r="G28" s="95"/>
    </row>
    <row r="29" spans="1:7" ht="22.5" customHeight="1">
      <c r="A29" s="125"/>
      <c r="B29" s="145" t="s">
        <v>293</v>
      </c>
      <c r="C29" s="143"/>
      <c r="D29" s="427"/>
      <c r="E29" s="91">
        <f>ต.ค.57!F29+พ.ย.57!F29+ธ.ค.57!F29+ม.ค.58!F29+ก.พ.58!F29</f>
        <v>0</v>
      </c>
      <c r="F29" s="94">
        <v>0</v>
      </c>
      <c r="G29" s="95"/>
    </row>
    <row r="30" spans="1:7" ht="22.5" customHeight="1">
      <c r="A30" s="125"/>
      <c r="B30" s="145" t="s">
        <v>294</v>
      </c>
      <c r="C30" s="143"/>
      <c r="D30" s="427"/>
      <c r="E30" s="91">
        <f>ต.ค.57!F30+พ.ย.57!F30+ธ.ค.57!F30+ม.ค.58!F30+ก.พ.58!F30</f>
        <v>0</v>
      </c>
      <c r="F30" s="94">
        <v>0</v>
      </c>
      <c r="G30" s="95"/>
    </row>
    <row r="31" spans="1:7" ht="22.5" customHeight="1">
      <c r="A31" s="125"/>
      <c r="B31" s="145" t="s">
        <v>295</v>
      </c>
      <c r="C31" s="143"/>
      <c r="D31" s="427"/>
      <c r="E31" s="91">
        <f>ต.ค.57!F31+พ.ย.57!F31+ธ.ค.57!F31+ม.ค.58!F31+ก.พ.58!F31</f>
        <v>0</v>
      </c>
      <c r="F31" s="94">
        <v>0</v>
      </c>
      <c r="G31" s="95"/>
    </row>
    <row r="32" spans="1:7" ht="22.5" customHeight="1">
      <c r="A32" s="125"/>
      <c r="B32" s="145" t="s">
        <v>296</v>
      </c>
      <c r="C32" s="143"/>
      <c r="D32" s="427"/>
      <c r="E32" s="91">
        <f>ต.ค.57!F32+พ.ย.57!F32+ธ.ค.57!F32+ม.ค.58!F32+ก.พ.58!F32</f>
        <v>512</v>
      </c>
      <c r="F32" s="94">
        <v>101</v>
      </c>
      <c r="G32" s="95"/>
    </row>
    <row r="33" spans="1:7" ht="22.5" customHeight="1">
      <c r="A33" s="125"/>
      <c r="B33" s="145" t="s">
        <v>297</v>
      </c>
      <c r="C33" s="143"/>
      <c r="D33" s="427"/>
      <c r="E33" s="91">
        <f>ต.ค.57!F33+พ.ย.57!F33+ธ.ค.57!F33+ม.ค.58!F33+ก.พ.58!F33</f>
        <v>355</v>
      </c>
      <c r="F33" s="94">
        <v>77</v>
      </c>
      <c r="G33" s="95"/>
    </row>
    <row r="34" spans="1:7" ht="22.5" customHeight="1">
      <c r="A34" s="125"/>
      <c r="B34" s="145" t="s">
        <v>319</v>
      </c>
      <c r="C34" s="143"/>
      <c r="D34" s="427"/>
      <c r="E34" s="91">
        <f>ต.ค.57!F34+พ.ย.57!F34+ธ.ค.57!F34+ม.ค.58!F34+ก.พ.58!F34</f>
        <v>2197</v>
      </c>
      <c r="F34" s="94">
        <v>378</v>
      </c>
      <c r="G34" s="95"/>
    </row>
    <row r="35" spans="1:7" ht="22.5" customHeight="1">
      <c r="A35" s="359"/>
      <c r="B35" s="360" t="s">
        <v>311</v>
      </c>
      <c r="C35" s="369" t="s">
        <v>3</v>
      </c>
      <c r="D35" s="428">
        <v>450</v>
      </c>
      <c r="E35" s="356">
        <f>ต.ค.57!F35+พ.ย.57!F35+ธ.ค.57!F35+ม.ค.58!F35+ก.พ.58!F35</f>
        <v>181</v>
      </c>
      <c r="F35" s="357">
        <v>45</v>
      </c>
      <c r="G35" s="358">
        <f>E35*100/D35</f>
        <v>40.222222222222221</v>
      </c>
    </row>
    <row r="36" spans="1:7" ht="22.5" customHeight="1">
      <c r="A36" s="359"/>
      <c r="B36" s="360" t="s">
        <v>310</v>
      </c>
      <c r="C36" s="369" t="s">
        <v>3</v>
      </c>
      <c r="D36" s="428">
        <v>600</v>
      </c>
      <c r="E36" s="356">
        <f>E37</f>
        <v>229</v>
      </c>
      <c r="F36" s="357">
        <f>F37</f>
        <v>118</v>
      </c>
      <c r="G36" s="358">
        <f>E37*100/D36</f>
        <v>38.166666666666664</v>
      </c>
    </row>
    <row r="37" spans="1:7" ht="22.5" customHeight="1">
      <c r="A37" s="125"/>
      <c r="B37" s="142" t="s">
        <v>286</v>
      </c>
      <c r="C37" s="143"/>
      <c r="D37" s="427"/>
      <c r="E37" s="91">
        <f>ต.ค.57!F37+พ.ย.57!F37+ธ.ค.57!F37+ม.ค.58!F37+ก.พ.58!F37</f>
        <v>229</v>
      </c>
      <c r="F37" s="94">
        <v>118</v>
      </c>
      <c r="G37" s="95"/>
    </row>
    <row r="38" spans="1:7" ht="22.5" customHeight="1">
      <c r="A38" s="125"/>
      <c r="B38" s="142" t="s">
        <v>287</v>
      </c>
      <c r="C38" s="143"/>
      <c r="D38" s="427"/>
      <c r="E38" s="91">
        <f>ต.ค.57!F38+พ.ย.57!F38+ธ.ค.57!F38+ม.ค.58!F38+ก.พ.58!F38</f>
        <v>137</v>
      </c>
      <c r="F38" s="94">
        <v>69</v>
      </c>
      <c r="G38" s="95"/>
    </row>
    <row r="39" spans="1:7" ht="22.5" customHeight="1">
      <c r="A39" s="354"/>
      <c r="B39" s="360" t="s">
        <v>314</v>
      </c>
      <c r="C39" s="369" t="s">
        <v>3</v>
      </c>
      <c r="D39" s="428">
        <v>1</v>
      </c>
      <c r="E39" s="356">
        <f>ต.ค.57!F39+พ.ย.57!F39+ธ.ค.57!F39+ม.ค.58!F39+ก.พ.58!F39</f>
        <v>1</v>
      </c>
      <c r="F39" s="357">
        <v>0</v>
      </c>
      <c r="G39" s="358">
        <f>E39*100/D39</f>
        <v>100</v>
      </c>
    </row>
    <row r="40" spans="1:7" ht="22.5" customHeight="1">
      <c r="A40" s="370"/>
      <c r="B40" s="371" t="s">
        <v>315</v>
      </c>
      <c r="C40" s="372" t="s">
        <v>3</v>
      </c>
      <c r="D40" s="429">
        <v>100</v>
      </c>
      <c r="E40" s="373">
        <f>ต.ค.57!F52+พ.ย.57!F40+ธ.ค.57!F40+ม.ค.58!F40+ก.พ.58!F40</f>
        <v>110</v>
      </c>
      <c r="F40" s="374">
        <v>0</v>
      </c>
      <c r="G40" s="375">
        <f>E40*100/D40</f>
        <v>110</v>
      </c>
    </row>
    <row r="41" spans="1:7" ht="23.25" customHeight="1">
      <c r="A41" s="380">
        <v>2</v>
      </c>
      <c r="B41" s="414" t="s">
        <v>218</v>
      </c>
      <c r="C41" s="415" t="s">
        <v>3</v>
      </c>
      <c r="D41" s="430">
        <f>D42+D45+D48+D51</f>
        <v>206</v>
      </c>
      <c r="E41" s="382">
        <f>E42+E45+E48+E51</f>
        <v>49</v>
      </c>
      <c r="F41" s="396">
        <f>F42+F45+F48+F51+F52</f>
        <v>71</v>
      </c>
      <c r="G41" s="397">
        <f>E41*100/D41</f>
        <v>23.78640776699029</v>
      </c>
    </row>
    <row r="42" spans="1:7" ht="23.25" customHeight="1">
      <c r="A42" s="366"/>
      <c r="B42" s="367" t="s">
        <v>300</v>
      </c>
      <c r="C42" s="385" t="s">
        <v>3</v>
      </c>
      <c r="D42" s="431">
        <v>20</v>
      </c>
      <c r="E42" s="356">
        <f>ต.ค.57!F42+พ.ย.57!F42+ธ.ค.57!F42+ม.ค.58!F42+ก.พ.58!F42</f>
        <v>12</v>
      </c>
      <c r="F42" s="357">
        <v>12</v>
      </c>
      <c r="G42" s="387">
        <f>E43*100/D42</f>
        <v>60</v>
      </c>
    </row>
    <row r="43" spans="1:7" ht="23.25" customHeight="1">
      <c r="A43" s="125"/>
      <c r="B43" s="142" t="s">
        <v>286</v>
      </c>
      <c r="C43" s="143"/>
      <c r="D43" s="427"/>
      <c r="E43" s="91">
        <f>ต.ค.57!F43+พ.ย.57!F44+ธ.ค.57!F43+ม.ค.58!F43+ก.พ.58!F43</f>
        <v>12</v>
      </c>
      <c r="F43" s="94">
        <v>12</v>
      </c>
      <c r="G43" s="95"/>
    </row>
    <row r="44" spans="1:7" ht="23.25" customHeight="1">
      <c r="A44" s="125"/>
      <c r="B44" s="142" t="s">
        <v>287</v>
      </c>
      <c r="C44" s="143"/>
      <c r="D44" s="427"/>
      <c r="E44" s="91">
        <f>ต.ค.57!F44+พ.ย.57!F45+ธ.ค.57!F44+ม.ค.58!F44+ก.พ.58!F44</f>
        <v>5</v>
      </c>
      <c r="F44" s="94">
        <v>5</v>
      </c>
      <c r="G44" s="95"/>
    </row>
    <row r="45" spans="1:7" ht="23.25" customHeight="1">
      <c r="A45" s="359"/>
      <c r="B45" s="360" t="s">
        <v>301</v>
      </c>
      <c r="C45" s="369" t="s">
        <v>3</v>
      </c>
      <c r="D45" s="428">
        <v>150</v>
      </c>
      <c r="E45" s="356">
        <f>ต.ค.57!F45+พ.ย.57!F46+ธ.ค.57!F45+ม.ค.58!F45+ก.พ.58!F45</f>
        <v>20</v>
      </c>
      <c r="F45" s="357">
        <f>F46</f>
        <v>0</v>
      </c>
      <c r="G45" s="358">
        <f>E45*100/D45</f>
        <v>13.333333333333334</v>
      </c>
    </row>
    <row r="46" spans="1:7" ht="23.25" customHeight="1">
      <c r="A46" s="125"/>
      <c r="B46" s="142" t="s">
        <v>286</v>
      </c>
      <c r="C46" s="143"/>
      <c r="D46" s="427"/>
      <c r="E46" s="91">
        <f>ต.ค.57!F46+พ.ย.57!F47+ธ.ค.57!F46+ม.ค.58!F46+ก.พ.58!F46</f>
        <v>20</v>
      </c>
      <c r="F46" s="94">
        <v>0</v>
      </c>
      <c r="G46" s="95"/>
    </row>
    <row r="47" spans="1:7" ht="23.25" customHeight="1">
      <c r="A47" s="125"/>
      <c r="B47" s="142" t="s">
        <v>287</v>
      </c>
      <c r="C47" s="143"/>
      <c r="D47" s="427"/>
      <c r="E47" s="91">
        <f>ต.ค.57!F47+พ.ย.57!F48+ธ.ค.57!F47+ม.ค.58!F47+ก.พ.58!F47</f>
        <v>10</v>
      </c>
      <c r="F47" s="94">
        <v>0</v>
      </c>
      <c r="G47" s="95"/>
    </row>
    <row r="48" spans="1:7" ht="23.25" customHeight="1">
      <c r="A48" s="359"/>
      <c r="B48" s="360" t="s">
        <v>302</v>
      </c>
      <c r="C48" s="369" t="s">
        <v>3</v>
      </c>
      <c r="D48" s="428">
        <v>35</v>
      </c>
      <c r="E48" s="356">
        <f>ต.ค.57!F48+พ.ย.57!F49+ธ.ค.57!F48+ม.ค.58!F48+ก.พ.58!F48</f>
        <v>16</v>
      </c>
      <c r="F48" s="357">
        <f>F49</f>
        <v>3</v>
      </c>
      <c r="G48" s="358">
        <f>E48*100/D48</f>
        <v>45.714285714285715</v>
      </c>
    </row>
    <row r="49" spans="1:7" ht="23.25" customHeight="1">
      <c r="A49" s="125"/>
      <c r="B49" s="142" t="s">
        <v>286</v>
      </c>
      <c r="C49" s="143"/>
      <c r="D49" s="427"/>
      <c r="E49" s="91">
        <f>ต.ค.57!F49+พ.ย.57!F50+ธ.ค.57!F49+ม.ค.58!F49+ก.พ.58!F49</f>
        <v>16</v>
      </c>
      <c r="F49" s="94">
        <v>3</v>
      </c>
      <c r="G49" s="95"/>
    </row>
    <row r="50" spans="1:7" ht="23.25" customHeight="1">
      <c r="A50" s="125"/>
      <c r="B50" s="142" t="s">
        <v>287</v>
      </c>
      <c r="C50" s="143"/>
      <c r="D50" s="427"/>
      <c r="E50" s="91">
        <f>ต.ค.57!F50+พ.ย.57!F51+ธ.ค.57!F50+ม.ค.58!F50+ก.พ.58!F50</f>
        <v>16</v>
      </c>
      <c r="F50" s="94">
        <v>3</v>
      </c>
      <c r="G50" s="95"/>
    </row>
    <row r="51" spans="1:7" ht="23.25" customHeight="1">
      <c r="A51" s="376"/>
      <c r="B51" s="377" t="s">
        <v>222</v>
      </c>
      <c r="C51" s="378" t="s">
        <v>3</v>
      </c>
      <c r="D51" s="432">
        <v>1</v>
      </c>
      <c r="E51" s="356">
        <f>ต.ค.57!F51+พ.ย.57!F52+ธ.ค.57!F51+ม.ค.58!F51+ก.พ.58!F51</f>
        <v>1</v>
      </c>
      <c r="F51" s="379">
        <v>0</v>
      </c>
      <c r="G51" s="358">
        <f>E51*100/D51</f>
        <v>100</v>
      </c>
    </row>
    <row r="52" spans="1:7" ht="23.25" customHeight="1">
      <c r="A52" s="197"/>
      <c r="B52" s="198" t="s">
        <v>335</v>
      </c>
      <c r="C52" s="199" t="s">
        <v>3</v>
      </c>
      <c r="D52" s="475">
        <v>46</v>
      </c>
      <c r="E52" s="476">
        <f>ต.ค.57!F52+พ.ย.57!F53+ธ.ค.57!F52+ม.ค.58!F52+ก.พ.58!F52</f>
        <v>56</v>
      </c>
      <c r="F52" s="477">
        <v>56</v>
      </c>
      <c r="G52" s="478">
        <f>E52*100/D52</f>
        <v>121.73913043478261</v>
      </c>
    </row>
    <row r="53" spans="1:7" ht="23.25" customHeight="1">
      <c r="A53" s="553" t="s">
        <v>225</v>
      </c>
      <c r="B53" s="554"/>
      <c r="C53" s="406" t="s">
        <v>3</v>
      </c>
      <c r="D53" s="433"/>
      <c r="E53" s="382">
        <f>E55+E56+E57</f>
        <v>31</v>
      </c>
      <c r="F53" s="383">
        <f>F55+F56+F57</f>
        <v>9</v>
      </c>
      <c r="G53" s="384"/>
    </row>
    <row r="54" spans="1:7" ht="23.25" customHeight="1">
      <c r="A54" s="181"/>
      <c r="B54" s="139" t="s">
        <v>228</v>
      </c>
      <c r="C54" s="140" t="s">
        <v>3</v>
      </c>
      <c r="D54" s="434"/>
      <c r="E54" s="159">
        <f>E55+E56+E57</f>
        <v>31</v>
      </c>
      <c r="F54" s="160">
        <f>F55+F56+F57</f>
        <v>9</v>
      </c>
      <c r="G54" s="161"/>
    </row>
    <row r="55" spans="1:7" ht="23.25" customHeight="1">
      <c r="A55" s="124"/>
      <c r="B55" s="142" t="s">
        <v>316</v>
      </c>
      <c r="C55" s="143" t="s">
        <v>3</v>
      </c>
      <c r="D55" s="435"/>
      <c r="E55" s="91">
        <f>ต.ค.57!F55+พ.ย.57!F55+ธ.ค.57!F55+ม.ค.58!F55+ก.พ.58!F55</f>
        <v>3</v>
      </c>
      <c r="F55" s="94">
        <v>0</v>
      </c>
      <c r="G55" s="93"/>
    </row>
    <row r="56" spans="1:7" ht="23.25" customHeight="1">
      <c r="A56" s="124"/>
      <c r="B56" s="142" t="s">
        <v>317</v>
      </c>
      <c r="C56" s="143" t="s">
        <v>3</v>
      </c>
      <c r="D56" s="435"/>
      <c r="E56" s="91">
        <f>ต.ค.57!F56+พ.ย.57!F56+ธ.ค.57!F56+ม.ค.58!F56+ก.พ.58!F56</f>
        <v>1</v>
      </c>
      <c r="F56" s="92">
        <v>0</v>
      </c>
      <c r="G56" s="93"/>
    </row>
    <row r="57" spans="1:7" ht="23.25" customHeight="1">
      <c r="A57" s="162"/>
      <c r="B57" s="171" t="s">
        <v>318</v>
      </c>
      <c r="C57" s="172" t="s">
        <v>3</v>
      </c>
      <c r="D57" s="436"/>
      <c r="E57" s="91">
        <f>ต.ค.57!F57+พ.ย.57!F57+ธ.ค.57!F57+ม.ค.58!F57+ก.พ.58!F57</f>
        <v>27</v>
      </c>
      <c r="F57" s="163">
        <v>9</v>
      </c>
      <c r="G57" s="164"/>
    </row>
    <row r="58" spans="1:7" ht="22.5" customHeight="1">
      <c r="A58" s="555" t="s">
        <v>233</v>
      </c>
      <c r="B58" s="556"/>
      <c r="C58" s="415"/>
      <c r="D58" s="437"/>
      <c r="E58" s="382"/>
      <c r="F58" s="383"/>
      <c r="G58" s="384"/>
    </row>
    <row r="59" spans="1:7" ht="22.5" customHeight="1">
      <c r="A59" s="380"/>
      <c r="B59" s="418" t="s">
        <v>234</v>
      </c>
      <c r="C59" s="381" t="s">
        <v>3</v>
      </c>
      <c r="D59" s="437">
        <f>D60+D64+D67</f>
        <v>6317</v>
      </c>
      <c r="E59" s="382">
        <f>E60+E64+E67</f>
        <v>4694</v>
      </c>
      <c r="F59" s="383">
        <f>F60+F64+F67</f>
        <v>779</v>
      </c>
      <c r="G59" s="384">
        <f>E59*100/D59</f>
        <v>74.30742441032136</v>
      </c>
    </row>
    <row r="60" spans="1:7" ht="22.5" customHeight="1">
      <c r="A60" s="366"/>
      <c r="B60" s="367" t="s">
        <v>235</v>
      </c>
      <c r="C60" s="368" t="s">
        <v>3</v>
      </c>
      <c r="D60" s="438">
        <f>D61+D62+D63</f>
        <v>2265</v>
      </c>
      <c r="E60" s="356">
        <f>E61+E62+E63</f>
        <v>2387</v>
      </c>
      <c r="F60" s="364">
        <f>F61</f>
        <v>423</v>
      </c>
      <c r="G60" s="365">
        <f>E60*100/D60</f>
        <v>105.38631346578366</v>
      </c>
    </row>
    <row r="61" spans="1:7" ht="22.5" customHeight="1">
      <c r="A61" s="125"/>
      <c r="B61" s="142" t="s">
        <v>236</v>
      </c>
      <c r="C61" s="143" t="s">
        <v>3</v>
      </c>
      <c r="D61" s="435">
        <v>1000</v>
      </c>
      <c r="E61" s="91">
        <f>ต.ค.57!F61+พ.ย.57!F61+ธ.ค.57!F61+ม.ค.58!F61+ก.พ.58!F61</f>
        <v>1905</v>
      </c>
      <c r="F61" s="92">
        <v>423</v>
      </c>
      <c r="G61" s="95">
        <f>E61*100/D61</f>
        <v>190.5</v>
      </c>
    </row>
    <row r="62" spans="1:7" ht="22.5" customHeight="1">
      <c r="A62" s="125"/>
      <c r="B62" s="142" t="s">
        <v>237</v>
      </c>
      <c r="C62" s="143" t="s">
        <v>3</v>
      </c>
      <c r="D62" s="435">
        <v>1200</v>
      </c>
      <c r="E62" s="91">
        <f>ต.ค.57!F62+พ.ย.57!F62+ธ.ค.57!F62+ม.ค.58!F62+ก.พ.58!F62</f>
        <v>482</v>
      </c>
      <c r="F62" s="94">
        <v>0</v>
      </c>
      <c r="G62" s="95">
        <f t="shared" ref="G62:G73" si="0">E62*100/D62</f>
        <v>40.166666666666664</v>
      </c>
    </row>
    <row r="63" spans="1:7" ht="22.5" customHeight="1">
      <c r="A63" s="124"/>
      <c r="B63" s="142" t="s">
        <v>240</v>
      </c>
      <c r="C63" s="143" t="s">
        <v>3</v>
      </c>
      <c r="D63" s="435">
        <v>65</v>
      </c>
      <c r="E63" s="91">
        <f>ต.ค.57!F63+พ.ย.57!F63+ธ.ค.57!F63+ม.ค.58!F63+ก.พ.58!F63</f>
        <v>0</v>
      </c>
      <c r="F63" s="92">
        <v>0</v>
      </c>
      <c r="G63" s="95">
        <f t="shared" si="0"/>
        <v>0</v>
      </c>
    </row>
    <row r="64" spans="1:7" ht="22.5" customHeight="1">
      <c r="A64" s="359"/>
      <c r="B64" s="360" t="s">
        <v>243</v>
      </c>
      <c r="C64" s="355" t="s">
        <v>3</v>
      </c>
      <c r="D64" s="439">
        <f>D65</f>
        <v>4000</v>
      </c>
      <c r="E64" s="356">
        <f>E65</f>
        <v>2287</v>
      </c>
      <c r="F64" s="361">
        <f>F65</f>
        <v>356</v>
      </c>
      <c r="G64" s="362">
        <f>E64*100/D64</f>
        <v>57.174999999999997</v>
      </c>
    </row>
    <row r="65" spans="1:7" ht="22.5" customHeight="1">
      <c r="A65" s="125"/>
      <c r="B65" s="142" t="s">
        <v>244</v>
      </c>
      <c r="C65" s="143" t="s">
        <v>3</v>
      </c>
      <c r="D65" s="435">
        <v>4000</v>
      </c>
      <c r="E65" s="91">
        <f>ต.ค.57!F65+พ.ย.57!F65+ธ.ค.57!F65+ม.ค.58!F65+ก.พ.58!F65</f>
        <v>2287</v>
      </c>
      <c r="F65" s="92">
        <v>356</v>
      </c>
      <c r="G65" s="95">
        <f t="shared" si="0"/>
        <v>57.174999999999997</v>
      </c>
    </row>
    <row r="66" spans="1:7" ht="22.5" customHeight="1">
      <c r="A66" s="354"/>
      <c r="B66" s="360" t="s">
        <v>247</v>
      </c>
      <c r="C66" s="355" t="s">
        <v>49</v>
      </c>
      <c r="D66" s="439">
        <f>D68+D72</f>
        <v>2</v>
      </c>
      <c r="E66" s="356">
        <f>E68+E72</f>
        <v>1</v>
      </c>
      <c r="F66" s="361">
        <f>F68+F70+F71+F72</f>
        <v>0</v>
      </c>
      <c r="G66" s="362">
        <f>E66*100/D66</f>
        <v>50</v>
      </c>
    </row>
    <row r="67" spans="1:7" ht="22.5" customHeight="1">
      <c r="A67" s="354"/>
      <c r="B67" s="360"/>
      <c r="C67" s="355" t="s">
        <v>3</v>
      </c>
      <c r="D67" s="439">
        <f>D69+D70+D71+D73</f>
        <v>52</v>
      </c>
      <c r="E67" s="356">
        <f>E69+E70+E71+E73</f>
        <v>20</v>
      </c>
      <c r="F67" s="361">
        <f>F69</f>
        <v>0</v>
      </c>
      <c r="G67" s="362">
        <f>E67*100/D67</f>
        <v>38.46153846153846</v>
      </c>
    </row>
    <row r="68" spans="1:7" ht="22.5" customHeight="1">
      <c r="A68" s="124"/>
      <c r="B68" s="142" t="s">
        <v>248</v>
      </c>
      <c r="C68" s="143" t="s">
        <v>49</v>
      </c>
      <c r="D68" s="435">
        <v>1</v>
      </c>
      <c r="E68" s="91">
        <f>ต.ค.57!F68+พ.ย.57!F68+ธ.ค.57!F68+ม.ค.58!F68+ก.พ.58!F68</f>
        <v>1</v>
      </c>
      <c r="F68" s="92">
        <v>0</v>
      </c>
      <c r="G68" s="95">
        <f t="shared" si="0"/>
        <v>100</v>
      </c>
    </row>
    <row r="69" spans="1:7" ht="22.5" customHeight="1">
      <c r="A69" s="125"/>
      <c r="B69" s="142"/>
      <c r="C69" s="143" t="s">
        <v>3</v>
      </c>
      <c r="D69" s="435">
        <v>20</v>
      </c>
      <c r="E69" s="91">
        <f>ต.ค.57!F69+พ.ย.57!F69+ธ.ค.57!F69+ม.ค.58!F69+ก.พ.58!F69</f>
        <v>20</v>
      </c>
      <c r="F69" s="94">
        <v>0</v>
      </c>
      <c r="G69" s="95">
        <f t="shared" si="0"/>
        <v>100</v>
      </c>
    </row>
    <row r="70" spans="1:7" ht="22.5" customHeight="1">
      <c r="A70" s="125"/>
      <c r="B70" s="142" t="s">
        <v>249</v>
      </c>
      <c r="C70" s="143" t="s">
        <v>3</v>
      </c>
      <c r="D70" s="435">
        <v>10</v>
      </c>
      <c r="E70" s="91">
        <f>ต.ค.57!F70+พ.ย.57!F70+ธ.ค.57!F70+ม.ค.58!F70+ก.พ.58!F70</f>
        <v>0</v>
      </c>
      <c r="F70" s="94">
        <v>0</v>
      </c>
      <c r="G70" s="95">
        <f t="shared" si="0"/>
        <v>0</v>
      </c>
    </row>
    <row r="71" spans="1:7" ht="22.5" customHeight="1">
      <c r="A71" s="124"/>
      <c r="B71" s="142" t="s">
        <v>250</v>
      </c>
      <c r="C71" s="143" t="s">
        <v>3</v>
      </c>
      <c r="D71" s="435">
        <v>12</v>
      </c>
      <c r="E71" s="91">
        <f>ต.ค.57!F71+พ.ย.57!F71+ธ.ค.57!F71+ม.ค.58!F71+ก.พ.58!F71</f>
        <v>0</v>
      </c>
      <c r="F71" s="92">
        <v>0</v>
      </c>
      <c r="G71" s="95">
        <f t="shared" si="0"/>
        <v>0</v>
      </c>
    </row>
    <row r="72" spans="1:7" ht="22.5" customHeight="1">
      <c r="A72" s="128"/>
      <c r="B72" s="142" t="s">
        <v>251</v>
      </c>
      <c r="C72" s="143" t="s">
        <v>49</v>
      </c>
      <c r="D72" s="435">
        <v>1</v>
      </c>
      <c r="E72" s="91">
        <f>ต.ค.57!F72+พ.ย.57!F72+ธ.ค.57!F72+ม.ค.58!F72+ก.พ.58!F72</f>
        <v>0</v>
      </c>
      <c r="F72" s="90">
        <v>0</v>
      </c>
      <c r="G72" s="95">
        <f t="shared" si="0"/>
        <v>0</v>
      </c>
    </row>
    <row r="73" spans="1:7" ht="22.5" customHeight="1">
      <c r="A73" s="129"/>
      <c r="B73" s="171"/>
      <c r="C73" s="172" t="s">
        <v>3</v>
      </c>
      <c r="D73" s="436">
        <v>10</v>
      </c>
      <c r="E73" s="91">
        <f>ต.ค.57!F73+พ.ย.57!F73+ธ.ค.57!F73+ม.ค.58!F73+ก.พ.58!F73</f>
        <v>0</v>
      </c>
      <c r="F73" s="120">
        <v>0</v>
      </c>
      <c r="G73" s="95">
        <f t="shared" si="0"/>
        <v>0</v>
      </c>
    </row>
    <row r="74" spans="1:7" ht="22.5" customHeight="1">
      <c r="A74" s="555" t="s">
        <v>252</v>
      </c>
      <c r="B74" s="556"/>
      <c r="C74" s="415"/>
      <c r="D74" s="437"/>
      <c r="E74" s="382"/>
      <c r="F74" s="396"/>
      <c r="G74" s="397"/>
    </row>
    <row r="75" spans="1:7" ht="22.5" customHeight="1">
      <c r="A75" s="388"/>
      <c r="B75" s="419" t="s">
        <v>253</v>
      </c>
      <c r="C75" s="420" t="s">
        <v>3</v>
      </c>
      <c r="D75" s="440">
        <f>D76+D77</f>
        <v>2700</v>
      </c>
      <c r="E75" s="389">
        <f>E76+E77</f>
        <v>251</v>
      </c>
      <c r="F75" s="421">
        <f>F76+F77</f>
        <v>0</v>
      </c>
      <c r="G75" s="422">
        <f>E75*100/D75</f>
        <v>9.2962962962962958</v>
      </c>
    </row>
    <row r="76" spans="1:7" ht="22.5" customHeight="1">
      <c r="A76" s="125"/>
      <c r="B76" s="142" t="s">
        <v>254</v>
      </c>
      <c r="C76" s="143" t="s">
        <v>3</v>
      </c>
      <c r="D76" s="435">
        <v>2500</v>
      </c>
      <c r="E76" s="91">
        <f>ต.ค.57!F76+พ.ย.57!F76+ธ.ค.57!F76+ม.ค.58!F76+ก.พ.58!F76</f>
        <v>0</v>
      </c>
      <c r="F76" s="94">
        <v>0</v>
      </c>
      <c r="G76" s="95">
        <f t="shared" ref="G76:G78" si="1">E76*100/D76</f>
        <v>0</v>
      </c>
    </row>
    <row r="77" spans="1:7" ht="22.5" customHeight="1">
      <c r="A77" s="125"/>
      <c r="B77" s="142" t="s">
        <v>255</v>
      </c>
      <c r="C77" s="143" t="s">
        <v>3</v>
      </c>
      <c r="D77" s="435">
        <v>200</v>
      </c>
      <c r="E77" s="91">
        <f>ต.ค.57!F77+พ.ย.57!F77+ธ.ค.57!F77+ม.ค.58!F77+ก.พ.58!F77</f>
        <v>251</v>
      </c>
      <c r="F77" s="94">
        <v>0</v>
      </c>
      <c r="G77" s="95">
        <f t="shared" si="1"/>
        <v>125.5</v>
      </c>
    </row>
    <row r="78" spans="1:7" ht="22.5" customHeight="1">
      <c r="A78" s="454"/>
      <c r="B78" s="455" t="s">
        <v>257</v>
      </c>
      <c r="C78" s="456" t="s">
        <v>3</v>
      </c>
      <c r="D78" s="457">
        <v>40000</v>
      </c>
      <c r="E78" s="201">
        <f>ต.ค.57!F78+พ.ย.57!F78+ธ.ค.57!F78+ม.ค.58!F78+ก.พ.58!F78</f>
        <v>36784</v>
      </c>
      <c r="F78" s="458">
        <v>11084</v>
      </c>
      <c r="G78" s="459">
        <f t="shared" si="1"/>
        <v>91.96</v>
      </c>
    </row>
    <row r="79" spans="1:7" ht="21" customHeight="1">
      <c r="A79" s="544" t="s">
        <v>260</v>
      </c>
      <c r="B79" s="545"/>
      <c r="C79" s="390"/>
      <c r="D79" s="441"/>
      <c r="E79" s="382"/>
      <c r="F79" s="392"/>
      <c r="G79" s="393"/>
    </row>
    <row r="80" spans="1:7" ht="21" customHeight="1">
      <c r="A80" s="546" t="s">
        <v>261</v>
      </c>
      <c r="B80" s="546"/>
      <c r="C80" s="394"/>
      <c r="D80" s="442"/>
      <c r="E80" s="382"/>
      <c r="F80" s="396"/>
      <c r="G80" s="397"/>
    </row>
    <row r="81" spans="1:7" ht="21" customHeight="1">
      <c r="A81" s="547" t="s">
        <v>262</v>
      </c>
      <c r="B81" s="547"/>
      <c r="C81" s="398" t="s">
        <v>3</v>
      </c>
      <c r="D81" s="437">
        <f>D82+D83</f>
        <v>4300</v>
      </c>
      <c r="E81" s="382">
        <f>E82+E83</f>
        <v>3247</v>
      </c>
      <c r="F81" s="421">
        <f>F82+F83</f>
        <v>467</v>
      </c>
      <c r="G81" s="397">
        <f>E81*100/D81</f>
        <v>75.511627906976742</v>
      </c>
    </row>
    <row r="82" spans="1:7" ht="21" customHeight="1">
      <c r="A82" s="177"/>
      <c r="B82" s="152" t="s">
        <v>263</v>
      </c>
      <c r="C82" s="153" t="s">
        <v>3</v>
      </c>
      <c r="D82" s="443">
        <v>300</v>
      </c>
      <c r="E82" s="91">
        <f>ต.ค.57!F82+พ.ย.57!F82+ธ.ค.57!F82+ม.ค.58!F82+ก.พ.58!F82</f>
        <v>310</v>
      </c>
      <c r="F82" s="101">
        <v>0</v>
      </c>
      <c r="G82" s="95">
        <f t="shared" ref="G82:G94" si="2">E82*100/D82</f>
        <v>103.33333333333333</v>
      </c>
    </row>
    <row r="83" spans="1:7" ht="21" customHeight="1">
      <c r="A83" s="129"/>
      <c r="B83" s="171" t="s">
        <v>264</v>
      </c>
      <c r="C83" s="185" t="s">
        <v>3</v>
      </c>
      <c r="D83" s="436">
        <v>4000</v>
      </c>
      <c r="E83" s="91">
        <f>ต.ค.57!F83+พ.ย.57!F83+ธ.ค.57!F83+ม.ค.58!F83+ก.พ.58!F83</f>
        <v>2937</v>
      </c>
      <c r="F83" s="99">
        <v>467</v>
      </c>
      <c r="G83" s="95">
        <f t="shared" si="2"/>
        <v>73.424999999999997</v>
      </c>
    </row>
    <row r="84" spans="1:7" ht="21" customHeight="1">
      <c r="A84" s="548" t="s">
        <v>267</v>
      </c>
      <c r="B84" s="548"/>
      <c r="C84" s="399" t="s">
        <v>3</v>
      </c>
      <c r="D84" s="437">
        <f>D85+D86+D91</f>
        <v>1860</v>
      </c>
      <c r="E84" s="382">
        <f>E85+E86+E91</f>
        <v>1507</v>
      </c>
      <c r="F84" s="421">
        <f>F85+F86+F91</f>
        <v>354</v>
      </c>
      <c r="G84" s="397">
        <f>E84*100/D84</f>
        <v>81.021505376344081</v>
      </c>
    </row>
    <row r="85" spans="1:7" ht="21" customHeight="1">
      <c r="A85" s="127"/>
      <c r="B85" s="329" t="s">
        <v>268</v>
      </c>
      <c r="C85" s="466" t="s">
        <v>3</v>
      </c>
      <c r="D85" s="467">
        <v>60</v>
      </c>
      <c r="E85" s="91">
        <f>ต.ค.57!F85+พ.ย.57!F85+ธ.ค.57!F85+ก.พ.58!F85</f>
        <v>0</v>
      </c>
      <c r="F85" s="453">
        <v>0</v>
      </c>
      <c r="G85" s="102">
        <f t="shared" si="2"/>
        <v>0</v>
      </c>
    </row>
    <row r="86" spans="1:7" ht="21" customHeight="1">
      <c r="A86" s="125"/>
      <c r="B86" s="461" t="s">
        <v>270</v>
      </c>
      <c r="C86" s="462" t="s">
        <v>3</v>
      </c>
      <c r="D86" s="447">
        <v>1500</v>
      </c>
      <c r="E86" s="91">
        <f>ต.ค.57!F86+พ.ย.57!F86+ธ.ค.57!F86+ม.ค.58!F86+ก.พ.58!F86</f>
        <v>1198</v>
      </c>
      <c r="F86" s="94">
        <f>F87+F88+F89+F90</f>
        <v>354</v>
      </c>
      <c r="G86" s="95">
        <f t="shared" si="2"/>
        <v>79.86666666666666</v>
      </c>
    </row>
    <row r="87" spans="1:7" ht="21" customHeight="1">
      <c r="A87" s="125"/>
      <c r="B87" s="461" t="s">
        <v>328</v>
      </c>
      <c r="C87" s="462" t="s">
        <v>3</v>
      </c>
      <c r="D87" s="343"/>
      <c r="E87" s="91">
        <f>ต.ค.57!F87+พ.ย.57!F87+ธ.ค.57!F87+ม.ค.58!F87+ก.พ.58!F87</f>
        <v>898</v>
      </c>
      <c r="F87" s="94">
        <v>315</v>
      </c>
      <c r="G87" s="95"/>
    </row>
    <row r="88" spans="1:7" ht="21" customHeight="1">
      <c r="A88" s="125"/>
      <c r="B88" s="461" t="s">
        <v>341</v>
      </c>
      <c r="C88" s="462" t="s">
        <v>3</v>
      </c>
      <c r="D88" s="343"/>
      <c r="E88" s="91">
        <f>ต.ค.57!F88+พ.ย.57!F88+ธ.ค.57!F88+ม.ค.58!F88+ก.พ.58!F88</f>
        <v>206</v>
      </c>
      <c r="F88" s="94">
        <v>39</v>
      </c>
      <c r="G88" s="95"/>
    </row>
    <row r="89" spans="1:7" ht="21" customHeight="1">
      <c r="A89" s="125"/>
      <c r="B89" s="461" t="s">
        <v>329</v>
      </c>
      <c r="C89" s="462" t="s">
        <v>3</v>
      </c>
      <c r="D89" s="343"/>
      <c r="E89" s="91">
        <f>ต.ค.57!F89+พ.ย.57!F89+ธ.ค.57!F89+ม.ค.58!F89+ก.พ.58!F89</f>
        <v>94</v>
      </c>
      <c r="F89" s="94">
        <v>0</v>
      </c>
      <c r="G89" s="95"/>
    </row>
    <row r="90" spans="1:7" ht="21" customHeight="1">
      <c r="A90" s="125"/>
      <c r="B90" s="461" t="s">
        <v>330</v>
      </c>
      <c r="C90" s="462" t="s">
        <v>3</v>
      </c>
      <c r="D90" s="343"/>
      <c r="E90" s="91">
        <f>ต.ค.57!F90+พ.ย.57!F90+ธ.ค.57!F90+ม.ค.58!F90+ก.พ.58!F90</f>
        <v>0</v>
      </c>
      <c r="F90" s="94">
        <v>0</v>
      </c>
      <c r="G90" s="95"/>
    </row>
    <row r="91" spans="1:7" ht="21" customHeight="1">
      <c r="A91" s="126"/>
      <c r="B91" s="463" t="s">
        <v>336</v>
      </c>
      <c r="C91" s="464" t="s">
        <v>3</v>
      </c>
      <c r="D91" s="465">
        <v>300</v>
      </c>
      <c r="E91" s="91">
        <f>ต.ค.57!F91+พ.ย.57!F91+ธ.ค.57!F91+ม.ค.58!F91+ก.พ.58!F91</f>
        <v>309</v>
      </c>
      <c r="F91" s="99">
        <v>0</v>
      </c>
      <c r="G91" s="100">
        <f t="shared" ref="G91" si="3">E91*100/D91</f>
        <v>103</v>
      </c>
    </row>
    <row r="92" spans="1:7" ht="21" customHeight="1">
      <c r="A92" s="546" t="s">
        <v>195</v>
      </c>
      <c r="B92" s="546"/>
      <c r="C92" s="394"/>
      <c r="D92" s="442"/>
      <c r="E92" s="382"/>
      <c r="F92" s="383"/>
      <c r="G92" s="384"/>
    </row>
    <row r="93" spans="1:7" ht="21" customHeight="1">
      <c r="A93" s="546" t="s">
        <v>304</v>
      </c>
      <c r="B93" s="546"/>
      <c r="C93" s="400" t="s">
        <v>3</v>
      </c>
      <c r="D93" s="446">
        <v>3500</v>
      </c>
      <c r="E93" s="382">
        <f>ต.ค.57!F93+พ.ย.57!F93+ธ.ค.57!F93+ม.ค.58!F93+ก.พ.58!F93</f>
        <v>1658</v>
      </c>
      <c r="F93" s="402">
        <f>F95</f>
        <v>359</v>
      </c>
      <c r="G93" s="403">
        <f t="shared" si="2"/>
        <v>47.371428571428574</v>
      </c>
    </row>
    <row r="94" spans="1:7" ht="21" customHeight="1">
      <c r="A94" s="404"/>
      <c r="B94" s="405" t="s">
        <v>186</v>
      </c>
      <c r="C94" s="406" t="s">
        <v>9</v>
      </c>
      <c r="D94" s="442">
        <v>500</v>
      </c>
      <c r="E94" s="382">
        <f>ต.ค.57!F94+พ.ย.57!F94+ธ.ค.57!F94+ม.ค.58!F94+ก.พ.58!F94</f>
        <v>130</v>
      </c>
      <c r="F94" s="396">
        <f>F98</f>
        <v>26</v>
      </c>
      <c r="G94" s="397">
        <f t="shared" si="2"/>
        <v>26</v>
      </c>
    </row>
    <row r="95" spans="1:7" ht="21" customHeight="1">
      <c r="A95" s="177"/>
      <c r="B95" s="186" t="s">
        <v>187</v>
      </c>
      <c r="C95" s="187" t="s">
        <v>3</v>
      </c>
      <c r="D95" s="444">
        <v>3500</v>
      </c>
      <c r="E95" s="91">
        <f>ต.ค.57!F95+พ.ย.57!F95+ธ.ค.57!F95+ม.ค.58!F95+ก.พ.58!F95</f>
        <v>1658</v>
      </c>
      <c r="F95" s="101">
        <f>F96+F97</f>
        <v>359</v>
      </c>
      <c r="G95" s="123"/>
    </row>
    <row r="96" spans="1:7" ht="21" customHeight="1">
      <c r="A96" s="125"/>
      <c r="B96" s="104" t="s">
        <v>188</v>
      </c>
      <c r="C96" s="96"/>
      <c r="D96" s="97"/>
      <c r="E96" s="91">
        <f>ต.ค.57!F96+พ.ย.57!F96+ธ.ค.57!F96+ม.ค.58!F96+ก.พ.58!F96</f>
        <v>1658</v>
      </c>
      <c r="F96" s="94">
        <v>359</v>
      </c>
      <c r="G96" s="95"/>
    </row>
    <row r="97" spans="1:7" ht="21" customHeight="1">
      <c r="A97" s="125"/>
      <c r="B97" s="104" t="s">
        <v>189</v>
      </c>
      <c r="C97" s="96"/>
      <c r="D97" s="97"/>
      <c r="E97" s="91">
        <f>ต.ค.57!F97+พ.ย.57!F97+ธ.ค.57!F97+ม.ค.58!F97+ก.พ.58!F97</f>
        <v>0</v>
      </c>
      <c r="F97" s="94">
        <v>0</v>
      </c>
      <c r="G97" s="95"/>
    </row>
    <row r="98" spans="1:7" ht="21" customHeight="1">
      <c r="A98" s="130"/>
      <c r="B98" s="103" t="s">
        <v>190</v>
      </c>
      <c r="C98" s="96" t="s">
        <v>9</v>
      </c>
      <c r="D98" s="447">
        <v>500</v>
      </c>
      <c r="E98" s="91">
        <f>ต.ค.57!F98+พ.ย.57!F98+ธ.ค.57!F98+ม.ค.58!F98+ก.พ.58!F98</f>
        <v>130</v>
      </c>
      <c r="F98" s="344">
        <f>F99+F100</f>
        <v>26</v>
      </c>
      <c r="G98" s="106"/>
    </row>
    <row r="99" spans="1:7" ht="21" customHeight="1">
      <c r="A99" s="125"/>
      <c r="B99" s="104" t="s">
        <v>191</v>
      </c>
      <c r="C99" s="96"/>
      <c r="D99" s="97"/>
      <c r="E99" s="91">
        <f>ต.ค.57!F99+พ.ย.57!F99+ธ.ค.57!F99+ม.ค.58!F99+ก.พ.58!F99</f>
        <v>130</v>
      </c>
      <c r="F99" s="94">
        <v>26</v>
      </c>
      <c r="G99" s="95"/>
    </row>
    <row r="100" spans="1:7" ht="21" customHeight="1">
      <c r="A100" s="129"/>
      <c r="B100" s="189" t="s">
        <v>192</v>
      </c>
      <c r="C100" s="190"/>
      <c r="D100" s="191"/>
      <c r="E100" s="91">
        <f>ต.ค.57!F100+พ.ย.57!F100+ธ.ค.57!F100+ม.ค.58!F100+ก.พ.58!F100</f>
        <v>0</v>
      </c>
      <c r="F100" s="99">
        <v>0</v>
      </c>
      <c r="G100" s="121"/>
    </row>
    <row r="101" spans="1:7" ht="21" customHeight="1">
      <c r="A101" s="542" t="s">
        <v>305</v>
      </c>
      <c r="B101" s="542"/>
      <c r="C101" s="407" t="s">
        <v>3</v>
      </c>
      <c r="D101" s="408">
        <v>6400</v>
      </c>
      <c r="E101" s="382">
        <f>ต.ค.57!F101+พ.ย.57!F101+ธ.ค.57!F101+ม.ค.58!F101+ก.พ.58!F101</f>
        <v>4408</v>
      </c>
      <c r="F101" s="409">
        <f>F103</f>
        <v>414</v>
      </c>
      <c r="G101" s="397">
        <f t="shared" ref="G101:G102" si="4">E101*100/D101</f>
        <v>68.875</v>
      </c>
    </row>
    <row r="102" spans="1:7" ht="21" customHeight="1">
      <c r="A102" s="125"/>
      <c r="B102" s="338"/>
      <c r="C102" s="187" t="s">
        <v>19</v>
      </c>
      <c r="D102" s="192">
        <v>6400</v>
      </c>
      <c r="E102" s="91">
        <f>ต.ค.57!F102+พ.ย.57!F102+ธ.ค.57!F102+ม.ค.58!F102+ก.พ.58!F102</f>
        <v>4762</v>
      </c>
      <c r="F102" s="452">
        <f>F111</f>
        <v>464</v>
      </c>
      <c r="G102" s="123">
        <f t="shared" si="4"/>
        <v>74.40625</v>
      </c>
    </row>
    <row r="103" spans="1:7" ht="21" customHeight="1">
      <c r="A103" s="177"/>
      <c r="B103" s="345" t="s">
        <v>182</v>
      </c>
      <c r="C103" s="187"/>
      <c r="D103" s="192"/>
      <c r="E103" s="91">
        <f>ต.ค.57!F103+พ.ย.57!F103+ธ.ค.57!F103+ม.ค.58!F103+ก.พ.58!F103</f>
        <v>4408</v>
      </c>
      <c r="F103" s="122">
        <f>F104+F109+F110</f>
        <v>414</v>
      </c>
      <c r="G103" s="123"/>
    </row>
    <row r="104" spans="1:7" ht="21" customHeight="1">
      <c r="A104" s="125"/>
      <c r="B104" s="347" t="s">
        <v>183</v>
      </c>
      <c r="C104" s="96"/>
      <c r="D104" s="97"/>
      <c r="E104" s="91">
        <f>ต.ค.57!F104+พ.ย.57!F104+ธ.ค.57!F104+ม.ค.58!F104+ก.พ.58!F104</f>
        <v>2692</v>
      </c>
      <c r="F104" s="94">
        <f>F105+F106+F107+F108</f>
        <v>411</v>
      </c>
      <c r="G104" s="95"/>
    </row>
    <row r="105" spans="1:7" ht="21" customHeight="1">
      <c r="A105" s="125"/>
      <c r="B105" s="132" t="s">
        <v>193</v>
      </c>
      <c r="C105" s="96"/>
      <c r="D105" s="97"/>
      <c r="E105" s="91">
        <f>ต.ค.57!F105+พ.ย.57!F105+ธ.ค.57!F105+ม.ค.58!F105+ก.พ.58!F105</f>
        <v>56</v>
      </c>
      <c r="F105" s="94">
        <v>12</v>
      </c>
      <c r="G105" s="95"/>
    </row>
    <row r="106" spans="1:7" ht="21" customHeight="1">
      <c r="A106" s="125"/>
      <c r="B106" s="132" t="s">
        <v>93</v>
      </c>
      <c r="C106" s="96"/>
      <c r="D106" s="97"/>
      <c r="E106" s="91">
        <f>ต.ค.57!F106+พ.ย.57!F106+ธ.ค.57!F106+ม.ค.58!F106+ก.พ.58!F106</f>
        <v>1055</v>
      </c>
      <c r="F106" s="94">
        <v>197</v>
      </c>
      <c r="G106" s="95"/>
    </row>
    <row r="107" spans="1:7" ht="21" customHeight="1">
      <c r="A107" s="125"/>
      <c r="B107" s="132" t="s">
        <v>94</v>
      </c>
      <c r="C107" s="96"/>
      <c r="D107" s="97"/>
      <c r="E107" s="91">
        <f>ต.ค.57!F107+พ.ย.57!F107+ธ.ค.57!F107+ม.ค.58!F107+ก.พ.58!F107</f>
        <v>1580</v>
      </c>
      <c r="F107" s="94">
        <v>202</v>
      </c>
      <c r="G107" s="95"/>
    </row>
    <row r="108" spans="1:7" ht="21" customHeight="1">
      <c r="A108" s="125"/>
      <c r="B108" s="132" t="s">
        <v>199</v>
      </c>
      <c r="C108" s="96"/>
      <c r="D108" s="97"/>
      <c r="E108" s="91">
        <f>ต.ค.57!F108+พ.ย.57!F108+ธ.ค.57!F108+ม.ค.58!F108+ก.พ.58!F108</f>
        <v>1</v>
      </c>
      <c r="F108" s="94">
        <v>0</v>
      </c>
      <c r="G108" s="95"/>
    </row>
    <row r="109" spans="1:7" ht="21" customHeight="1">
      <c r="A109" s="125"/>
      <c r="B109" s="347" t="s">
        <v>196</v>
      </c>
      <c r="C109" s="96"/>
      <c r="D109" s="97"/>
      <c r="E109" s="91">
        <f>ต.ค.57!F109+พ.ย.57!F109+ธ.ค.57!F109+ม.ค.58!F109+ก.พ.58!F109</f>
        <v>32</v>
      </c>
      <c r="F109" s="94">
        <v>3</v>
      </c>
      <c r="G109" s="95"/>
    </row>
    <row r="110" spans="1:7" ht="21" customHeight="1">
      <c r="A110" s="129"/>
      <c r="B110" s="348" t="s">
        <v>201</v>
      </c>
      <c r="C110" s="190"/>
      <c r="D110" s="191"/>
      <c r="E110" s="91">
        <f>ต.ค.57!F110+พ.ย.57!F110+ธ.ค.57!F110+ม.ค.58!F110+ก.พ.58!F110</f>
        <v>1684</v>
      </c>
      <c r="F110" s="99">
        <v>0</v>
      </c>
      <c r="G110" s="121"/>
    </row>
    <row r="111" spans="1:7" ht="21" customHeight="1">
      <c r="A111" s="404"/>
      <c r="B111" s="410" t="s">
        <v>184</v>
      </c>
      <c r="C111" s="406" t="s">
        <v>19</v>
      </c>
      <c r="D111" s="411">
        <v>6400</v>
      </c>
      <c r="E111" s="382">
        <f>ต.ค.57!F111+พ.ย.57!F111+ธ.ค.57!F111+ม.ค.58!F111+ก.พ.58!F111</f>
        <v>4762</v>
      </c>
      <c r="F111" s="383">
        <f>F112+F117+F118</f>
        <v>464</v>
      </c>
      <c r="G111" s="397">
        <f t="shared" ref="G111" si="5">E111*100/D111</f>
        <v>74.40625</v>
      </c>
    </row>
    <row r="112" spans="1:7" ht="21" customHeight="1">
      <c r="A112" s="177"/>
      <c r="B112" s="349" t="s">
        <v>185</v>
      </c>
      <c r="C112" s="187"/>
      <c r="D112" s="192"/>
      <c r="E112" s="91">
        <f>ต.ค.57!F112+พ.ย.57!F112+ธ.ค.57!F112+ม.ค.58!F112+ก.พ.58!F112</f>
        <v>3046</v>
      </c>
      <c r="F112" s="101">
        <f>F113+F114+F115+F116</f>
        <v>461</v>
      </c>
      <c r="G112" s="123"/>
    </row>
    <row r="113" spans="1:7" ht="21" customHeight="1">
      <c r="A113" s="131"/>
      <c r="B113" s="132" t="s">
        <v>193</v>
      </c>
      <c r="C113" s="96"/>
      <c r="D113" s="97"/>
      <c r="E113" s="91">
        <f>ต.ค.57!F113+พ.ย.57!F113+ธ.ค.57!F113+ม.ค.58!F113+ก.พ.58!F113</f>
        <v>63</v>
      </c>
      <c r="F113" s="108">
        <v>12</v>
      </c>
      <c r="G113" s="109"/>
    </row>
    <row r="114" spans="1:7" ht="21" customHeight="1">
      <c r="A114" s="125"/>
      <c r="B114" s="132" t="s">
        <v>93</v>
      </c>
      <c r="C114" s="96"/>
      <c r="D114" s="97"/>
      <c r="E114" s="91">
        <f>ต.ค.57!F114+พ.ย.57!F114+ธ.ค.57!F114+ม.ค.58!F114+ก.พ.58!F114</f>
        <v>1127</v>
      </c>
      <c r="F114" s="94">
        <v>212</v>
      </c>
      <c r="G114" s="95"/>
    </row>
    <row r="115" spans="1:7" ht="21" customHeight="1">
      <c r="A115" s="125"/>
      <c r="B115" s="132" t="s">
        <v>94</v>
      </c>
      <c r="C115" s="96"/>
      <c r="D115" s="97"/>
      <c r="E115" s="91">
        <f>ต.ค.57!F115+พ.ย.57!F115+ธ.ค.57!F115+ม.ค.58!F115+ก.พ.58!F115</f>
        <v>1855</v>
      </c>
      <c r="F115" s="94">
        <v>237</v>
      </c>
      <c r="G115" s="95"/>
    </row>
    <row r="116" spans="1:7" ht="21" customHeight="1">
      <c r="A116" s="125"/>
      <c r="B116" s="132" t="s">
        <v>199</v>
      </c>
      <c r="C116" s="96"/>
      <c r="D116" s="97"/>
      <c r="E116" s="91">
        <f>ต.ค.57!F116+พ.ย.57!F116+ธ.ค.57!F116+ม.ค.58!F116+ก.พ.58!F116</f>
        <v>1</v>
      </c>
      <c r="F116" s="94">
        <v>0</v>
      </c>
      <c r="G116" s="95"/>
    </row>
    <row r="117" spans="1:7" ht="21" customHeight="1">
      <c r="A117" s="125"/>
      <c r="B117" s="347" t="s">
        <v>197</v>
      </c>
      <c r="C117" s="96"/>
      <c r="D117" s="97"/>
      <c r="E117" s="91">
        <f>ต.ค.57!F117+พ.ย.57!F117+ธ.ค.57!F117+ม.ค.58!F117+ก.พ.58!F117</f>
        <v>32</v>
      </c>
      <c r="F117" s="94">
        <v>3</v>
      </c>
      <c r="G117" s="95"/>
    </row>
    <row r="118" spans="1:7" ht="21" customHeight="1">
      <c r="A118" s="126"/>
      <c r="B118" s="350" t="s">
        <v>202</v>
      </c>
      <c r="C118" s="98"/>
      <c r="D118" s="105"/>
      <c r="E118" s="201">
        <f>ต.ค.57!F118+พ.ย.57!F118+ธ.ค.57!F118+ม.ค.58!F118</f>
        <v>1684</v>
      </c>
      <c r="F118" s="99">
        <v>0</v>
      </c>
      <c r="G118" s="100"/>
    </row>
    <row r="119" spans="1:7" ht="21" customHeight="1">
      <c r="A119" s="117"/>
      <c r="B119" s="110"/>
      <c r="C119" s="110"/>
      <c r="D119" s="111"/>
      <c r="E119" s="110"/>
      <c r="F119" s="112"/>
      <c r="G119" s="113"/>
    </row>
  </sheetData>
  <mergeCells count="22">
    <mergeCell ref="A74:B74"/>
    <mergeCell ref="A1:G1"/>
    <mergeCell ref="A2:G2"/>
    <mergeCell ref="A3:G3"/>
    <mergeCell ref="A4:B5"/>
    <mergeCell ref="C4:C5"/>
    <mergeCell ref="D4:D5"/>
    <mergeCell ref="E4:E5"/>
    <mergeCell ref="F4:F5"/>
    <mergeCell ref="G4:G5"/>
    <mergeCell ref="A6:B6"/>
    <mergeCell ref="A7:B7"/>
    <mergeCell ref="A8:B8"/>
    <mergeCell ref="A53:B53"/>
    <mergeCell ref="A58:B58"/>
    <mergeCell ref="A101:B101"/>
    <mergeCell ref="A79:B79"/>
    <mergeCell ref="A80:B80"/>
    <mergeCell ref="A81:B81"/>
    <mergeCell ref="A84:B84"/>
    <mergeCell ref="A92:B92"/>
    <mergeCell ref="A93:B93"/>
  </mergeCells>
  <printOptions horizontalCentered="1"/>
  <pageMargins left="0.35" right="0.23" top="0.72" bottom="0.44" header="0.49" footer="0.26"/>
  <pageSetup paperSize="9" scale="8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G119"/>
  <sheetViews>
    <sheetView showGridLines="0" view="pageBreakPreview" topLeftCell="A13" zoomScaleSheetLayoutView="100" workbookViewId="0">
      <selection activeCell="B35" sqref="B35"/>
    </sheetView>
  </sheetViews>
  <sheetFormatPr defaultRowHeight="22.5"/>
  <cols>
    <col min="1" max="1" width="4" style="118" customWidth="1"/>
    <col min="2" max="2" width="84.5" style="89" bestFit="1" customWidth="1"/>
    <col min="3" max="3" width="8.1640625" style="89" customWidth="1"/>
    <col min="4" max="4" width="11.33203125" style="114" bestFit="1" customWidth="1"/>
    <col min="5" max="5" width="9.83203125" style="89" bestFit="1" customWidth="1"/>
    <col min="6" max="6" width="9.6640625" style="115" bestFit="1" customWidth="1"/>
    <col min="7" max="7" width="8" style="116" customWidth="1"/>
    <col min="8" max="17" width="9.33203125" style="89" customWidth="1"/>
    <col min="18" max="16384" width="9.33203125" style="89"/>
  </cols>
  <sheetData>
    <row r="1" spans="1:7" s="327" customFormat="1" ht="23.25" customHeight="1">
      <c r="A1" s="527" t="s">
        <v>200</v>
      </c>
      <c r="B1" s="527"/>
      <c r="C1" s="527"/>
      <c r="D1" s="527"/>
      <c r="E1" s="527"/>
      <c r="F1" s="527"/>
      <c r="G1" s="527"/>
    </row>
    <row r="2" spans="1:7" s="327" customFormat="1" ht="23.25" customHeight="1">
      <c r="A2" s="527" t="s">
        <v>203</v>
      </c>
      <c r="B2" s="527"/>
      <c r="C2" s="527"/>
      <c r="D2" s="527"/>
      <c r="E2" s="527"/>
      <c r="F2" s="527"/>
      <c r="G2" s="527"/>
    </row>
    <row r="3" spans="1:7" s="327" customFormat="1" ht="23.25" customHeight="1">
      <c r="A3" s="543" t="s">
        <v>337</v>
      </c>
      <c r="B3" s="543"/>
      <c r="C3" s="543"/>
      <c r="D3" s="543"/>
      <c r="E3" s="543"/>
      <c r="F3" s="543"/>
      <c r="G3" s="543"/>
    </row>
    <row r="4" spans="1:7">
      <c r="A4" s="528" t="s">
        <v>11</v>
      </c>
      <c r="B4" s="529"/>
      <c r="C4" s="532" t="s">
        <v>1</v>
      </c>
      <c r="D4" s="534" t="s">
        <v>16</v>
      </c>
      <c r="E4" s="536" t="s">
        <v>338</v>
      </c>
      <c r="F4" s="538">
        <v>21245</v>
      </c>
      <c r="G4" s="540" t="s">
        <v>125</v>
      </c>
    </row>
    <row r="5" spans="1:7">
      <c r="A5" s="530"/>
      <c r="B5" s="531"/>
      <c r="C5" s="533"/>
      <c r="D5" s="535"/>
      <c r="E5" s="537"/>
      <c r="F5" s="539"/>
      <c r="G5" s="541"/>
    </row>
    <row r="6" spans="1:7" ht="22.5" customHeight="1">
      <c r="A6" s="544" t="s">
        <v>194</v>
      </c>
      <c r="B6" s="545"/>
      <c r="C6" s="390"/>
      <c r="D6" s="391"/>
      <c r="E6" s="423"/>
      <c r="F6" s="479"/>
      <c r="G6" s="397"/>
    </row>
    <row r="7" spans="1:7" ht="22.5" customHeight="1">
      <c r="A7" s="549" t="s">
        <v>204</v>
      </c>
      <c r="B7" s="550"/>
      <c r="C7" s="394"/>
      <c r="D7" s="395"/>
      <c r="E7" s="382"/>
      <c r="F7" s="479"/>
      <c r="G7" s="397"/>
    </row>
    <row r="8" spans="1:7" ht="22.5" customHeight="1">
      <c r="A8" s="551" t="s">
        <v>205</v>
      </c>
      <c r="B8" s="552"/>
      <c r="C8" s="394"/>
      <c r="D8" s="424"/>
      <c r="E8" s="382"/>
      <c r="F8" s="479"/>
      <c r="G8" s="397"/>
    </row>
    <row r="9" spans="1:7" ht="22.5" customHeight="1">
      <c r="A9" s="181"/>
      <c r="B9" s="416" t="s">
        <v>206</v>
      </c>
      <c r="C9" s="417" t="s">
        <v>3</v>
      </c>
      <c r="D9" s="448" t="s">
        <v>325</v>
      </c>
      <c r="E9" s="159"/>
      <c r="F9" s="480"/>
      <c r="G9" s="161"/>
    </row>
    <row r="10" spans="1:7" ht="22.5" customHeight="1">
      <c r="A10" s="331" t="s">
        <v>17</v>
      </c>
      <c r="B10" s="351"/>
      <c r="C10" s="332"/>
      <c r="D10" s="333"/>
      <c r="E10" s="334"/>
      <c r="F10" s="481"/>
      <c r="G10" s="336"/>
    </row>
    <row r="11" spans="1:7" s="1" customFormat="1" ht="22.5" customHeight="1">
      <c r="A11" s="352"/>
      <c r="B11" s="330" t="s">
        <v>312</v>
      </c>
      <c r="C11" s="96" t="s">
        <v>3</v>
      </c>
      <c r="D11" s="97"/>
      <c r="E11" s="91">
        <f>ต.ค.57!F11+พ.ย.57!F11+ธ.ค.57!F11+ม.ค.58!F11+ก.พ.58!F11+มี.ค.58!F11</f>
        <v>951</v>
      </c>
      <c r="F11" s="92">
        <v>169</v>
      </c>
      <c r="G11" s="93"/>
    </row>
    <row r="12" spans="1:7" s="1" customFormat="1" ht="22.5" customHeight="1">
      <c r="A12" s="352"/>
      <c r="B12" s="330" t="s">
        <v>4</v>
      </c>
      <c r="C12" s="96" t="s">
        <v>3</v>
      </c>
      <c r="D12" s="97"/>
      <c r="E12" s="91">
        <f>ต.ค.57!F12+พ.ย.57!F12+ธ.ค.57!F12+ม.ค.58!F12+ก.พ.58!F12+มี.ค.58!F12</f>
        <v>5170</v>
      </c>
      <c r="F12" s="92">
        <v>989</v>
      </c>
      <c r="G12" s="93"/>
    </row>
    <row r="13" spans="1:7" s="1" customFormat="1" ht="22.5" customHeight="1">
      <c r="A13" s="352"/>
      <c r="B13" s="330"/>
      <c r="C13" s="96" t="s">
        <v>19</v>
      </c>
      <c r="D13" s="97"/>
      <c r="E13" s="91">
        <f>ต.ค.57!F13+พ.ย.57!F13+ธ.ค.57!F13+ม.ค.58!F13+ก.พ.58!F13+มี.ค.58!F13</f>
        <v>7422</v>
      </c>
      <c r="F13" s="92">
        <v>1443</v>
      </c>
      <c r="G13" s="93"/>
    </row>
    <row r="14" spans="1:7" s="1" customFormat="1" ht="22.5" customHeight="1">
      <c r="A14" s="352"/>
      <c r="B14" s="330" t="s">
        <v>5</v>
      </c>
      <c r="C14" s="96" t="s">
        <v>6</v>
      </c>
      <c r="D14" s="97"/>
      <c r="E14" s="91">
        <f>ต.ค.57!F14+พ.ย.57!F14+ธ.ค.57!F14+ม.ค.58!F14+ก.พ.58!F14+มี.ค.58!F14</f>
        <v>1321</v>
      </c>
      <c r="F14" s="92">
        <v>293</v>
      </c>
      <c r="G14" s="93"/>
    </row>
    <row r="15" spans="1:7" s="1" customFormat="1" ht="22.5" customHeight="1">
      <c r="A15" s="352"/>
      <c r="B15" s="330"/>
      <c r="C15" s="96" t="s">
        <v>313</v>
      </c>
      <c r="D15" s="97"/>
      <c r="E15" s="91">
        <f>ต.ค.57!F15+พ.ย.57!F15+ธ.ค.57!F15+ม.ค.58!F15+ก.พ.58!F15+มี.ค.58!F15</f>
        <v>776</v>
      </c>
      <c r="F15" s="92">
        <v>222</v>
      </c>
      <c r="G15" s="93"/>
    </row>
    <row r="16" spans="1:7" s="1" customFormat="1" ht="23.25" customHeight="1">
      <c r="A16" s="352"/>
      <c r="B16" s="330" t="s">
        <v>15</v>
      </c>
      <c r="C16" s="96" t="s">
        <v>3</v>
      </c>
      <c r="D16" s="97"/>
      <c r="E16" s="91">
        <f>ต.ค.57!F16+พ.ย.57!F16+ธ.ค.57!F16+ม.ค.58!F16+ก.พ.58!F16+มี.ค.58!F16</f>
        <v>1102</v>
      </c>
      <c r="F16" s="92">
        <v>265</v>
      </c>
      <c r="G16" s="93"/>
    </row>
    <row r="17" spans="1:7" s="1" customFormat="1" ht="23.25" customHeight="1">
      <c r="A17" s="470"/>
      <c r="B17" s="471" t="s">
        <v>7</v>
      </c>
      <c r="C17" s="472" t="s">
        <v>3</v>
      </c>
      <c r="D17" s="473"/>
      <c r="E17" s="468">
        <f>ต.ค.57!F17+พ.ย.57!F17+ธ.ค.57!F17+ม.ค.58!F17+มี.ค.58!F17</f>
        <v>613</v>
      </c>
      <c r="F17" s="163"/>
      <c r="G17" s="474"/>
    </row>
    <row r="18" spans="1:7" ht="22.5" customHeight="1">
      <c r="A18" s="380">
        <v>1</v>
      </c>
      <c r="B18" s="414" t="s">
        <v>207</v>
      </c>
      <c r="C18" s="415" t="s">
        <v>3</v>
      </c>
      <c r="D18" s="425">
        <f>D19+D22+D35+D36+D39+D40</f>
        <v>2851</v>
      </c>
      <c r="E18" s="382">
        <f>E19+E23+E35+E37+E39+E40</f>
        <v>2240</v>
      </c>
      <c r="F18" s="396">
        <f>F19+F22+F35+F36+F39+F40</f>
        <v>444</v>
      </c>
      <c r="G18" s="397">
        <f>E18*100/D18</f>
        <v>78.568923184847421</v>
      </c>
    </row>
    <row r="19" spans="1:7" ht="22.5" customHeight="1">
      <c r="A19" s="366"/>
      <c r="B19" s="367" t="s">
        <v>303</v>
      </c>
      <c r="C19" s="385" t="s">
        <v>3</v>
      </c>
      <c r="D19" s="426">
        <v>900</v>
      </c>
      <c r="E19" s="356">
        <f>ต.ค.57!F19+พ.ย.57!F19+ธ.ค.57!F19+ม.ค.58!F19+ก.พ.58!F19+มี.ค.58!F19</f>
        <v>496</v>
      </c>
      <c r="F19" s="386">
        <f>F20</f>
        <v>88</v>
      </c>
      <c r="G19" s="387">
        <f>E21*100/E19</f>
        <v>63.104838709677416</v>
      </c>
    </row>
    <row r="20" spans="1:7" ht="22.5" customHeight="1">
      <c r="A20" s="125"/>
      <c r="B20" s="142" t="s">
        <v>286</v>
      </c>
      <c r="C20" s="143"/>
      <c r="D20" s="427"/>
      <c r="E20" s="91">
        <f>ต.ค.57!F20+พ.ย.57!F20+ธ.ค.57!F20+ม.ค.58!F20+ก.พ.58!F20+มี.ค.58!F20</f>
        <v>496</v>
      </c>
      <c r="F20" s="94">
        <v>88</v>
      </c>
      <c r="G20" s="95"/>
    </row>
    <row r="21" spans="1:7" ht="22.5" customHeight="1">
      <c r="A21" s="125"/>
      <c r="B21" s="142" t="s">
        <v>287</v>
      </c>
      <c r="C21" s="143"/>
      <c r="D21" s="427"/>
      <c r="E21" s="91">
        <f>ต.ค.57!F21+พ.ย.57!F21+ธ.ค.57!F21+ม.ค.58!F21+ก.พ.58!F21+มี.ค.58!F21</f>
        <v>313</v>
      </c>
      <c r="F21" s="94">
        <v>32</v>
      </c>
      <c r="G21" s="95"/>
    </row>
    <row r="22" spans="1:7" ht="22.5" customHeight="1">
      <c r="A22" s="359"/>
      <c r="B22" s="360" t="s">
        <v>288</v>
      </c>
      <c r="C22" s="369" t="s">
        <v>3</v>
      </c>
      <c r="D22" s="428">
        <v>800</v>
      </c>
      <c r="E22" s="361">
        <f>E23</f>
        <v>1064</v>
      </c>
      <c r="F22" s="357">
        <f>F23</f>
        <v>197</v>
      </c>
      <c r="G22" s="358">
        <f>E23*100/D22</f>
        <v>133</v>
      </c>
    </row>
    <row r="23" spans="1:7" ht="22.5" customHeight="1">
      <c r="A23" s="125"/>
      <c r="B23" s="145" t="s">
        <v>292</v>
      </c>
      <c r="C23" s="143"/>
      <c r="D23" s="427"/>
      <c r="E23" s="91">
        <f>ต.ค.57!F23+พ.ย.57!F23+ธ.ค.57!F23+ม.ค.58!F23+ก.พ.58!F23+มี.ค.58!F23</f>
        <v>1064</v>
      </c>
      <c r="F23" s="94">
        <v>197</v>
      </c>
      <c r="G23" s="95"/>
    </row>
    <row r="24" spans="1:7" ht="22.5" customHeight="1">
      <c r="A24" s="125"/>
      <c r="B24" s="145" t="s">
        <v>321</v>
      </c>
      <c r="C24" s="143"/>
      <c r="D24" s="427"/>
      <c r="E24" s="91">
        <f>ต.ค.57!F24+พ.ย.57!F24+ธ.ค.57!F24+ม.ค.58!F24+ก.พ.58!F24+มี.ค.58!F24</f>
        <v>992</v>
      </c>
      <c r="F24" s="94">
        <v>191</v>
      </c>
      <c r="G24" s="95"/>
    </row>
    <row r="25" spans="1:7" ht="22.5" customHeight="1">
      <c r="A25" s="125"/>
      <c r="B25" s="145" t="s">
        <v>322</v>
      </c>
      <c r="C25" s="143"/>
      <c r="D25" s="427"/>
      <c r="E25" s="91">
        <f>ต.ค.57!F25+พ.ย.57!F25+ธ.ค.57!F25+ม.ค.58!F25+ก.พ.58!F25+มี.ค.58!F25</f>
        <v>72</v>
      </c>
      <c r="F25" s="94">
        <v>6</v>
      </c>
      <c r="G25" s="95"/>
    </row>
    <row r="26" spans="1:7" ht="22.5" customHeight="1">
      <c r="A26" s="125"/>
      <c r="B26" s="145" t="s">
        <v>289</v>
      </c>
      <c r="C26" s="143"/>
      <c r="D26" s="427"/>
      <c r="E26" s="91">
        <f>ต.ค.57!F26+พ.ย.57!F26+ธ.ค.57!F26+ม.ค.58!F26+ก.พ.58!F26+มี.ค.58!F26</f>
        <v>521</v>
      </c>
      <c r="F26" s="94">
        <f>F27+F28</f>
        <v>96</v>
      </c>
      <c r="G26" s="95"/>
    </row>
    <row r="27" spans="1:7" ht="22.5" customHeight="1">
      <c r="A27" s="125"/>
      <c r="B27" s="145" t="s">
        <v>291</v>
      </c>
      <c r="C27" s="143"/>
      <c r="D27" s="427"/>
      <c r="E27" s="91">
        <f>ต.ค.57!F27+พ.ย.57!F27+ธ.ค.57!F27+ม.ค.58!F27+ก.พ.58!F27+มี.ค.58!F27</f>
        <v>475</v>
      </c>
      <c r="F27" s="94">
        <v>88</v>
      </c>
      <c r="G27" s="95"/>
    </row>
    <row r="28" spans="1:7" ht="22.5" customHeight="1">
      <c r="A28" s="125"/>
      <c r="B28" s="145" t="s">
        <v>290</v>
      </c>
      <c r="C28" s="143"/>
      <c r="D28" s="427"/>
      <c r="E28" s="91">
        <f>ต.ค.57!F28+พ.ย.57!F28+ธ.ค.57!F28+ม.ค.58!F28+ก.พ.58!F28+มี.ค.58!F28</f>
        <v>46</v>
      </c>
      <c r="F28" s="94">
        <v>8</v>
      </c>
      <c r="G28" s="95"/>
    </row>
    <row r="29" spans="1:7" ht="22.5" customHeight="1">
      <c r="A29" s="125"/>
      <c r="B29" s="145" t="s">
        <v>293</v>
      </c>
      <c r="C29" s="143"/>
      <c r="D29" s="427"/>
      <c r="E29" s="91">
        <f>ต.ค.57!F29+พ.ย.57!F29+ธ.ค.57!F29+ม.ค.58!F29+ก.พ.58!F29+มี.ค.58!F29</f>
        <v>0</v>
      </c>
      <c r="F29" s="94">
        <v>0</v>
      </c>
      <c r="G29" s="95"/>
    </row>
    <row r="30" spans="1:7" ht="22.5" customHeight="1">
      <c r="A30" s="125"/>
      <c r="B30" s="145" t="s">
        <v>294</v>
      </c>
      <c r="C30" s="143"/>
      <c r="D30" s="427"/>
      <c r="E30" s="91">
        <f>ต.ค.57!F30+พ.ย.57!F30+ธ.ค.57!F30+ม.ค.58!F30+ก.พ.58!F30+มี.ค.58!F30</f>
        <v>0</v>
      </c>
      <c r="F30" s="94">
        <v>0</v>
      </c>
      <c r="G30" s="95"/>
    </row>
    <row r="31" spans="1:7" ht="22.5" customHeight="1">
      <c r="A31" s="125"/>
      <c r="B31" s="145" t="s">
        <v>295</v>
      </c>
      <c r="C31" s="143"/>
      <c r="D31" s="427"/>
      <c r="E31" s="91">
        <f>ต.ค.57!F31+พ.ย.57!F31+ธ.ค.57!F31+ม.ค.58!F31+ก.พ.58!F31+มี.ค.58!F31</f>
        <v>0</v>
      </c>
      <c r="F31" s="94">
        <v>0</v>
      </c>
      <c r="G31" s="95"/>
    </row>
    <row r="32" spans="1:7" ht="22.5" customHeight="1">
      <c r="A32" s="125"/>
      <c r="B32" s="145" t="s">
        <v>296</v>
      </c>
      <c r="C32" s="143"/>
      <c r="D32" s="427"/>
      <c r="E32" s="91">
        <f>ต.ค.57!F32+พ.ย.57!F32+ธ.ค.57!F32+ม.ค.58!F32+ก.พ.58!F32+มี.ค.58!F32</f>
        <v>620</v>
      </c>
      <c r="F32" s="94">
        <v>108</v>
      </c>
      <c r="G32" s="95"/>
    </row>
    <row r="33" spans="1:7" ht="22.5" customHeight="1">
      <c r="A33" s="125"/>
      <c r="B33" s="145" t="s">
        <v>297</v>
      </c>
      <c r="C33" s="143"/>
      <c r="D33" s="427"/>
      <c r="E33" s="91">
        <f>ต.ค.57!F33+พ.ย.57!F33+ธ.ค.57!F33+ม.ค.58!F33+ก.พ.58!F33+มี.ค.58!F33</f>
        <v>444</v>
      </c>
      <c r="F33" s="94">
        <v>89</v>
      </c>
      <c r="G33" s="95"/>
    </row>
    <row r="34" spans="1:7" ht="22.5" customHeight="1">
      <c r="A34" s="125"/>
      <c r="B34" s="145" t="s">
        <v>319</v>
      </c>
      <c r="C34" s="143"/>
      <c r="D34" s="427"/>
      <c r="E34" s="91">
        <f>ต.ค.57!F34+พ.ย.57!F34+ธ.ค.57!F34+ม.ค.58!F34+ก.พ.58!F34+มี.ค.58!F34</f>
        <v>2653</v>
      </c>
      <c r="F34" s="94">
        <v>456</v>
      </c>
      <c r="G34" s="95"/>
    </row>
    <row r="35" spans="1:7" ht="22.5" customHeight="1">
      <c r="A35" s="359"/>
      <c r="B35" s="360" t="s">
        <v>311</v>
      </c>
      <c r="C35" s="369" t="s">
        <v>3</v>
      </c>
      <c r="D35" s="428">
        <v>450</v>
      </c>
      <c r="E35" s="356">
        <f>ต.ค.57!F35+พ.ย.57!F35+ธ.ค.57!F35+ม.ค.58!F35+ก.พ.58!F35+มี.ค.58!F35</f>
        <v>226</v>
      </c>
      <c r="F35" s="357">
        <v>45</v>
      </c>
      <c r="G35" s="358">
        <f>E35*100/D35</f>
        <v>50.222222222222221</v>
      </c>
    </row>
    <row r="36" spans="1:7" ht="22.5" customHeight="1">
      <c r="A36" s="359"/>
      <c r="B36" s="360" t="s">
        <v>310</v>
      </c>
      <c r="C36" s="369" t="s">
        <v>3</v>
      </c>
      <c r="D36" s="428">
        <v>600</v>
      </c>
      <c r="E36" s="356">
        <f>ต.ค.57!F36+พ.ย.57!F36+ธ.ค.57!F36+ม.ค.58!F36+ก.พ.58!F36+มี.ค.58!F36</f>
        <v>343</v>
      </c>
      <c r="F36" s="357">
        <f>F37</f>
        <v>114</v>
      </c>
      <c r="G36" s="358">
        <f>E37*100/D36</f>
        <v>57.166666666666664</v>
      </c>
    </row>
    <row r="37" spans="1:7" ht="22.5" customHeight="1">
      <c r="A37" s="125"/>
      <c r="B37" s="142" t="s">
        <v>286</v>
      </c>
      <c r="C37" s="143"/>
      <c r="D37" s="427"/>
      <c r="E37" s="91">
        <f>ต.ค.57!F37+พ.ย.57!F37+ธ.ค.57!F37+ม.ค.58!F37+ก.พ.58!F37+มี.ค.58!F37</f>
        <v>343</v>
      </c>
      <c r="F37" s="94">
        <v>114</v>
      </c>
      <c r="G37" s="95"/>
    </row>
    <row r="38" spans="1:7" ht="22.5" customHeight="1">
      <c r="A38" s="125"/>
      <c r="B38" s="142" t="s">
        <v>287</v>
      </c>
      <c r="C38" s="143"/>
      <c r="D38" s="427"/>
      <c r="E38" s="91">
        <f>ต.ค.57!F38+พ.ย.57!F38+ธ.ค.57!F38+ม.ค.58!F38+ก.พ.58!F38+มี.ค.58!F38</f>
        <v>225</v>
      </c>
      <c r="F38" s="94">
        <v>88</v>
      </c>
      <c r="G38" s="95"/>
    </row>
    <row r="39" spans="1:7" ht="21.75" customHeight="1">
      <c r="A39" s="354"/>
      <c r="B39" s="360" t="s">
        <v>314</v>
      </c>
      <c r="C39" s="369" t="s">
        <v>3</v>
      </c>
      <c r="D39" s="428">
        <v>1</v>
      </c>
      <c r="E39" s="356">
        <f>ต.ค.57!F39+พ.ย.57!F39+ธ.ค.57!F39+ม.ค.58!F39+ก.พ.58!F39+มี.ค.58!F39</f>
        <v>1</v>
      </c>
      <c r="F39" s="357">
        <v>0</v>
      </c>
      <c r="G39" s="358">
        <f>E39*100/D39</f>
        <v>100</v>
      </c>
    </row>
    <row r="40" spans="1:7" ht="21.75" customHeight="1">
      <c r="A40" s="370"/>
      <c r="B40" s="371" t="s">
        <v>315</v>
      </c>
      <c r="C40" s="372" t="s">
        <v>3</v>
      </c>
      <c r="D40" s="429">
        <v>100</v>
      </c>
      <c r="E40" s="373">
        <f>ต.ค.57!F40+พ.ย.57!F40+ธ.ค.57!F40+ม.ค.58!F40+ก.พ.58!F40+มี.ค.58!F40</f>
        <v>110</v>
      </c>
      <c r="F40" s="374">
        <v>0</v>
      </c>
      <c r="G40" s="375">
        <f>E40*100/D40</f>
        <v>110</v>
      </c>
    </row>
    <row r="41" spans="1:7" ht="22.5" customHeight="1">
      <c r="A41" s="380">
        <v>2</v>
      </c>
      <c r="B41" s="414" t="s">
        <v>218</v>
      </c>
      <c r="C41" s="415" t="s">
        <v>3</v>
      </c>
      <c r="D41" s="430">
        <f>D42+D45+D48+D51</f>
        <v>206</v>
      </c>
      <c r="E41" s="382">
        <f>E42+E45+E48+E51</f>
        <v>141</v>
      </c>
      <c r="F41" s="396">
        <f>F42+F45+F48+F51+F52</f>
        <v>92</v>
      </c>
      <c r="G41" s="397">
        <f>E41*100/D41</f>
        <v>68.446601941747574</v>
      </c>
    </row>
    <row r="42" spans="1:7" ht="22.5" customHeight="1">
      <c r="A42" s="366"/>
      <c r="B42" s="367" t="s">
        <v>300</v>
      </c>
      <c r="C42" s="385" t="s">
        <v>3</v>
      </c>
      <c r="D42" s="431">
        <v>20</v>
      </c>
      <c r="E42" s="91">
        <f>ต.ค.57!F42+พ.ย.57!F42+ธ.ค.57!F42+ม.ค.58!F42+ก.พ.58!F42+มี.ค.58!F42</f>
        <v>12</v>
      </c>
      <c r="F42" s="357">
        <v>0</v>
      </c>
      <c r="G42" s="387">
        <f>E43*100/D42</f>
        <v>60</v>
      </c>
    </row>
    <row r="43" spans="1:7" ht="22.5" customHeight="1">
      <c r="A43" s="125"/>
      <c r="B43" s="142" t="s">
        <v>286</v>
      </c>
      <c r="C43" s="143"/>
      <c r="D43" s="427"/>
      <c r="E43" s="91">
        <f>ต.ค.57!F43+พ.ย.57!F43+ธ.ค.57!F43+ม.ค.58!F43+ก.พ.58!F43+มี.ค.58!F43</f>
        <v>12</v>
      </c>
      <c r="F43" s="94">
        <v>0</v>
      </c>
      <c r="G43" s="95"/>
    </row>
    <row r="44" spans="1:7" ht="22.5" customHeight="1">
      <c r="A44" s="125"/>
      <c r="B44" s="142" t="s">
        <v>287</v>
      </c>
      <c r="C44" s="143"/>
      <c r="D44" s="427"/>
      <c r="E44" s="91">
        <f>ต.ค.57!F44+พ.ย.57!F44+ธ.ค.57!F44+ม.ค.58!F44+ก.พ.58!F44+มี.ค.58!F44</f>
        <v>5</v>
      </c>
      <c r="F44" s="94">
        <v>0</v>
      </c>
      <c r="G44" s="95"/>
    </row>
    <row r="45" spans="1:7" ht="22.5" customHeight="1">
      <c r="A45" s="359"/>
      <c r="B45" s="360" t="s">
        <v>301</v>
      </c>
      <c r="C45" s="369" t="s">
        <v>3</v>
      </c>
      <c r="D45" s="428">
        <v>150</v>
      </c>
      <c r="E45" s="356">
        <f>ต.ค.57!F45+พ.ย.57!F45+ธ.ค.57!F45+ม.ค.58!F45+ก.พ.58!F45+มี.ค.58!F45</f>
        <v>109</v>
      </c>
      <c r="F45" s="357">
        <f>F46</f>
        <v>89</v>
      </c>
      <c r="G45" s="358">
        <f>E45*100/D45</f>
        <v>72.666666666666671</v>
      </c>
    </row>
    <row r="46" spans="1:7" ht="22.5" customHeight="1">
      <c r="A46" s="125"/>
      <c r="B46" s="142" t="s">
        <v>286</v>
      </c>
      <c r="C46" s="143"/>
      <c r="D46" s="427"/>
      <c r="E46" s="91">
        <f>ต.ค.57!F46+พ.ย.57!F46+ธ.ค.57!F46+ม.ค.58!F46+ก.พ.58!F46+มี.ค.58!F46</f>
        <v>109</v>
      </c>
      <c r="F46" s="94">
        <v>89</v>
      </c>
      <c r="G46" s="95"/>
    </row>
    <row r="47" spans="1:7" ht="22.5" customHeight="1">
      <c r="A47" s="125"/>
      <c r="B47" s="142" t="s">
        <v>287</v>
      </c>
      <c r="C47" s="143"/>
      <c r="D47" s="427"/>
      <c r="E47" s="91">
        <f>ต.ค.57!F47+พ.ย.57!F47+ธ.ค.57!F47+ม.ค.58!F47+ก.พ.58!F47+มี.ค.58!F47</f>
        <v>72</v>
      </c>
      <c r="F47" s="94">
        <v>62</v>
      </c>
      <c r="G47" s="95"/>
    </row>
    <row r="48" spans="1:7" ht="22.5" customHeight="1">
      <c r="A48" s="359"/>
      <c r="B48" s="360" t="s">
        <v>302</v>
      </c>
      <c r="C48" s="369" t="s">
        <v>3</v>
      </c>
      <c r="D48" s="428">
        <v>35</v>
      </c>
      <c r="E48" s="356">
        <f>ต.ค.57!F48+พ.ย.57!F49+ธ.ค.57!F48+ม.ค.58!F48+ก.พ.58!F48+มี.ค.58!F48</f>
        <v>19</v>
      </c>
      <c r="F48" s="357">
        <f>F49</f>
        <v>3</v>
      </c>
      <c r="G48" s="358">
        <f>E48*100/D48</f>
        <v>54.285714285714285</v>
      </c>
    </row>
    <row r="49" spans="1:7" ht="22.5" customHeight="1">
      <c r="A49" s="125"/>
      <c r="B49" s="142" t="s">
        <v>286</v>
      </c>
      <c r="C49" s="143"/>
      <c r="D49" s="427"/>
      <c r="E49" s="91">
        <f>ต.ค.57!F49+พ.ย.57!F49+ธ.ค.57!F49+ม.ค.58!F49+ก.พ.58!F49+มี.ค.58!F49</f>
        <v>19</v>
      </c>
      <c r="F49" s="94">
        <v>3</v>
      </c>
      <c r="G49" s="95"/>
    </row>
    <row r="50" spans="1:7" ht="22.5" customHeight="1">
      <c r="A50" s="125"/>
      <c r="B50" s="142" t="s">
        <v>287</v>
      </c>
      <c r="C50" s="143"/>
      <c r="D50" s="427"/>
      <c r="E50" s="91">
        <f>ต.ค.57!F50+พ.ย.57!F50+ธ.ค.57!F50+ม.ค.58!F50+ก.พ.58!F50+มี.ค.58!F50</f>
        <v>19</v>
      </c>
      <c r="F50" s="94">
        <v>3</v>
      </c>
      <c r="G50" s="95"/>
    </row>
    <row r="51" spans="1:7" ht="22.5" customHeight="1">
      <c r="A51" s="376"/>
      <c r="B51" s="377" t="s">
        <v>222</v>
      </c>
      <c r="C51" s="378" t="s">
        <v>3</v>
      </c>
      <c r="D51" s="432">
        <v>1</v>
      </c>
      <c r="E51" s="356">
        <f>ต.ค.57!F51+พ.ย.57!F52+ธ.ค.57!F51+ม.ค.58!F51+ก.พ.58!F51+มี.ค.58!F51</f>
        <v>1</v>
      </c>
      <c r="F51" s="379">
        <v>0</v>
      </c>
      <c r="G51" s="358">
        <f>E51*100/D51</f>
        <v>100</v>
      </c>
    </row>
    <row r="52" spans="1:7" ht="22.5" customHeight="1">
      <c r="A52" s="197"/>
      <c r="B52" s="198" t="s">
        <v>335</v>
      </c>
      <c r="C52" s="199" t="s">
        <v>3</v>
      </c>
      <c r="D52" s="475">
        <v>46</v>
      </c>
      <c r="E52" s="91">
        <f>ต.ค.57!F52+พ.ย.57!F52+ธ.ค.57!F52+ม.ค.58!F52+ก.พ.58!F52+มี.ค.58!F52</f>
        <v>56</v>
      </c>
      <c r="F52" s="477">
        <v>0</v>
      </c>
      <c r="G52" s="478">
        <f>E52*100/D52</f>
        <v>121.73913043478261</v>
      </c>
    </row>
    <row r="53" spans="1:7" ht="22.5" customHeight="1">
      <c r="A53" s="553" t="s">
        <v>225</v>
      </c>
      <c r="B53" s="554"/>
      <c r="C53" s="406" t="s">
        <v>3</v>
      </c>
      <c r="D53" s="433"/>
      <c r="E53" s="382">
        <f>E55+E56+E57</f>
        <v>34</v>
      </c>
      <c r="F53" s="383">
        <f>F55+F56+F57</f>
        <v>3</v>
      </c>
      <c r="G53" s="384"/>
    </row>
    <row r="54" spans="1:7" ht="22.5" customHeight="1">
      <c r="A54" s="181"/>
      <c r="B54" s="139" t="s">
        <v>228</v>
      </c>
      <c r="C54" s="140" t="s">
        <v>3</v>
      </c>
      <c r="D54" s="434"/>
      <c r="E54" s="91">
        <f>E55+E56+E57</f>
        <v>34</v>
      </c>
      <c r="F54" s="160">
        <f>F55+F56+F57</f>
        <v>3</v>
      </c>
      <c r="G54" s="161"/>
    </row>
    <row r="55" spans="1:7" ht="22.5" customHeight="1">
      <c r="A55" s="124"/>
      <c r="B55" s="142" t="s">
        <v>316</v>
      </c>
      <c r="C55" s="143" t="s">
        <v>3</v>
      </c>
      <c r="D55" s="435"/>
      <c r="E55" s="91">
        <f>ต.ค.57!F55+พ.ย.57!F55+ธ.ค.57!F55+ม.ค.58!F55+ก.พ.58!F55+มี.ค.58!F55</f>
        <v>3</v>
      </c>
      <c r="F55" s="94">
        <v>0</v>
      </c>
      <c r="G55" s="93"/>
    </row>
    <row r="56" spans="1:7" ht="22.5" customHeight="1">
      <c r="A56" s="124"/>
      <c r="B56" s="142" t="s">
        <v>317</v>
      </c>
      <c r="C56" s="143" t="s">
        <v>3</v>
      </c>
      <c r="D56" s="435"/>
      <c r="E56" s="91">
        <f>ต.ค.57!F56+พ.ย.57!F56+ธ.ค.57!F56+ม.ค.58!F56+ก.พ.58!F56+มี.ค.58!F56</f>
        <v>1</v>
      </c>
      <c r="F56" s="92">
        <v>0</v>
      </c>
      <c r="G56" s="93"/>
    </row>
    <row r="57" spans="1:7" ht="22.5" customHeight="1">
      <c r="A57" s="162"/>
      <c r="B57" s="171" t="s">
        <v>318</v>
      </c>
      <c r="C57" s="172" t="s">
        <v>3</v>
      </c>
      <c r="D57" s="436"/>
      <c r="E57" s="91">
        <f>ต.ค.57!F57+พ.ย.57!F57+ธ.ค.57!F57+ม.ค.58!F57+ก.พ.58!F57+มี.ค.58!F57</f>
        <v>30</v>
      </c>
      <c r="F57" s="163">
        <v>3</v>
      </c>
      <c r="G57" s="164"/>
    </row>
    <row r="58" spans="1:7" ht="22.5" customHeight="1">
      <c r="A58" s="555" t="s">
        <v>233</v>
      </c>
      <c r="B58" s="556"/>
      <c r="C58" s="415"/>
      <c r="D58" s="437"/>
      <c r="E58" s="382"/>
      <c r="F58" s="383"/>
      <c r="G58" s="384"/>
    </row>
    <row r="59" spans="1:7" ht="22.5" customHeight="1">
      <c r="A59" s="380"/>
      <c r="B59" s="418" t="s">
        <v>234</v>
      </c>
      <c r="C59" s="381" t="s">
        <v>3</v>
      </c>
      <c r="D59" s="437">
        <f>D60+D64+D67</f>
        <v>6317</v>
      </c>
      <c r="E59" s="382">
        <f>E60+E64+E67</f>
        <v>5473</v>
      </c>
      <c r="F59" s="383">
        <f>F60+F64+F67</f>
        <v>799</v>
      </c>
      <c r="G59" s="384">
        <f>E59*100/D59</f>
        <v>86.639227481399402</v>
      </c>
    </row>
    <row r="60" spans="1:7" ht="22.5" customHeight="1">
      <c r="A60" s="366"/>
      <c r="B60" s="367" t="s">
        <v>235</v>
      </c>
      <c r="C60" s="368" t="s">
        <v>3</v>
      </c>
      <c r="D60" s="438">
        <f>D61+D62+D63</f>
        <v>2265</v>
      </c>
      <c r="E60" s="356">
        <f>E61+E62+E63</f>
        <v>2820</v>
      </c>
      <c r="F60" s="364">
        <f>F61+F62+F63</f>
        <v>433</v>
      </c>
      <c r="G60" s="365">
        <f>E60*100/D60</f>
        <v>124.50331125827815</v>
      </c>
    </row>
    <row r="61" spans="1:7" ht="22.5" customHeight="1">
      <c r="A61" s="125"/>
      <c r="B61" s="142" t="s">
        <v>236</v>
      </c>
      <c r="C61" s="143" t="s">
        <v>3</v>
      </c>
      <c r="D61" s="435">
        <v>1000</v>
      </c>
      <c r="E61" s="91">
        <f>ต.ค.57!F61+พ.ย.57!F61+ธ.ค.57!F61+ม.ค.58!F61+ก.พ.58!F61+มี.ค.58!F61</f>
        <v>1905</v>
      </c>
      <c r="F61" s="92">
        <v>0</v>
      </c>
      <c r="G61" s="95">
        <f>E61*100/D61</f>
        <v>190.5</v>
      </c>
    </row>
    <row r="62" spans="1:7" ht="22.5" customHeight="1">
      <c r="A62" s="125"/>
      <c r="B62" s="142" t="s">
        <v>237</v>
      </c>
      <c r="C62" s="143" t="s">
        <v>3</v>
      </c>
      <c r="D62" s="435">
        <v>1200</v>
      </c>
      <c r="E62" s="91">
        <f>ต.ค.57!F62+พ.ย.57!F62+ธ.ค.57!F62+ม.ค.58!F62+ก.พ.58!F62+มี.ค.58!F62</f>
        <v>915</v>
      </c>
      <c r="F62" s="94">
        <v>433</v>
      </c>
      <c r="G62" s="95">
        <f t="shared" ref="G62:G73" si="0">E62*100/D62</f>
        <v>76.25</v>
      </c>
    </row>
    <row r="63" spans="1:7" ht="22.5" customHeight="1">
      <c r="A63" s="124"/>
      <c r="B63" s="142" t="s">
        <v>240</v>
      </c>
      <c r="C63" s="143" t="s">
        <v>3</v>
      </c>
      <c r="D63" s="435">
        <v>65</v>
      </c>
      <c r="E63" s="91">
        <f>ต.ค.57!F63+พ.ย.57!F63+ธ.ค.57!F63+ม.ค.58!F63+ก.พ.58!F63+มี.ค.58!F63</f>
        <v>0</v>
      </c>
      <c r="F63" s="92">
        <v>0</v>
      </c>
      <c r="G63" s="95">
        <f t="shared" si="0"/>
        <v>0</v>
      </c>
    </row>
    <row r="64" spans="1:7" ht="22.5" customHeight="1">
      <c r="A64" s="359"/>
      <c r="B64" s="360" t="s">
        <v>243</v>
      </c>
      <c r="C64" s="355" t="s">
        <v>3</v>
      </c>
      <c r="D64" s="439">
        <f>D65</f>
        <v>4000</v>
      </c>
      <c r="E64" s="356">
        <f>E65</f>
        <v>2653</v>
      </c>
      <c r="F64" s="361">
        <f>F65</f>
        <v>366</v>
      </c>
      <c r="G64" s="362">
        <f>E64*100/D64</f>
        <v>66.325000000000003</v>
      </c>
    </row>
    <row r="65" spans="1:7" ht="22.5" customHeight="1">
      <c r="A65" s="125"/>
      <c r="B65" s="142" t="s">
        <v>244</v>
      </c>
      <c r="C65" s="143" t="s">
        <v>3</v>
      </c>
      <c r="D65" s="435">
        <v>4000</v>
      </c>
      <c r="E65" s="91">
        <f>ต.ค.57!F65+พ.ย.57!F65+ธ.ค.57!F65+ม.ค.58!F65+ก.พ.58!F65+มี.ค.58!F65</f>
        <v>2653</v>
      </c>
      <c r="F65" s="92">
        <v>366</v>
      </c>
      <c r="G65" s="95">
        <f t="shared" si="0"/>
        <v>66.325000000000003</v>
      </c>
    </row>
    <row r="66" spans="1:7" ht="22.5" customHeight="1">
      <c r="A66" s="354"/>
      <c r="B66" s="360" t="s">
        <v>247</v>
      </c>
      <c r="C66" s="355" t="s">
        <v>49</v>
      </c>
      <c r="D66" s="439">
        <f>D68+D72</f>
        <v>2</v>
      </c>
      <c r="E66" s="356">
        <f>ต.ค.57!F66+พ.ย.57!F66+ธ.ค.57!F66+ม.ค.58!F66+ก.พ.58!F66+มี.ค.58!F66</f>
        <v>0</v>
      </c>
      <c r="F66" s="361">
        <f>F68+F70+F71+F72</f>
        <v>0</v>
      </c>
      <c r="G66" s="362">
        <f>E66*100/D66</f>
        <v>0</v>
      </c>
    </row>
    <row r="67" spans="1:7" ht="22.5" customHeight="1">
      <c r="A67" s="354"/>
      <c r="B67" s="360"/>
      <c r="C67" s="355" t="s">
        <v>3</v>
      </c>
      <c r="D67" s="439">
        <f>D69+D70+D71+D73</f>
        <v>52</v>
      </c>
      <c r="E67" s="356">
        <f>ต.ค.57!F67+พ.ย.57!F67+ธ.ค.57!F67+ม.ค.58!F67+มี.ค.58!F67</f>
        <v>0</v>
      </c>
      <c r="F67" s="361">
        <f>F69</f>
        <v>0</v>
      </c>
      <c r="G67" s="362">
        <f>E67*100/D67</f>
        <v>0</v>
      </c>
    </row>
    <row r="68" spans="1:7" ht="22.5" customHeight="1">
      <c r="A68" s="124"/>
      <c r="B68" s="142" t="s">
        <v>248</v>
      </c>
      <c r="C68" s="143" t="s">
        <v>49</v>
      </c>
      <c r="D68" s="435">
        <v>1</v>
      </c>
      <c r="E68" s="91">
        <f>ต.ค.57!F68+พ.ย.57!F68+ธ.ค.57!F68+ม.ค.58!F68+ก.พ.58!F68+มี.ค.58!F68</f>
        <v>1</v>
      </c>
      <c r="F68" s="92">
        <v>0</v>
      </c>
      <c r="G68" s="95">
        <f t="shared" si="0"/>
        <v>100</v>
      </c>
    </row>
    <row r="69" spans="1:7" ht="22.5" customHeight="1">
      <c r="A69" s="125"/>
      <c r="B69" s="142"/>
      <c r="C69" s="143" t="s">
        <v>3</v>
      </c>
      <c r="D69" s="435">
        <v>20</v>
      </c>
      <c r="E69" s="91">
        <f>ต.ค.57!F69+พ.ย.57!F69+ธ.ค.57!F69+ม.ค.58!F69+ก.พ.58!F69+มี.ค.58!F69</f>
        <v>20</v>
      </c>
      <c r="F69" s="94">
        <v>0</v>
      </c>
      <c r="G69" s="95">
        <f t="shared" si="0"/>
        <v>100</v>
      </c>
    </row>
    <row r="70" spans="1:7" ht="22.5" customHeight="1">
      <c r="A70" s="125"/>
      <c r="B70" s="142" t="s">
        <v>249</v>
      </c>
      <c r="C70" s="143" t="s">
        <v>3</v>
      </c>
      <c r="D70" s="435">
        <v>10</v>
      </c>
      <c r="E70" s="91">
        <f>ต.ค.57!F70+พ.ย.57!F70+ธ.ค.57!F70+ม.ค.58!F70+ก.พ.58!F70+มี.ค.58!F70</f>
        <v>0</v>
      </c>
      <c r="F70" s="94">
        <v>0</v>
      </c>
      <c r="G70" s="95">
        <f t="shared" si="0"/>
        <v>0</v>
      </c>
    </row>
    <row r="71" spans="1:7" ht="22.5" customHeight="1">
      <c r="A71" s="124"/>
      <c r="B71" s="142" t="s">
        <v>250</v>
      </c>
      <c r="C71" s="143" t="s">
        <v>3</v>
      </c>
      <c r="D71" s="435">
        <v>12</v>
      </c>
      <c r="E71" s="91">
        <f>ต.ค.57!F71+พ.ย.57!F71+ธ.ค.57!F71+ม.ค.58!F71+ก.พ.58!F71+มี.ค.58!F71</f>
        <v>0</v>
      </c>
      <c r="F71" s="92">
        <v>0</v>
      </c>
      <c r="G71" s="95">
        <f t="shared" si="0"/>
        <v>0</v>
      </c>
    </row>
    <row r="72" spans="1:7" ht="22.5" customHeight="1">
      <c r="A72" s="128"/>
      <c r="B72" s="142" t="s">
        <v>251</v>
      </c>
      <c r="C72" s="143" t="s">
        <v>49</v>
      </c>
      <c r="D72" s="435">
        <v>1</v>
      </c>
      <c r="E72" s="91">
        <f>ต.ค.57!F72+พ.ย.57!F72+ธ.ค.57!F72+ม.ค.58!F72+ก.พ.58!F72+มี.ค.58!F72</f>
        <v>0</v>
      </c>
      <c r="F72" s="90">
        <v>0</v>
      </c>
      <c r="G72" s="95">
        <f t="shared" si="0"/>
        <v>0</v>
      </c>
    </row>
    <row r="73" spans="1:7" ht="22.5" customHeight="1">
      <c r="A73" s="129"/>
      <c r="B73" s="171"/>
      <c r="C73" s="172" t="s">
        <v>3</v>
      </c>
      <c r="D73" s="436">
        <v>10</v>
      </c>
      <c r="E73" s="91">
        <f>ต.ค.57!F73+พ.ย.57!F73+ธ.ค.57!F73+ม.ค.58!F73+ก.พ.58!F73+มี.ค.58!F73</f>
        <v>0</v>
      </c>
      <c r="F73" s="120">
        <v>0</v>
      </c>
      <c r="G73" s="95">
        <f t="shared" si="0"/>
        <v>0</v>
      </c>
    </row>
    <row r="74" spans="1:7" ht="22.5" customHeight="1">
      <c r="A74" s="555" t="s">
        <v>252</v>
      </c>
      <c r="B74" s="556"/>
      <c r="C74" s="415"/>
      <c r="D74" s="437"/>
      <c r="E74" s="382"/>
      <c r="F74" s="396"/>
      <c r="G74" s="397"/>
    </row>
    <row r="75" spans="1:7" ht="22.5" customHeight="1">
      <c r="A75" s="388"/>
      <c r="B75" s="419" t="s">
        <v>253</v>
      </c>
      <c r="C75" s="420" t="s">
        <v>3</v>
      </c>
      <c r="D75" s="440">
        <f>D76+D77</f>
        <v>2700</v>
      </c>
      <c r="E75" s="389">
        <f>E76+E77</f>
        <v>251</v>
      </c>
      <c r="F75" s="421">
        <f>F76+F77</f>
        <v>0</v>
      </c>
      <c r="G75" s="422">
        <f>E75*100/D75</f>
        <v>9.2962962962962958</v>
      </c>
    </row>
    <row r="76" spans="1:7" ht="23.25" customHeight="1">
      <c r="A76" s="125"/>
      <c r="B76" s="142" t="s">
        <v>254</v>
      </c>
      <c r="C76" s="143" t="s">
        <v>3</v>
      </c>
      <c r="D76" s="435">
        <v>2500</v>
      </c>
      <c r="E76" s="91">
        <f>ต.ค.57!F76+พ.ย.57!F76+ธ.ค.57!F76+ม.ค.58!F76+ก.พ.58!F76+มี.ค.58!F76</f>
        <v>0</v>
      </c>
      <c r="F76" s="94">
        <v>0</v>
      </c>
      <c r="G76" s="95">
        <f t="shared" ref="G76:G78" si="1">E76*100/D76</f>
        <v>0</v>
      </c>
    </row>
    <row r="77" spans="1:7" ht="23.25" customHeight="1">
      <c r="A77" s="125"/>
      <c r="B77" s="142" t="s">
        <v>255</v>
      </c>
      <c r="C77" s="143" t="s">
        <v>3</v>
      </c>
      <c r="D77" s="435">
        <v>200</v>
      </c>
      <c r="E77" s="91">
        <f>ต.ค.57!F77+พ.ย.57!F77+ธ.ค.57!F77+ม.ค.58!F77+ก.พ.58!F77+มี.ค.58!F77</f>
        <v>251</v>
      </c>
      <c r="F77" s="94">
        <v>0</v>
      </c>
      <c r="G77" s="95">
        <f t="shared" si="1"/>
        <v>125.5</v>
      </c>
    </row>
    <row r="78" spans="1:7" ht="23.25" customHeight="1">
      <c r="A78" s="454"/>
      <c r="B78" s="455" t="s">
        <v>257</v>
      </c>
      <c r="C78" s="456" t="s">
        <v>3</v>
      </c>
      <c r="D78" s="457">
        <v>40000</v>
      </c>
      <c r="E78" s="201">
        <f>ต.ค.57!F78+พ.ย.57!F78+ธ.ค.57!F78+ม.ค.58!F78+ก.พ.58!F78+มี.ค.58!F78</f>
        <v>42674</v>
      </c>
      <c r="F78" s="458">
        <v>5890</v>
      </c>
      <c r="G78" s="459">
        <f t="shared" si="1"/>
        <v>106.685</v>
      </c>
    </row>
    <row r="79" spans="1:7" ht="21" customHeight="1">
      <c r="A79" s="544" t="s">
        <v>260</v>
      </c>
      <c r="B79" s="545"/>
      <c r="C79" s="390"/>
      <c r="D79" s="441"/>
      <c r="E79" s="382"/>
      <c r="F79" s="392"/>
      <c r="G79" s="393"/>
    </row>
    <row r="80" spans="1:7" ht="21" customHeight="1">
      <c r="A80" s="546" t="s">
        <v>261</v>
      </c>
      <c r="B80" s="546"/>
      <c r="C80" s="394"/>
      <c r="D80" s="442"/>
      <c r="E80" s="382"/>
      <c r="F80" s="396"/>
      <c r="G80" s="397"/>
    </row>
    <row r="81" spans="1:7" ht="21" customHeight="1">
      <c r="A81" s="547" t="s">
        <v>262</v>
      </c>
      <c r="B81" s="547"/>
      <c r="C81" s="398" t="s">
        <v>3</v>
      </c>
      <c r="D81" s="437">
        <f>D82+D83</f>
        <v>4300</v>
      </c>
      <c r="E81" s="382">
        <f>E82+E83</f>
        <v>3834</v>
      </c>
      <c r="F81" s="421">
        <f>F82+F83</f>
        <v>587</v>
      </c>
      <c r="G81" s="397">
        <f>E81*100/D81</f>
        <v>89.162790697674424</v>
      </c>
    </row>
    <row r="82" spans="1:7" ht="21" customHeight="1">
      <c r="A82" s="177"/>
      <c r="B82" s="152" t="s">
        <v>263</v>
      </c>
      <c r="C82" s="153" t="s">
        <v>3</v>
      </c>
      <c r="D82" s="443">
        <v>300</v>
      </c>
      <c r="E82" s="91">
        <f>ต.ค.57!F82+พ.ย.57!F82+ธ.ค.57!F82+ม.ค.58!F82+ก.พ.58!F82+มี.ค.58!F82</f>
        <v>310</v>
      </c>
      <c r="F82" s="101">
        <v>0</v>
      </c>
      <c r="G82" s="95">
        <f t="shared" ref="G82:G94" si="2">E82*100/D82</f>
        <v>103.33333333333333</v>
      </c>
    </row>
    <row r="83" spans="1:7" ht="21" customHeight="1">
      <c r="A83" s="129"/>
      <c r="B83" s="171" t="s">
        <v>264</v>
      </c>
      <c r="C83" s="185" t="s">
        <v>3</v>
      </c>
      <c r="D83" s="436">
        <v>4000</v>
      </c>
      <c r="E83" s="91">
        <f>ต.ค.57!F83+พ.ย.57!F83+ธ.ค.57!F83+ม.ค.58!F83+ก.พ.58!F83+มี.ค.58!F83</f>
        <v>3524</v>
      </c>
      <c r="F83" s="99">
        <v>587</v>
      </c>
      <c r="G83" s="95">
        <f t="shared" si="2"/>
        <v>88.1</v>
      </c>
    </row>
    <row r="84" spans="1:7" ht="21" customHeight="1">
      <c r="A84" s="548" t="s">
        <v>267</v>
      </c>
      <c r="B84" s="548"/>
      <c r="C84" s="399" t="s">
        <v>3</v>
      </c>
      <c r="D84" s="437">
        <f>D85+D86+D91</f>
        <v>1860</v>
      </c>
      <c r="E84" s="382">
        <f>E85+E86+E91</f>
        <v>1901</v>
      </c>
      <c r="F84" s="421">
        <f>F85+F86+F91</f>
        <v>394</v>
      </c>
      <c r="G84" s="397">
        <f>E84*100/D84</f>
        <v>102.20430107526882</v>
      </c>
    </row>
    <row r="85" spans="1:7" ht="21" customHeight="1">
      <c r="A85" s="127"/>
      <c r="B85" s="329" t="s">
        <v>268</v>
      </c>
      <c r="C85" s="466" t="s">
        <v>3</v>
      </c>
      <c r="D85" s="467">
        <v>60</v>
      </c>
      <c r="E85" s="91">
        <f>ต.ค.57!F85+พ.ย.57!F85+ธ.ค.57!F85+ม.ค.58!F85+ก.พ.58!F85+มี.ค.58!F85</f>
        <v>0</v>
      </c>
      <c r="F85" s="453">
        <v>0</v>
      </c>
      <c r="G85" s="102">
        <f t="shared" si="2"/>
        <v>0</v>
      </c>
    </row>
    <row r="86" spans="1:7" ht="21" customHeight="1">
      <c r="A86" s="125"/>
      <c r="B86" s="461" t="s">
        <v>270</v>
      </c>
      <c r="C86" s="462" t="s">
        <v>3</v>
      </c>
      <c r="D86" s="447">
        <v>1500</v>
      </c>
      <c r="E86" s="91">
        <f>ต.ค.57!F86+พ.ย.57!F86+ธ.ค.57!F86+ม.ค.58!F86+ก.พ.58!F86+มี.ค.58!F86</f>
        <v>1592</v>
      </c>
      <c r="F86" s="94">
        <f>F87+F88+F89+F90</f>
        <v>394</v>
      </c>
      <c r="G86" s="95">
        <f t="shared" si="2"/>
        <v>106.13333333333334</v>
      </c>
    </row>
    <row r="87" spans="1:7" ht="21" customHeight="1">
      <c r="A87" s="125"/>
      <c r="B87" s="461" t="s">
        <v>328</v>
      </c>
      <c r="C87" s="462" t="s">
        <v>3</v>
      </c>
      <c r="D87" s="343"/>
      <c r="E87" s="91">
        <f>ต.ค.57!F87+พ.ย.57!F87+ธ.ค.57!F87+ม.ค.58!F87+ก.พ.58!F87+มี.ค.58!F87</f>
        <v>1217</v>
      </c>
      <c r="F87" s="94">
        <v>319</v>
      </c>
      <c r="G87" s="95"/>
    </row>
    <row r="88" spans="1:7" ht="21" customHeight="1">
      <c r="A88" s="125"/>
      <c r="B88" s="461" t="s">
        <v>341</v>
      </c>
      <c r="C88" s="462" t="s">
        <v>3</v>
      </c>
      <c r="D88" s="343"/>
      <c r="E88" s="91">
        <f>ต.ค.57!F88+พ.ย.57!F88+ธ.ค.57!F88+ม.ค.58!F88+ก.พ.58!F88+มี.ค.58!F88</f>
        <v>281</v>
      </c>
      <c r="F88" s="94">
        <v>75</v>
      </c>
      <c r="G88" s="95"/>
    </row>
    <row r="89" spans="1:7" ht="21" customHeight="1">
      <c r="A89" s="125"/>
      <c r="B89" s="461" t="s">
        <v>329</v>
      </c>
      <c r="C89" s="462" t="s">
        <v>3</v>
      </c>
      <c r="D89" s="343"/>
      <c r="E89" s="91">
        <f>ต.ค.57!F89+พ.ย.57!F89+ธ.ค.57!F89+ม.ค.58!F89+ก.พ.58!F89+มี.ค.58!F89</f>
        <v>94</v>
      </c>
      <c r="F89" s="94">
        <v>0</v>
      </c>
      <c r="G89" s="95"/>
    </row>
    <row r="90" spans="1:7" ht="21" customHeight="1">
      <c r="A90" s="125"/>
      <c r="B90" s="461" t="s">
        <v>330</v>
      </c>
      <c r="C90" s="462" t="s">
        <v>3</v>
      </c>
      <c r="D90" s="343"/>
      <c r="E90" s="91">
        <f>ต.ค.57!F90+พ.ย.57!F90+ธ.ค.57!F90+ม.ค.58!F90+ก.พ.58!F90+มี.ค.58!F90</f>
        <v>0</v>
      </c>
      <c r="F90" s="94">
        <v>0</v>
      </c>
      <c r="G90" s="95"/>
    </row>
    <row r="91" spans="1:7" ht="21" customHeight="1">
      <c r="A91" s="126"/>
      <c r="B91" s="463" t="s">
        <v>336</v>
      </c>
      <c r="C91" s="464" t="s">
        <v>3</v>
      </c>
      <c r="D91" s="465">
        <v>300</v>
      </c>
      <c r="E91" s="91">
        <f>ต.ค.57!F91+พ.ย.57!F91+ธ.ค.57!F91+ม.ค.58!F91+ก.พ.58!F91+มี.ค.58!F91</f>
        <v>309</v>
      </c>
      <c r="F91" s="99">
        <v>0</v>
      </c>
      <c r="G91" s="100">
        <f t="shared" ref="G91" si="3">E91*100/D91</f>
        <v>103</v>
      </c>
    </row>
    <row r="92" spans="1:7" ht="21" customHeight="1">
      <c r="A92" s="546" t="s">
        <v>195</v>
      </c>
      <c r="B92" s="546"/>
      <c r="C92" s="394"/>
      <c r="D92" s="442"/>
      <c r="E92" s="382"/>
      <c r="F92" s="383"/>
      <c r="G92" s="384"/>
    </row>
    <row r="93" spans="1:7" ht="21" customHeight="1">
      <c r="A93" s="546" t="s">
        <v>304</v>
      </c>
      <c r="B93" s="546"/>
      <c r="C93" s="400" t="s">
        <v>3</v>
      </c>
      <c r="D93" s="446">
        <v>3500</v>
      </c>
      <c r="E93" s="382">
        <f>ต.ค.57!F93+พ.ย.57!F93+ธ.ค.57!F93+ม.ค.58!F93+ก.พ.58!F93+มี.ค.58!F93</f>
        <v>2053</v>
      </c>
      <c r="F93" s="402">
        <f>F95</f>
        <v>395</v>
      </c>
      <c r="G93" s="403">
        <f t="shared" si="2"/>
        <v>58.657142857142858</v>
      </c>
    </row>
    <row r="94" spans="1:7" ht="21" customHeight="1">
      <c r="A94" s="404"/>
      <c r="B94" s="405" t="s">
        <v>186</v>
      </c>
      <c r="C94" s="406" t="s">
        <v>9</v>
      </c>
      <c r="D94" s="442">
        <v>500</v>
      </c>
      <c r="E94" s="382">
        <f>ต.ค.57!F94+พ.ย.57!F94+ธ.ค.57!F94+ม.ค.58!F94+ก.พ.58!F94+มี.ค.58!F94</f>
        <v>160</v>
      </c>
      <c r="F94" s="396">
        <f>F98</f>
        <v>30</v>
      </c>
      <c r="G94" s="397">
        <f t="shared" si="2"/>
        <v>32</v>
      </c>
    </row>
    <row r="95" spans="1:7" ht="21" customHeight="1">
      <c r="A95" s="177"/>
      <c r="B95" s="186" t="s">
        <v>187</v>
      </c>
      <c r="C95" s="187" t="s">
        <v>3</v>
      </c>
      <c r="D95" s="444">
        <v>3500</v>
      </c>
      <c r="E95" s="91">
        <f>ต.ค.57!F95+พ.ย.57!F95+ธ.ค.57!F95+ม.ค.58!F95+ก.พ.58!F95+มี.ค.58!F95</f>
        <v>2053</v>
      </c>
      <c r="F95" s="101">
        <f>F96+F97</f>
        <v>395</v>
      </c>
      <c r="G95" s="123"/>
    </row>
    <row r="96" spans="1:7" ht="21" customHeight="1">
      <c r="A96" s="125"/>
      <c r="B96" s="104" t="s">
        <v>188</v>
      </c>
      <c r="C96" s="96"/>
      <c r="D96" s="97"/>
      <c r="E96" s="91">
        <f>ต.ค.57!F96+พ.ย.57!F96+ธ.ค.57!F96+ม.ค.58!F96+ก.พ.58!F96+มี.ค.58!F96</f>
        <v>2053</v>
      </c>
      <c r="F96" s="94">
        <v>395</v>
      </c>
      <c r="G96" s="95"/>
    </row>
    <row r="97" spans="1:7" ht="21" customHeight="1">
      <c r="A97" s="125"/>
      <c r="B97" s="104" t="s">
        <v>189</v>
      </c>
      <c r="C97" s="96"/>
      <c r="D97" s="97"/>
      <c r="E97" s="91">
        <f>ต.ค.57!F97+พ.ย.57!F97+ธ.ค.57!F97+ม.ค.58!F97+ก.พ.58!F97+มี.ค.58!F97</f>
        <v>0</v>
      </c>
      <c r="F97" s="94">
        <v>0</v>
      </c>
      <c r="G97" s="95"/>
    </row>
    <row r="98" spans="1:7" ht="21" customHeight="1">
      <c r="A98" s="130"/>
      <c r="B98" s="103" t="s">
        <v>190</v>
      </c>
      <c r="C98" s="96" t="s">
        <v>9</v>
      </c>
      <c r="D98" s="447">
        <v>500</v>
      </c>
      <c r="E98" s="91">
        <f>ต.ค.57!F98+พ.ย.57!F98+ธ.ค.57!F98+ม.ค.58!F98+ก.พ.58!F98+มี.ค.58!F98</f>
        <v>160</v>
      </c>
      <c r="F98" s="344">
        <f>F99+F100</f>
        <v>30</v>
      </c>
      <c r="G98" s="106"/>
    </row>
    <row r="99" spans="1:7" ht="21" customHeight="1">
      <c r="A99" s="125"/>
      <c r="B99" s="104" t="s">
        <v>191</v>
      </c>
      <c r="C99" s="96"/>
      <c r="D99" s="97"/>
      <c r="E99" s="91">
        <f>ต.ค.57!F99+พ.ย.57!F99+ธ.ค.57!F99+ม.ค.58!F99+ก.พ.58!F99+มี.ค.58!F99</f>
        <v>160</v>
      </c>
      <c r="F99" s="94">
        <v>30</v>
      </c>
      <c r="G99" s="95"/>
    </row>
    <row r="100" spans="1:7" ht="21" customHeight="1">
      <c r="A100" s="129"/>
      <c r="B100" s="189" t="s">
        <v>192</v>
      </c>
      <c r="C100" s="190"/>
      <c r="D100" s="191"/>
      <c r="E100" s="119">
        <f>ต.ค.57!F100+พ.ย.57!F100+ธ.ค.57!F100+ม.ค.58!F100+ก.พ.58!F100+มี.ค.58!F100</f>
        <v>0</v>
      </c>
      <c r="F100" s="99">
        <v>0</v>
      </c>
      <c r="G100" s="121"/>
    </row>
    <row r="101" spans="1:7" ht="21" customHeight="1">
      <c r="A101" s="542" t="s">
        <v>305</v>
      </c>
      <c r="B101" s="542"/>
      <c r="C101" s="407" t="s">
        <v>3</v>
      </c>
      <c r="D101" s="408">
        <v>14540</v>
      </c>
      <c r="E101" s="382">
        <f>ต.ค.57!F101+พ.ย.57!F101+ธ.ค.57!F101+ม.ค.58!F101+ก.พ.58!F101+มี.ค.58!F101</f>
        <v>5041</v>
      </c>
      <c r="F101" s="409">
        <f>F103</f>
        <v>633</v>
      </c>
      <c r="G101" s="397">
        <f t="shared" ref="G101:G102" si="4">E101*100/D101</f>
        <v>34.669876203576344</v>
      </c>
    </row>
    <row r="102" spans="1:7" ht="21" customHeight="1">
      <c r="A102" s="125"/>
      <c r="B102" s="338"/>
      <c r="C102" s="482" t="s">
        <v>19</v>
      </c>
      <c r="D102" s="484">
        <v>14940</v>
      </c>
      <c r="E102" s="483">
        <f>ต.ค.57!F102+พ.ย.57!F102+ธ.ค.57!F102+ม.ค.58!F102+ก.พ.58!F102+มี.ค.58!F102</f>
        <v>5468</v>
      </c>
      <c r="F102" s="452">
        <f>F111</f>
        <v>706</v>
      </c>
      <c r="G102" s="123">
        <f t="shared" si="4"/>
        <v>36.599732262382865</v>
      </c>
    </row>
    <row r="103" spans="1:7" ht="21" customHeight="1">
      <c r="A103" s="177"/>
      <c r="B103" s="345" t="s">
        <v>182</v>
      </c>
      <c r="C103" s="187"/>
      <c r="D103" s="192"/>
      <c r="E103" s="91">
        <f>ต.ค.57!F103+พ.ย.57!F103+ธ.ค.57!F103+ม.ค.58!F103+ก.พ.58!F103+มี.ค.58!F103</f>
        <v>5041</v>
      </c>
      <c r="F103" s="122">
        <f>F104+F109+F110</f>
        <v>633</v>
      </c>
      <c r="G103" s="123"/>
    </row>
    <row r="104" spans="1:7" ht="21" customHeight="1">
      <c r="A104" s="125"/>
      <c r="B104" s="347" t="s">
        <v>183</v>
      </c>
      <c r="C104" s="96"/>
      <c r="D104" s="97"/>
      <c r="E104" s="91">
        <f>ต.ค.57!F104+พ.ย.57!F104+ธ.ค.57!F104+ม.ค.58!F104+ก.พ.58!F104+มี.ค.58!F104</f>
        <v>3322</v>
      </c>
      <c r="F104" s="94">
        <f>F105+F106+F107+F108</f>
        <v>630</v>
      </c>
      <c r="G104" s="95"/>
    </row>
    <row r="105" spans="1:7" ht="21" customHeight="1">
      <c r="A105" s="125"/>
      <c r="B105" s="132" t="s">
        <v>193</v>
      </c>
      <c r="C105" s="96"/>
      <c r="D105" s="97"/>
      <c r="E105" s="91">
        <f>ต.ค.57!F105+พ.ย.57!F105+ธ.ค.57!F105+ม.ค.58!F105+ก.พ.58!F105+มี.ค.58!F105</f>
        <v>78</v>
      </c>
      <c r="F105" s="94">
        <v>22</v>
      </c>
      <c r="G105" s="95"/>
    </row>
    <row r="106" spans="1:7" ht="21" customHeight="1">
      <c r="A106" s="125"/>
      <c r="B106" s="132" t="s">
        <v>93</v>
      </c>
      <c r="C106" s="96"/>
      <c r="D106" s="97"/>
      <c r="E106" s="91">
        <f>ต.ค.57!F106+พ.ย.57!F106+ธ.ค.57!F106+ม.ค.58!F106+ก.พ.58!F106+มี.ค.58!F106</f>
        <v>1499</v>
      </c>
      <c r="F106" s="94">
        <v>444</v>
      </c>
      <c r="G106" s="95"/>
    </row>
    <row r="107" spans="1:7" ht="21" customHeight="1">
      <c r="A107" s="125"/>
      <c r="B107" s="132" t="s">
        <v>94</v>
      </c>
      <c r="C107" s="96"/>
      <c r="D107" s="97"/>
      <c r="E107" s="91">
        <f>ต.ค.57!F107+พ.ย.57!F107+ธ.ค.57!F107+ม.ค.58!F107+ก.พ.58!F107+มี.ค.58!F107</f>
        <v>1743</v>
      </c>
      <c r="F107" s="94">
        <v>163</v>
      </c>
      <c r="G107" s="95"/>
    </row>
    <row r="108" spans="1:7" ht="21" customHeight="1">
      <c r="A108" s="125"/>
      <c r="B108" s="132" t="s">
        <v>199</v>
      </c>
      <c r="C108" s="96"/>
      <c r="D108" s="97"/>
      <c r="E108" s="91">
        <f>ต.ค.57!F108+พ.ย.57!F108+ธ.ค.57!F108+ม.ค.58!F108+ก.พ.58!F108+มี.ค.58!F108</f>
        <v>2</v>
      </c>
      <c r="F108" s="94">
        <v>1</v>
      </c>
      <c r="G108" s="95"/>
    </row>
    <row r="109" spans="1:7" ht="21" customHeight="1">
      <c r="A109" s="125"/>
      <c r="B109" s="347" t="s">
        <v>196</v>
      </c>
      <c r="C109" s="96"/>
      <c r="D109" s="97"/>
      <c r="E109" s="91">
        <f>ต.ค.57!F109+พ.ย.57!F109+ธ.ค.57!F109+ม.ค.58!F109+ก.พ.58!F109+มี.ค.58!F109</f>
        <v>35</v>
      </c>
      <c r="F109" s="94">
        <v>3</v>
      </c>
      <c r="G109" s="95"/>
    </row>
    <row r="110" spans="1:7" ht="21" customHeight="1">
      <c r="A110" s="129"/>
      <c r="B110" s="348" t="s">
        <v>201</v>
      </c>
      <c r="C110" s="190"/>
      <c r="D110" s="191"/>
      <c r="E110" s="91">
        <f>ต.ค.57!F110+พ.ย.57!F110+ธ.ค.57!F110+ม.ค.58!F110+ก.พ.58!F110+มี.ค.58!F110</f>
        <v>1684</v>
      </c>
      <c r="F110" s="99">
        <v>0</v>
      </c>
      <c r="G110" s="121"/>
    </row>
    <row r="111" spans="1:7" ht="21" customHeight="1">
      <c r="A111" s="404"/>
      <c r="B111" s="410" t="s">
        <v>184</v>
      </c>
      <c r="C111" s="406" t="s">
        <v>19</v>
      </c>
      <c r="D111" s="485">
        <v>14940</v>
      </c>
      <c r="E111" s="382">
        <f>ต.ค.57!F111+พ.ย.57!F111+ธ.ค.57!F111+ม.ค.58!F111+ก.พ.58!F111+มี.ค.58!F111</f>
        <v>5468</v>
      </c>
      <c r="F111" s="383">
        <f>F112+F117+F118</f>
        <v>706</v>
      </c>
      <c r="G111" s="397">
        <f t="shared" ref="G111" si="5">E111*100/D111</f>
        <v>36.599732262382865</v>
      </c>
    </row>
    <row r="112" spans="1:7" ht="21" customHeight="1">
      <c r="A112" s="177"/>
      <c r="B112" s="349" t="s">
        <v>185</v>
      </c>
      <c r="C112" s="187"/>
      <c r="D112" s="192"/>
      <c r="E112" s="91">
        <f>ต.ค.57!F112+พ.ย.57!F112+ธ.ค.57!F112+ม.ค.58!F112+ก.พ.58!F112+มี.ค.58!F112</f>
        <v>3743</v>
      </c>
      <c r="F112" s="101">
        <f>F113+F114+F115+F116</f>
        <v>697</v>
      </c>
      <c r="G112" s="123"/>
    </row>
    <row r="113" spans="1:7" ht="21" customHeight="1">
      <c r="A113" s="131"/>
      <c r="B113" s="132" t="s">
        <v>193</v>
      </c>
      <c r="C113" s="96"/>
      <c r="D113" s="97"/>
      <c r="E113" s="91">
        <f>ต.ค.57!F113+พ.ย.57!F113+ธ.ค.57!F113+ม.ค.58!F113+ก.พ.58!F113+มี.ค.58!F113</f>
        <v>90</v>
      </c>
      <c r="F113" s="108">
        <v>27</v>
      </c>
      <c r="G113" s="109"/>
    </row>
    <row r="114" spans="1:7" ht="21" customHeight="1">
      <c r="A114" s="125"/>
      <c r="B114" s="132" t="s">
        <v>93</v>
      </c>
      <c r="C114" s="96"/>
      <c r="D114" s="97"/>
      <c r="E114" s="91">
        <f>ต.ค.57!F114+พ.ย.57!F114+ธ.ค.57!F114+ม.ค.58!F114+ก.พ.58!F114+มี.ค.58!F114</f>
        <v>1588</v>
      </c>
      <c r="F114" s="94">
        <v>461</v>
      </c>
      <c r="G114" s="95"/>
    </row>
    <row r="115" spans="1:7" ht="21" customHeight="1">
      <c r="A115" s="125"/>
      <c r="B115" s="132" t="s">
        <v>94</v>
      </c>
      <c r="C115" s="96"/>
      <c r="D115" s="97"/>
      <c r="E115" s="91">
        <f>ต.ค.57!F115+พ.ย.57!F115+ธ.ค.57!F115+ม.ค.58!F115+ก.พ.58!F115+มี.ค.58!F115</f>
        <v>2063</v>
      </c>
      <c r="F115" s="94">
        <v>208</v>
      </c>
      <c r="G115" s="95"/>
    </row>
    <row r="116" spans="1:7" ht="21" customHeight="1">
      <c r="A116" s="125"/>
      <c r="B116" s="132" t="s">
        <v>199</v>
      </c>
      <c r="C116" s="96"/>
      <c r="D116" s="97"/>
      <c r="E116" s="91">
        <f>ต.ค.57!F116+พ.ย.57!F116+ธ.ค.57!F116+ม.ค.58!F116+ก.พ.58!F116+มี.ค.58!F116</f>
        <v>2</v>
      </c>
      <c r="F116" s="94">
        <v>1</v>
      </c>
      <c r="G116" s="95"/>
    </row>
    <row r="117" spans="1:7" ht="21" customHeight="1">
      <c r="A117" s="125"/>
      <c r="B117" s="347" t="s">
        <v>197</v>
      </c>
      <c r="C117" s="96"/>
      <c r="D117" s="97"/>
      <c r="E117" s="91">
        <f>ต.ค.57!F117+พ.ย.57!F117+ธ.ค.57!F117+ม.ค.58!F117+ก.พ.58!F117+มี.ค.58!F117</f>
        <v>41</v>
      </c>
      <c r="F117" s="94">
        <v>9</v>
      </c>
      <c r="G117" s="95"/>
    </row>
    <row r="118" spans="1:7" ht="21" customHeight="1">
      <c r="A118" s="126"/>
      <c r="B118" s="350" t="s">
        <v>202</v>
      </c>
      <c r="C118" s="98"/>
      <c r="D118" s="105"/>
      <c r="E118" s="91">
        <f>ต.ค.57!F118+พ.ย.57!F118+ธ.ค.57!F118+ม.ค.58!F118+ก.พ.58!F118+มี.ค.58!F118</f>
        <v>1684</v>
      </c>
      <c r="F118" s="99">
        <v>0</v>
      </c>
      <c r="G118" s="100"/>
    </row>
    <row r="119" spans="1:7" ht="21" customHeight="1">
      <c r="A119" s="117"/>
      <c r="B119" s="110"/>
      <c r="C119" s="110"/>
      <c r="D119" s="111"/>
      <c r="E119" s="110"/>
      <c r="F119" s="112"/>
      <c r="G119" s="113"/>
    </row>
  </sheetData>
  <mergeCells count="22">
    <mergeCell ref="A101:B101"/>
    <mergeCell ref="A79:B79"/>
    <mergeCell ref="A80:B80"/>
    <mergeCell ref="A81:B81"/>
    <mergeCell ref="A84:B84"/>
    <mergeCell ref="A92:B92"/>
    <mergeCell ref="A93:B93"/>
    <mergeCell ref="A74:B74"/>
    <mergeCell ref="A1:G1"/>
    <mergeCell ref="A2:G2"/>
    <mergeCell ref="A3:G3"/>
    <mergeCell ref="A4:B5"/>
    <mergeCell ref="C4:C5"/>
    <mergeCell ref="D4:D5"/>
    <mergeCell ref="E4:E5"/>
    <mergeCell ref="F4:F5"/>
    <mergeCell ref="G4:G5"/>
    <mergeCell ref="A6:B6"/>
    <mergeCell ref="A7:B7"/>
    <mergeCell ref="A8:B8"/>
    <mergeCell ref="A53:B53"/>
    <mergeCell ref="A58:B58"/>
  </mergeCells>
  <printOptions horizontalCentered="1"/>
  <pageMargins left="0.35" right="0.23" top="0.72" bottom="0.44" header="0.49" footer="0.26"/>
  <pageSetup paperSize="9" scale="8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G119"/>
  <sheetViews>
    <sheetView showGridLines="0" view="pageBreakPreview" topLeftCell="A22" zoomScaleSheetLayoutView="100" workbookViewId="0">
      <selection activeCell="F103" sqref="F103"/>
    </sheetView>
  </sheetViews>
  <sheetFormatPr defaultRowHeight="22.5"/>
  <cols>
    <col min="1" max="1" width="4" style="118" customWidth="1"/>
    <col min="2" max="2" width="84.5" style="89" bestFit="1" customWidth="1"/>
    <col min="3" max="3" width="8.1640625" style="89" customWidth="1"/>
    <col min="4" max="4" width="11.33203125" style="114" bestFit="1" customWidth="1"/>
    <col min="5" max="5" width="9.83203125" style="89" bestFit="1" customWidth="1"/>
    <col min="6" max="6" width="8.33203125" style="115" bestFit="1" customWidth="1"/>
    <col min="7" max="7" width="8" style="116" customWidth="1"/>
    <col min="8" max="17" width="9.33203125" style="89" customWidth="1"/>
    <col min="18" max="16384" width="9.33203125" style="89"/>
  </cols>
  <sheetData>
    <row r="1" spans="1:7" s="327" customFormat="1" ht="23.25" customHeight="1">
      <c r="A1" s="527" t="s">
        <v>200</v>
      </c>
      <c r="B1" s="527"/>
      <c r="C1" s="527"/>
      <c r="D1" s="527"/>
      <c r="E1" s="527"/>
      <c r="F1" s="527"/>
      <c r="G1" s="527"/>
    </row>
    <row r="2" spans="1:7" s="327" customFormat="1" ht="23.25" customHeight="1">
      <c r="A2" s="527" t="s">
        <v>203</v>
      </c>
      <c r="B2" s="527"/>
      <c r="C2" s="527"/>
      <c r="D2" s="527"/>
      <c r="E2" s="527"/>
      <c r="F2" s="527"/>
      <c r="G2" s="527"/>
    </row>
    <row r="3" spans="1:7" s="327" customFormat="1" ht="23.25" customHeight="1">
      <c r="A3" s="543" t="s">
        <v>339</v>
      </c>
      <c r="B3" s="543"/>
      <c r="C3" s="543"/>
      <c r="D3" s="543"/>
      <c r="E3" s="543"/>
      <c r="F3" s="543"/>
      <c r="G3" s="543"/>
    </row>
    <row r="4" spans="1:7">
      <c r="A4" s="528" t="s">
        <v>11</v>
      </c>
      <c r="B4" s="529"/>
      <c r="C4" s="532" t="s">
        <v>1</v>
      </c>
      <c r="D4" s="534" t="s">
        <v>16</v>
      </c>
      <c r="E4" s="536" t="s">
        <v>340</v>
      </c>
      <c r="F4" s="557">
        <v>21276</v>
      </c>
      <c r="G4" s="540" t="s">
        <v>125</v>
      </c>
    </row>
    <row r="5" spans="1:7">
      <c r="A5" s="530"/>
      <c r="B5" s="531"/>
      <c r="C5" s="533"/>
      <c r="D5" s="535"/>
      <c r="E5" s="537"/>
      <c r="F5" s="558"/>
      <c r="G5" s="541"/>
    </row>
    <row r="6" spans="1:7" ht="22.5" customHeight="1">
      <c r="A6" s="544" t="s">
        <v>194</v>
      </c>
      <c r="B6" s="545"/>
      <c r="C6" s="390"/>
      <c r="D6" s="391"/>
      <c r="E6" s="423"/>
      <c r="F6" s="479"/>
      <c r="G6" s="397"/>
    </row>
    <row r="7" spans="1:7" ht="22.5" customHeight="1">
      <c r="A7" s="549" t="s">
        <v>204</v>
      </c>
      <c r="B7" s="550"/>
      <c r="C7" s="394"/>
      <c r="D7" s="395"/>
      <c r="E7" s="382"/>
      <c r="F7" s="479"/>
      <c r="G7" s="397"/>
    </row>
    <row r="8" spans="1:7" ht="22.5" customHeight="1">
      <c r="A8" s="551" t="s">
        <v>205</v>
      </c>
      <c r="B8" s="552"/>
      <c r="C8" s="394"/>
      <c r="D8" s="424"/>
      <c r="E8" s="382"/>
      <c r="F8" s="479"/>
      <c r="G8" s="397"/>
    </row>
    <row r="9" spans="1:7" ht="22.5" customHeight="1">
      <c r="A9" s="181"/>
      <c r="B9" s="416" t="s">
        <v>206</v>
      </c>
      <c r="C9" s="417" t="s">
        <v>3</v>
      </c>
      <c r="D9" s="448" t="s">
        <v>325</v>
      </c>
      <c r="E9" s="159"/>
      <c r="F9" s="480"/>
      <c r="G9" s="161"/>
    </row>
    <row r="10" spans="1:7" ht="22.5" customHeight="1">
      <c r="A10" s="331" t="s">
        <v>17</v>
      </c>
      <c r="B10" s="351"/>
      <c r="C10" s="332"/>
      <c r="D10" s="333"/>
      <c r="E10" s="334"/>
      <c r="F10" s="481"/>
      <c r="G10" s="336"/>
    </row>
    <row r="11" spans="1:7" s="1" customFormat="1" ht="22.5" customHeight="1">
      <c r="A11" s="352"/>
      <c r="B11" s="330" t="s">
        <v>312</v>
      </c>
      <c r="C11" s="96" t="s">
        <v>3</v>
      </c>
      <c r="D11" s="97"/>
      <c r="E11" s="91">
        <f>ต.ค.57!F11+พ.ย.57!F11+ธ.ค.57!F11+ม.ค.58!F11+ก.พ.58!F11+มี.ค.58!F11+เม.ย.58!F11</f>
        <v>1073</v>
      </c>
      <c r="F11" s="92">
        <v>122</v>
      </c>
      <c r="G11" s="93"/>
    </row>
    <row r="12" spans="1:7" s="1" customFormat="1" ht="22.5" customHeight="1">
      <c r="A12" s="352"/>
      <c r="B12" s="330" t="s">
        <v>4</v>
      </c>
      <c r="C12" s="96" t="s">
        <v>3</v>
      </c>
      <c r="D12" s="97"/>
      <c r="E12" s="91">
        <f>ต.ค.57!F12+พ.ย.57!F12+ธ.ค.57!F12+ม.ค.58!F12+ก.พ.58!F12+มี.ค.58!F12+เม.ย.58!F12</f>
        <v>6054</v>
      </c>
      <c r="F12" s="92">
        <v>884</v>
      </c>
      <c r="G12" s="93"/>
    </row>
    <row r="13" spans="1:7" s="1" customFormat="1" ht="22.5" customHeight="1">
      <c r="A13" s="352"/>
      <c r="B13" s="330"/>
      <c r="C13" s="96" t="s">
        <v>19</v>
      </c>
      <c r="D13" s="97"/>
      <c r="E13" s="91">
        <f>ต.ค.57!F13+พ.ย.57!F13+ธ.ค.57!F13+ม.ค.58!F13+ก.พ.58!F13+มี.ค.58!F13+เม.ย.58!F13</f>
        <v>8719</v>
      </c>
      <c r="F13" s="92">
        <v>1297</v>
      </c>
      <c r="G13" s="93"/>
    </row>
    <row r="14" spans="1:7" s="1" customFormat="1" ht="22.5" customHeight="1">
      <c r="A14" s="352"/>
      <c r="B14" s="330" t="s">
        <v>5</v>
      </c>
      <c r="C14" s="96" t="s">
        <v>6</v>
      </c>
      <c r="D14" s="97"/>
      <c r="E14" s="91">
        <f>ต.ค.57!F14+พ.ย.57!F14+ธ.ค.57!F14+ม.ค.58!F14+ก.พ.58!F14+มี.ค.58!F14+เม.ย.58!F14</f>
        <v>1551</v>
      </c>
      <c r="F14" s="92">
        <v>230</v>
      </c>
      <c r="G14" s="93"/>
    </row>
    <row r="15" spans="1:7" s="1" customFormat="1" ht="22.5" customHeight="1">
      <c r="A15" s="352"/>
      <c r="B15" s="330"/>
      <c r="C15" s="96" t="s">
        <v>313</v>
      </c>
      <c r="D15" s="97"/>
      <c r="E15" s="91">
        <f>ต.ค.57!F15+พ.ย.57!F15+ธ.ค.57!F15+ม.ค.58!F15+ก.พ.58!F15+มี.ค.58!F15+เม.ย.58!F15</f>
        <v>911</v>
      </c>
      <c r="F15" s="92">
        <v>135</v>
      </c>
      <c r="G15" s="93"/>
    </row>
    <row r="16" spans="1:7" s="1" customFormat="1" ht="23.25" customHeight="1">
      <c r="A16" s="352"/>
      <c r="B16" s="330" t="s">
        <v>15</v>
      </c>
      <c r="C16" s="96" t="s">
        <v>3</v>
      </c>
      <c r="D16" s="97"/>
      <c r="E16" s="91">
        <f>ต.ค.57!F16+พ.ย.57!F16+ธ.ค.57!F16+ม.ค.58!F16+ก.พ.58!F16+มี.ค.58!F16+เม.ย.58!F16</f>
        <v>1297</v>
      </c>
      <c r="F16" s="92">
        <v>195</v>
      </c>
      <c r="G16" s="93"/>
    </row>
    <row r="17" spans="1:7" s="1" customFormat="1" ht="23.25" customHeight="1">
      <c r="A17" s="470"/>
      <c r="B17" s="471" t="s">
        <v>7</v>
      </c>
      <c r="C17" s="472" t="s">
        <v>3</v>
      </c>
      <c r="D17" s="473"/>
      <c r="E17" s="468">
        <f>ต.ค.57!F17+พ.ย.57!F17+ธ.ค.57!F17+ม.ค.58!F17+เม.ย.58!F17</f>
        <v>613</v>
      </c>
      <c r="F17" s="469"/>
      <c r="G17" s="474"/>
    </row>
    <row r="18" spans="1:7" ht="22.5" customHeight="1">
      <c r="A18" s="380">
        <v>1</v>
      </c>
      <c r="B18" s="414" t="s">
        <v>207</v>
      </c>
      <c r="C18" s="415" t="s">
        <v>3</v>
      </c>
      <c r="D18" s="425">
        <f>D19+D22+D35+D36+D39+D40</f>
        <v>2851</v>
      </c>
      <c r="E18" s="382">
        <f>E19+E23+E35+E37+E39+E40</f>
        <v>2529</v>
      </c>
      <c r="F18" s="396">
        <f>F19+F22+F35+F36+F39+F40</f>
        <v>289</v>
      </c>
      <c r="G18" s="397">
        <f>E18*100/D18</f>
        <v>88.705717292178178</v>
      </c>
    </row>
    <row r="19" spans="1:7" ht="22.5" customHeight="1">
      <c r="A19" s="366"/>
      <c r="B19" s="367" t="s">
        <v>303</v>
      </c>
      <c r="C19" s="385" t="s">
        <v>3</v>
      </c>
      <c r="D19" s="426">
        <v>900</v>
      </c>
      <c r="E19" s="356">
        <f>ต.ค.57!F19+พ.ย.57!F19+ธ.ค.57!F19+ม.ค.58!F19+ก.พ.58!F19+มี.ค.58!F19+เม.ย.58!F19</f>
        <v>541</v>
      </c>
      <c r="F19" s="386">
        <f>F20</f>
        <v>45</v>
      </c>
      <c r="G19" s="387">
        <f>E21*100/E19</f>
        <v>65.988909426987064</v>
      </c>
    </row>
    <row r="20" spans="1:7" ht="22.5" customHeight="1">
      <c r="A20" s="125"/>
      <c r="B20" s="142" t="s">
        <v>286</v>
      </c>
      <c r="C20" s="143"/>
      <c r="D20" s="427"/>
      <c r="E20" s="476">
        <f>ต.ค.57!F20+พ.ย.57!F20+ธ.ค.57!F20+ม.ค.58!F20+ก.พ.58!F20+มี.ค.58!F20+เม.ย.58!F20</f>
        <v>541</v>
      </c>
      <c r="F20" s="94">
        <v>45</v>
      </c>
      <c r="G20" s="95"/>
    </row>
    <row r="21" spans="1:7" ht="22.5" customHeight="1">
      <c r="A21" s="125"/>
      <c r="B21" s="142" t="s">
        <v>287</v>
      </c>
      <c r="C21" s="143"/>
      <c r="D21" s="427"/>
      <c r="E21" s="476">
        <f>ต.ค.57!F21+พ.ย.57!F21+ธ.ค.57!F21+ม.ค.58!F21+ก.พ.58!F21+มี.ค.58!F21+เม.ย.58!F21</f>
        <v>357</v>
      </c>
      <c r="F21" s="94">
        <v>44</v>
      </c>
      <c r="G21" s="95"/>
    </row>
    <row r="22" spans="1:7" ht="22.5" customHeight="1">
      <c r="A22" s="359"/>
      <c r="B22" s="360" t="s">
        <v>288</v>
      </c>
      <c r="C22" s="369" t="s">
        <v>3</v>
      </c>
      <c r="D22" s="428">
        <v>800</v>
      </c>
      <c r="E22" s="361">
        <f>E23</f>
        <v>1258</v>
      </c>
      <c r="F22" s="357">
        <f>F23</f>
        <v>194</v>
      </c>
      <c r="G22" s="358">
        <f>E23*100/D22</f>
        <v>157.25</v>
      </c>
    </row>
    <row r="23" spans="1:7" ht="22.5" customHeight="1">
      <c r="A23" s="125"/>
      <c r="B23" s="145" t="s">
        <v>292</v>
      </c>
      <c r="C23" s="143"/>
      <c r="D23" s="427"/>
      <c r="E23" s="476">
        <f>ต.ค.57!F23+พ.ย.57!F23+ธ.ค.57!F23+ม.ค.58!F23+ก.พ.58!F23+มี.ค.58!F23+เม.ย.58!F23</f>
        <v>1258</v>
      </c>
      <c r="F23" s="94">
        <v>194</v>
      </c>
      <c r="G23" s="95"/>
    </row>
    <row r="24" spans="1:7" ht="22.5" customHeight="1">
      <c r="A24" s="125"/>
      <c r="B24" s="145" t="s">
        <v>321</v>
      </c>
      <c r="C24" s="143"/>
      <c r="D24" s="427"/>
      <c r="E24" s="476">
        <f>ต.ค.57!F24+พ.ย.57!F24+ธ.ค.57!F24+ม.ค.58!F24+ก.พ.58!F24+มี.ค.58!F24+เม.ย.58!F24</f>
        <v>1180</v>
      </c>
      <c r="F24" s="94">
        <v>188</v>
      </c>
      <c r="G24" s="95"/>
    </row>
    <row r="25" spans="1:7" ht="22.5" customHeight="1">
      <c r="A25" s="125"/>
      <c r="B25" s="145" t="s">
        <v>322</v>
      </c>
      <c r="C25" s="143"/>
      <c r="D25" s="427"/>
      <c r="E25" s="476">
        <f>ต.ค.57!F25+พ.ย.57!F25+ธ.ค.57!F25+ม.ค.58!F25+ก.พ.58!F25+มี.ค.58!F25+เม.ย.58!F25</f>
        <v>78</v>
      </c>
      <c r="F25" s="94">
        <v>6</v>
      </c>
      <c r="G25" s="95"/>
    </row>
    <row r="26" spans="1:7" ht="22.5" customHeight="1">
      <c r="A26" s="125"/>
      <c r="B26" s="145" t="s">
        <v>289</v>
      </c>
      <c r="C26" s="143"/>
      <c r="D26" s="427"/>
      <c r="E26" s="476">
        <f>ต.ค.57!F26+พ.ย.57!F26+ธ.ค.57!F26+ม.ค.58!F26+ก.พ.58!F26+มี.ค.58!F26+เม.ย.58!F26</f>
        <v>620</v>
      </c>
      <c r="F26" s="94">
        <f>F27+F28</f>
        <v>99</v>
      </c>
      <c r="G26" s="95"/>
    </row>
    <row r="27" spans="1:7" ht="22.5" customHeight="1">
      <c r="A27" s="125"/>
      <c r="B27" s="145" t="s">
        <v>291</v>
      </c>
      <c r="C27" s="143"/>
      <c r="D27" s="427"/>
      <c r="E27" s="476">
        <f>ต.ค.57!F27+พ.ย.57!F27+ธ.ค.57!F27+ม.ค.58!F27+ก.พ.58!F27+มี.ค.58!F27+เม.ย.58!F27</f>
        <v>570</v>
      </c>
      <c r="F27" s="94">
        <v>95</v>
      </c>
      <c r="G27" s="95"/>
    </row>
    <row r="28" spans="1:7" ht="22.5" customHeight="1">
      <c r="A28" s="125"/>
      <c r="B28" s="145" t="s">
        <v>290</v>
      </c>
      <c r="C28" s="143"/>
      <c r="D28" s="427"/>
      <c r="E28" s="476">
        <f>ต.ค.57!F28+พ.ย.57!F28+ธ.ค.57!F28+ม.ค.58!F28+ก.พ.58!F28+มี.ค.58!F28+เม.ย.58!F28</f>
        <v>50</v>
      </c>
      <c r="F28" s="94">
        <v>4</v>
      </c>
      <c r="G28" s="95"/>
    </row>
    <row r="29" spans="1:7" ht="22.5" customHeight="1">
      <c r="A29" s="125"/>
      <c r="B29" s="145" t="s">
        <v>293</v>
      </c>
      <c r="C29" s="143"/>
      <c r="D29" s="427"/>
      <c r="E29" s="476">
        <f>ต.ค.57!F29+พ.ย.57!F29+ธ.ค.57!F29+ม.ค.58!F29+ก.พ.58!F29+มี.ค.58!F29+เม.ย.58!F29</f>
        <v>0</v>
      </c>
      <c r="F29" s="94">
        <v>0</v>
      </c>
      <c r="G29" s="95"/>
    </row>
    <row r="30" spans="1:7" ht="22.5" customHeight="1">
      <c r="A30" s="125"/>
      <c r="B30" s="145" t="s">
        <v>294</v>
      </c>
      <c r="C30" s="143"/>
      <c r="D30" s="427"/>
      <c r="E30" s="476">
        <f>ต.ค.57!F30+พ.ย.57!F30+ธ.ค.57!F30+ม.ค.58!F30+ก.พ.58!F30+มี.ค.58!F30+เม.ย.58!F30</f>
        <v>0</v>
      </c>
      <c r="F30" s="94">
        <v>0</v>
      </c>
      <c r="G30" s="95"/>
    </row>
    <row r="31" spans="1:7" ht="22.5" customHeight="1">
      <c r="A31" s="125"/>
      <c r="B31" s="145" t="s">
        <v>295</v>
      </c>
      <c r="C31" s="143"/>
      <c r="D31" s="427"/>
      <c r="E31" s="476">
        <f>ต.ค.57!F31+พ.ย.57!F31+ธ.ค.57!F31+ม.ค.58!F31+ก.พ.58!F31+มี.ค.58!F31+เม.ย.58!F31</f>
        <v>0</v>
      </c>
      <c r="F31" s="94">
        <v>0</v>
      </c>
      <c r="G31" s="95"/>
    </row>
    <row r="32" spans="1:7" ht="22.5" customHeight="1">
      <c r="A32" s="125"/>
      <c r="B32" s="145" t="s">
        <v>296</v>
      </c>
      <c r="C32" s="143"/>
      <c r="D32" s="427"/>
      <c r="E32" s="476">
        <f>ต.ค.57!F32+พ.ย.57!F32+ธ.ค.57!F32+ม.ค.58!F32+ก.พ.58!F32+มี.ค.58!F32+เม.ย.58!F32</f>
        <v>716</v>
      </c>
      <c r="F32" s="94">
        <v>96</v>
      </c>
      <c r="G32" s="95"/>
    </row>
    <row r="33" spans="1:7" ht="22.5" customHeight="1">
      <c r="A33" s="125"/>
      <c r="B33" s="145" t="s">
        <v>297</v>
      </c>
      <c r="C33" s="143"/>
      <c r="D33" s="427"/>
      <c r="E33" s="476">
        <f>ต.ค.57!F33+พ.ย.57!F33+ธ.ค.57!F33+ม.ค.58!F33+ก.พ.58!F33+มี.ค.58!F33+เม.ย.58!F33</f>
        <v>542</v>
      </c>
      <c r="F33" s="94">
        <v>98</v>
      </c>
      <c r="G33" s="95"/>
    </row>
    <row r="34" spans="1:7" ht="22.5" customHeight="1">
      <c r="A34" s="125"/>
      <c r="B34" s="145" t="s">
        <v>319</v>
      </c>
      <c r="C34" s="143"/>
      <c r="D34" s="427"/>
      <c r="E34" s="476">
        <f>ต.ค.57!F34+พ.ย.57!F34+ธ.ค.57!F34+ม.ค.58!F34+ก.พ.58!F34+มี.ค.58!F34+เม.ย.58!F34</f>
        <v>3109</v>
      </c>
      <c r="F34" s="94">
        <v>456</v>
      </c>
      <c r="G34" s="95"/>
    </row>
    <row r="35" spans="1:7" ht="22.5" customHeight="1">
      <c r="A35" s="359"/>
      <c r="B35" s="360" t="s">
        <v>311</v>
      </c>
      <c r="C35" s="369" t="s">
        <v>3</v>
      </c>
      <c r="D35" s="428">
        <v>450</v>
      </c>
      <c r="E35" s="356">
        <f>ต.ค.57!F35+พ.ย.57!F35+ธ.ค.57!F35+ม.ค.58!F35+ก.พ.58!F35+มี.ค.58!F35+เม.ย.58!F35</f>
        <v>271</v>
      </c>
      <c r="F35" s="357">
        <v>45</v>
      </c>
      <c r="G35" s="358">
        <f>E35*100/D35</f>
        <v>60.222222222222221</v>
      </c>
    </row>
    <row r="36" spans="1:7" ht="22.5" customHeight="1">
      <c r="A36" s="359"/>
      <c r="B36" s="360" t="s">
        <v>310</v>
      </c>
      <c r="C36" s="369" t="s">
        <v>3</v>
      </c>
      <c r="D36" s="428">
        <v>600</v>
      </c>
      <c r="E36" s="356">
        <f>ต.ค.57!F36+พ.ย.57!F36+ธ.ค.57!F36+ม.ค.58!F36+ก.พ.58!F36+มี.ค.58!F36+เม.ย.58!F36</f>
        <v>348</v>
      </c>
      <c r="F36" s="357">
        <f>F37</f>
        <v>5</v>
      </c>
      <c r="G36" s="358">
        <f>E37*100/D36</f>
        <v>58</v>
      </c>
    </row>
    <row r="37" spans="1:7" ht="22.5" customHeight="1">
      <c r="A37" s="125"/>
      <c r="B37" s="142" t="s">
        <v>286</v>
      </c>
      <c r="C37" s="143"/>
      <c r="D37" s="427"/>
      <c r="E37" s="476">
        <f>ต.ค.57!F37+พ.ย.57!F37+ธ.ค.57!F37+ม.ค.58!F37+ก.พ.58!F37+มี.ค.58!F37+เม.ย.58!F37</f>
        <v>348</v>
      </c>
      <c r="F37" s="94">
        <v>5</v>
      </c>
      <c r="G37" s="95"/>
    </row>
    <row r="38" spans="1:7" ht="22.5" customHeight="1">
      <c r="A38" s="125"/>
      <c r="B38" s="142" t="s">
        <v>67</v>
      </c>
      <c r="C38" s="143"/>
      <c r="D38" s="427"/>
      <c r="E38" s="476">
        <f>ต.ค.57!F38+พ.ย.57!F38+ธ.ค.57!F38+ม.ค.58!F38+ก.พ.58!F38+มี.ค.58!F38+เม.ย.58!F38</f>
        <v>226</v>
      </c>
      <c r="F38" s="94">
        <v>1</v>
      </c>
      <c r="G38" s="95"/>
    </row>
    <row r="39" spans="1:7" ht="21.75" customHeight="1">
      <c r="A39" s="354"/>
      <c r="B39" s="360" t="s">
        <v>314</v>
      </c>
      <c r="C39" s="369" t="s">
        <v>3</v>
      </c>
      <c r="D39" s="428">
        <v>1</v>
      </c>
      <c r="E39" s="356">
        <f>ต.ค.57!F39+พ.ย.57!F39+ธ.ค.57!F39+ม.ค.58!F39+ก.พ.58!F39+มี.ค.58!F39+เม.ย.58!F39</f>
        <v>1</v>
      </c>
      <c r="F39" s="357">
        <v>0</v>
      </c>
      <c r="G39" s="358">
        <f>E39*100/D39</f>
        <v>100</v>
      </c>
    </row>
    <row r="40" spans="1:7" ht="21.75" customHeight="1">
      <c r="A40" s="370"/>
      <c r="B40" s="371" t="s">
        <v>315</v>
      </c>
      <c r="C40" s="372" t="s">
        <v>3</v>
      </c>
      <c r="D40" s="429">
        <v>100</v>
      </c>
      <c r="E40" s="373">
        <f>ต.ค.57!F40+พ.ย.57!F40+ธ.ค.57!F40+ม.ค.58!F40+ก.พ.58!F40+มี.ค.58!F40+เม.ย.58!F40</f>
        <v>110</v>
      </c>
      <c r="F40" s="374">
        <v>0</v>
      </c>
      <c r="G40" s="375">
        <f>E40*100/D40</f>
        <v>110</v>
      </c>
    </row>
    <row r="41" spans="1:7" ht="22.5" customHeight="1">
      <c r="A41" s="380">
        <v>2</v>
      </c>
      <c r="B41" s="414" t="s">
        <v>218</v>
      </c>
      <c r="C41" s="415" t="s">
        <v>3</v>
      </c>
      <c r="D41" s="430">
        <f>D42+D45+D48+D51</f>
        <v>206</v>
      </c>
      <c r="E41" s="382">
        <f>E42+E45+E48+E51</f>
        <v>195</v>
      </c>
      <c r="F41" s="396">
        <f>F42+F45+F48+F51+F52</f>
        <v>54</v>
      </c>
      <c r="G41" s="397">
        <f>E41*100/D41</f>
        <v>94.660194174757279</v>
      </c>
    </row>
    <row r="42" spans="1:7" ht="22.5" customHeight="1">
      <c r="A42" s="366"/>
      <c r="B42" s="367" t="s">
        <v>300</v>
      </c>
      <c r="C42" s="385" t="s">
        <v>3</v>
      </c>
      <c r="D42" s="431">
        <v>20</v>
      </c>
      <c r="E42" s="356">
        <f>ต.ค.57!F42+พ.ย.57!F42+ธ.ค.57!F42+ม.ค.58!F42+ก.พ.58!F42+มี.ค.58!F42+เม.ย.58!F42</f>
        <v>12</v>
      </c>
      <c r="F42" s="357">
        <v>0</v>
      </c>
      <c r="G42" s="387">
        <f>E43*100/D42</f>
        <v>60</v>
      </c>
    </row>
    <row r="43" spans="1:7" ht="22.5" customHeight="1">
      <c r="A43" s="125"/>
      <c r="B43" s="142" t="s">
        <v>286</v>
      </c>
      <c r="C43" s="143"/>
      <c r="D43" s="427"/>
      <c r="E43" s="476">
        <f>ต.ค.57!F43+พ.ย.57!F43+ธ.ค.57!F43+ม.ค.58!F43+ก.พ.58!F43+มี.ค.58!F43+เม.ย.58!F43</f>
        <v>12</v>
      </c>
      <c r="F43" s="94">
        <v>0</v>
      </c>
      <c r="G43" s="95"/>
    </row>
    <row r="44" spans="1:7" ht="22.5" customHeight="1">
      <c r="A44" s="125"/>
      <c r="B44" s="142" t="s">
        <v>287</v>
      </c>
      <c r="C44" s="143"/>
      <c r="D44" s="427"/>
      <c r="E44" s="476">
        <f>ต.ค.57!F44+พ.ย.57!F44+ธ.ค.57!F44+ม.ค.58!F44+ก.พ.58!F44+มี.ค.58!F44+เม.ย.58!F44</f>
        <v>5</v>
      </c>
      <c r="F44" s="94">
        <v>0</v>
      </c>
      <c r="G44" s="95"/>
    </row>
    <row r="45" spans="1:7" ht="22.5" customHeight="1">
      <c r="A45" s="359"/>
      <c r="B45" s="360" t="s">
        <v>301</v>
      </c>
      <c r="C45" s="369" t="s">
        <v>3</v>
      </c>
      <c r="D45" s="428">
        <v>150</v>
      </c>
      <c r="E45" s="356">
        <f>ต.ค.57!F45+พ.ย.57!F45+ธ.ค.57!F45+ม.ค.58!F45+ก.พ.58!F45+มี.ค.58!F45+เม.ย.58!F45</f>
        <v>159</v>
      </c>
      <c r="F45" s="357">
        <f>F46</f>
        <v>50</v>
      </c>
      <c r="G45" s="358">
        <f>E45*100/D45</f>
        <v>106</v>
      </c>
    </row>
    <row r="46" spans="1:7" ht="22.5" customHeight="1">
      <c r="A46" s="125"/>
      <c r="B46" s="142" t="s">
        <v>286</v>
      </c>
      <c r="C46" s="143"/>
      <c r="D46" s="427"/>
      <c r="E46" s="476">
        <f>ต.ค.57!F46+พ.ย.57!F46+ธ.ค.57!F46+ม.ค.58!F46+ก.พ.58!F46+มี.ค.58!F46+เม.ย.58!F46</f>
        <v>159</v>
      </c>
      <c r="F46" s="94">
        <v>50</v>
      </c>
      <c r="G46" s="95"/>
    </row>
    <row r="47" spans="1:7" ht="22.5" customHeight="1">
      <c r="A47" s="125"/>
      <c r="B47" s="142" t="s">
        <v>287</v>
      </c>
      <c r="C47" s="143"/>
      <c r="D47" s="427"/>
      <c r="E47" s="476">
        <f>ต.ค.57!F47+พ.ย.57!F47+ธ.ค.57!F47+ม.ค.58!F47+ก.พ.58!F47+มี.ค.58!F47+เม.ย.58!F47</f>
        <v>122</v>
      </c>
      <c r="F47" s="94">
        <v>50</v>
      </c>
      <c r="G47" s="95"/>
    </row>
    <row r="48" spans="1:7" ht="22.5" customHeight="1">
      <c r="A48" s="359"/>
      <c r="B48" s="360" t="s">
        <v>302</v>
      </c>
      <c r="C48" s="369" t="s">
        <v>3</v>
      </c>
      <c r="D48" s="428">
        <v>35</v>
      </c>
      <c r="E48" s="356">
        <f>ต.ค.57!F48+พ.ย.57!F49+ธ.ค.57!F48+ม.ค.58!F48+ก.พ.58!F48+มี.ค.58!F48+เม.ย.58!F48</f>
        <v>23</v>
      </c>
      <c r="F48" s="357">
        <f>F49</f>
        <v>4</v>
      </c>
      <c r="G48" s="358">
        <f>E48*100/D48</f>
        <v>65.714285714285708</v>
      </c>
    </row>
    <row r="49" spans="1:7" ht="22.5" customHeight="1">
      <c r="A49" s="125"/>
      <c r="B49" s="142" t="s">
        <v>286</v>
      </c>
      <c r="C49" s="143"/>
      <c r="D49" s="427"/>
      <c r="E49" s="476">
        <f>ต.ค.57!F49+พ.ย.57!F49+ธ.ค.57!F49+ม.ค.58!F49+ก.พ.58!F49+มี.ค.58!F49+เม.ย.58!F49</f>
        <v>23</v>
      </c>
      <c r="F49" s="94">
        <v>4</v>
      </c>
      <c r="G49" s="95"/>
    </row>
    <row r="50" spans="1:7" ht="22.5" customHeight="1">
      <c r="A50" s="125"/>
      <c r="B50" s="142" t="s">
        <v>287</v>
      </c>
      <c r="C50" s="143"/>
      <c r="D50" s="427"/>
      <c r="E50" s="476">
        <f>ต.ค.57!F50+พ.ย.57!F50+ธ.ค.57!F50+ม.ค.58!F50+ก.พ.58!F50+มี.ค.58!F50+เม.ย.58!F50</f>
        <v>23</v>
      </c>
      <c r="F50" s="94">
        <v>4</v>
      </c>
      <c r="G50" s="95"/>
    </row>
    <row r="51" spans="1:7" ht="22.5" customHeight="1">
      <c r="A51" s="376"/>
      <c r="B51" s="377" t="s">
        <v>222</v>
      </c>
      <c r="C51" s="378" t="s">
        <v>3</v>
      </c>
      <c r="D51" s="432">
        <v>1</v>
      </c>
      <c r="E51" s="356">
        <f>ต.ค.57!F51+พ.ย.57!F52+ธ.ค.57!F51+ม.ค.58!F51+ก.พ.58!F51+มี.ค.58!F51+เม.ย.58!F51</f>
        <v>1</v>
      </c>
      <c r="F51" s="379">
        <v>0</v>
      </c>
      <c r="G51" s="358">
        <f>E51*100/D51</f>
        <v>100</v>
      </c>
    </row>
    <row r="52" spans="1:7" ht="22.5" customHeight="1">
      <c r="A52" s="197"/>
      <c r="B52" s="198" t="s">
        <v>335</v>
      </c>
      <c r="C52" s="199" t="s">
        <v>3</v>
      </c>
      <c r="D52" s="475">
        <v>46</v>
      </c>
      <c r="E52" s="91">
        <f>ต.ค.57!F52+พ.ย.57!F52+ธ.ค.57!F52+ม.ค.58!F52+ก.พ.58!F52+เม.ย.58!F52</f>
        <v>56</v>
      </c>
      <c r="F52" s="477">
        <v>0</v>
      </c>
      <c r="G52" s="478">
        <f>E52*100/D52</f>
        <v>121.73913043478261</v>
      </c>
    </row>
    <row r="53" spans="1:7" ht="22.5" customHeight="1">
      <c r="A53" s="553" t="s">
        <v>225</v>
      </c>
      <c r="B53" s="554"/>
      <c r="C53" s="406" t="s">
        <v>3</v>
      </c>
      <c r="D53" s="433"/>
      <c r="E53" s="382">
        <f>E55+E56+E57</f>
        <v>39</v>
      </c>
      <c r="F53" s="383">
        <f>F55+F56+F57</f>
        <v>5</v>
      </c>
      <c r="G53" s="384"/>
    </row>
    <row r="54" spans="1:7" ht="22.5" customHeight="1">
      <c r="A54" s="181"/>
      <c r="B54" s="139" t="s">
        <v>228</v>
      </c>
      <c r="C54" s="140" t="s">
        <v>3</v>
      </c>
      <c r="D54" s="434"/>
      <c r="E54" s="91">
        <f>E55+E56+E57</f>
        <v>39</v>
      </c>
      <c r="F54" s="160">
        <f>F55+F56+F57</f>
        <v>5</v>
      </c>
      <c r="G54" s="161"/>
    </row>
    <row r="55" spans="1:7" ht="22.5" customHeight="1">
      <c r="A55" s="124"/>
      <c r="B55" s="142" t="s">
        <v>316</v>
      </c>
      <c r="C55" s="143" t="s">
        <v>3</v>
      </c>
      <c r="D55" s="435"/>
      <c r="E55" s="476">
        <f>ต.ค.57!F55+พ.ย.57!F55+ธ.ค.57!F55+ม.ค.58!F55+ก.พ.58!F55+มี.ค.58!F55+เม.ย.58!F55</f>
        <v>3</v>
      </c>
      <c r="F55" s="94">
        <v>0</v>
      </c>
      <c r="G55" s="93"/>
    </row>
    <row r="56" spans="1:7" ht="22.5" customHeight="1">
      <c r="A56" s="124"/>
      <c r="B56" s="142" t="s">
        <v>317</v>
      </c>
      <c r="C56" s="143" t="s">
        <v>3</v>
      </c>
      <c r="D56" s="435"/>
      <c r="E56" s="476">
        <f>ต.ค.57!F56+พ.ย.57!F56+ธ.ค.57!F56+ม.ค.58!F56+ก.พ.58!F56+มี.ค.58!F56+เม.ย.58!F56</f>
        <v>2</v>
      </c>
      <c r="F56" s="92">
        <v>1</v>
      </c>
      <c r="G56" s="93"/>
    </row>
    <row r="57" spans="1:7" ht="22.5" customHeight="1">
      <c r="A57" s="162"/>
      <c r="B57" s="171" t="s">
        <v>318</v>
      </c>
      <c r="C57" s="172" t="s">
        <v>3</v>
      </c>
      <c r="D57" s="436"/>
      <c r="E57" s="476">
        <f>ต.ค.57!F57+พ.ย.57!F57+ธ.ค.57!F57+ม.ค.58!F57+ก.พ.58!F57+มี.ค.58!F57+เม.ย.58!F57</f>
        <v>34</v>
      </c>
      <c r="F57" s="163">
        <v>4</v>
      </c>
      <c r="G57" s="164"/>
    </row>
    <row r="58" spans="1:7" ht="22.5" customHeight="1">
      <c r="A58" s="555" t="s">
        <v>233</v>
      </c>
      <c r="B58" s="556"/>
      <c r="C58" s="415"/>
      <c r="D58" s="437"/>
      <c r="E58" s="382"/>
      <c r="F58" s="383"/>
      <c r="G58" s="384"/>
    </row>
    <row r="59" spans="1:7" ht="22.5" customHeight="1">
      <c r="A59" s="380"/>
      <c r="B59" s="418" t="s">
        <v>234</v>
      </c>
      <c r="C59" s="381" t="s">
        <v>3</v>
      </c>
      <c r="D59" s="437">
        <f>D60+D64+D67</f>
        <v>6317</v>
      </c>
      <c r="E59" s="382">
        <f>E60+E64+E67</f>
        <v>5788</v>
      </c>
      <c r="F59" s="383">
        <f>F60+F64+F67</f>
        <v>315</v>
      </c>
      <c r="G59" s="384">
        <f>E59*100/D59</f>
        <v>91.625771727085649</v>
      </c>
    </row>
    <row r="60" spans="1:7" ht="22.5" customHeight="1">
      <c r="A60" s="366"/>
      <c r="B60" s="367" t="s">
        <v>235</v>
      </c>
      <c r="C60" s="368" t="s">
        <v>3</v>
      </c>
      <c r="D60" s="438">
        <f>D61+D62+D63</f>
        <v>2265</v>
      </c>
      <c r="E60" s="356">
        <f>E61+E62+E63</f>
        <v>2820</v>
      </c>
      <c r="F60" s="364">
        <f>F61+F62+F63</f>
        <v>0</v>
      </c>
      <c r="G60" s="365">
        <f>E60*100/D60</f>
        <v>124.50331125827815</v>
      </c>
    </row>
    <row r="61" spans="1:7" ht="22.5" customHeight="1">
      <c r="A61" s="125"/>
      <c r="B61" s="142" t="s">
        <v>236</v>
      </c>
      <c r="C61" s="143" t="s">
        <v>3</v>
      </c>
      <c r="D61" s="435">
        <v>1000</v>
      </c>
      <c r="E61" s="476">
        <f>ต.ค.57!F61+พ.ย.57!F61+ธ.ค.57!F61+ม.ค.58!F61+ก.พ.58!F61+มี.ค.58!F61+เม.ย.58!F61</f>
        <v>1905</v>
      </c>
      <c r="F61" s="92">
        <v>0</v>
      </c>
      <c r="G61" s="95">
        <f>E61*100/D61</f>
        <v>190.5</v>
      </c>
    </row>
    <row r="62" spans="1:7" ht="22.5" customHeight="1">
      <c r="A62" s="125"/>
      <c r="B62" s="142" t="s">
        <v>237</v>
      </c>
      <c r="C62" s="143" t="s">
        <v>3</v>
      </c>
      <c r="D62" s="435">
        <v>1200</v>
      </c>
      <c r="E62" s="476">
        <f>ต.ค.57!F62+พ.ย.57!F62+ธ.ค.57!F62+ม.ค.58!F62+ก.พ.58!F62+มี.ค.58!F62+เม.ย.58!F62</f>
        <v>915</v>
      </c>
      <c r="F62" s="94">
        <v>0</v>
      </c>
      <c r="G62" s="95">
        <f t="shared" ref="G62:G73" si="0">E62*100/D62</f>
        <v>76.25</v>
      </c>
    </row>
    <row r="63" spans="1:7" ht="22.5" customHeight="1">
      <c r="A63" s="124"/>
      <c r="B63" s="142" t="s">
        <v>240</v>
      </c>
      <c r="C63" s="143" t="s">
        <v>3</v>
      </c>
      <c r="D63" s="435">
        <v>65</v>
      </c>
      <c r="E63" s="476">
        <f>ต.ค.57!F63+พ.ย.57!F63+ธ.ค.57!F63+ม.ค.58!F63+ก.พ.58!F63+มี.ค.58!F63+เม.ย.58!F63</f>
        <v>0</v>
      </c>
      <c r="F63" s="92">
        <v>0</v>
      </c>
      <c r="G63" s="95">
        <f t="shared" si="0"/>
        <v>0</v>
      </c>
    </row>
    <row r="64" spans="1:7" ht="22.5" customHeight="1">
      <c r="A64" s="359"/>
      <c r="B64" s="360" t="s">
        <v>243</v>
      </c>
      <c r="C64" s="355" t="s">
        <v>3</v>
      </c>
      <c r="D64" s="439">
        <f>D65</f>
        <v>4000</v>
      </c>
      <c r="E64" s="356">
        <f>E65</f>
        <v>2968</v>
      </c>
      <c r="F64" s="361">
        <f>F65</f>
        <v>315</v>
      </c>
      <c r="G64" s="362">
        <f>E64*100/D64</f>
        <v>74.2</v>
      </c>
    </row>
    <row r="65" spans="1:7" ht="22.5" customHeight="1">
      <c r="A65" s="125"/>
      <c r="B65" s="142" t="s">
        <v>244</v>
      </c>
      <c r="C65" s="143" t="s">
        <v>3</v>
      </c>
      <c r="D65" s="435">
        <v>4000</v>
      </c>
      <c r="E65" s="476">
        <f>ต.ค.57!F65+พ.ย.57!F65+ธ.ค.57!F65+ม.ค.58!F65+ก.พ.58!F65+มี.ค.58!F65+เม.ย.58!F65</f>
        <v>2968</v>
      </c>
      <c r="F65" s="92">
        <v>315</v>
      </c>
      <c r="G65" s="95">
        <f t="shared" si="0"/>
        <v>74.2</v>
      </c>
    </row>
    <row r="66" spans="1:7" ht="22.5" customHeight="1">
      <c r="A66" s="354"/>
      <c r="B66" s="360" t="s">
        <v>247</v>
      </c>
      <c r="C66" s="355" t="s">
        <v>49</v>
      </c>
      <c r="D66" s="439">
        <f>D68+D72</f>
        <v>2</v>
      </c>
      <c r="E66" s="356">
        <f>ต.ค.57!F66+พ.ย.57!F67+ธ.ค.57!F66+ม.ค.58!F66+ก.พ.58!F66+มี.ค.58!F66+เม.ย.58!F66</f>
        <v>0</v>
      </c>
      <c r="F66" s="361">
        <f>F68+F70+F71+F72</f>
        <v>0</v>
      </c>
      <c r="G66" s="362">
        <f>E66*100/D66</f>
        <v>0</v>
      </c>
    </row>
    <row r="67" spans="1:7" ht="22.5" customHeight="1">
      <c r="A67" s="354"/>
      <c r="B67" s="360"/>
      <c r="C67" s="355" t="s">
        <v>3</v>
      </c>
      <c r="D67" s="439">
        <f>D69+D70+D71+D73</f>
        <v>52</v>
      </c>
      <c r="E67" s="356">
        <f>ต.ค.57!F67+พ.ย.57!F68+ธ.ค.57!F67+ม.ค.58!F67+ก.พ.58!F67+มี.ค.58!F67+เม.ย.58!F67</f>
        <v>0</v>
      </c>
      <c r="F67" s="361">
        <f>F69</f>
        <v>0</v>
      </c>
      <c r="G67" s="362">
        <f>E67*100/D67</f>
        <v>0</v>
      </c>
    </row>
    <row r="68" spans="1:7" ht="22.5" customHeight="1">
      <c r="A68" s="124"/>
      <c r="B68" s="142" t="s">
        <v>248</v>
      </c>
      <c r="C68" s="143" t="s">
        <v>49</v>
      </c>
      <c r="D68" s="435">
        <v>1</v>
      </c>
      <c r="E68" s="476">
        <f>ต.ค.57!F68+พ.ย.57!F68+ธ.ค.57!F68+ม.ค.58!F68+ก.พ.58!F68+มี.ค.58!F68+เม.ย.58!F68</f>
        <v>1</v>
      </c>
      <c r="F68" s="92">
        <v>0</v>
      </c>
      <c r="G68" s="95">
        <f t="shared" si="0"/>
        <v>100</v>
      </c>
    </row>
    <row r="69" spans="1:7" ht="22.5" customHeight="1">
      <c r="A69" s="125"/>
      <c r="B69" s="142"/>
      <c r="C69" s="143" t="s">
        <v>3</v>
      </c>
      <c r="D69" s="435">
        <v>20</v>
      </c>
      <c r="E69" s="476">
        <f>ต.ค.57!F69+พ.ย.57!F69+ธ.ค.57!F69+ม.ค.58!F69+ก.พ.58!F69+มี.ค.58!F69+เม.ย.58!F69</f>
        <v>20</v>
      </c>
      <c r="F69" s="94">
        <v>0</v>
      </c>
      <c r="G69" s="95">
        <f t="shared" si="0"/>
        <v>100</v>
      </c>
    </row>
    <row r="70" spans="1:7" ht="22.5" customHeight="1">
      <c r="A70" s="125"/>
      <c r="B70" s="142" t="s">
        <v>249</v>
      </c>
      <c r="C70" s="143" t="s">
        <v>3</v>
      </c>
      <c r="D70" s="435">
        <v>10</v>
      </c>
      <c r="E70" s="476">
        <f>ต.ค.57!F70+พ.ย.57!F70+ธ.ค.57!F70+ม.ค.58!F70+ก.พ.58!F70+มี.ค.58!F70+เม.ย.58!F70</f>
        <v>0</v>
      </c>
      <c r="F70" s="94">
        <v>0</v>
      </c>
      <c r="G70" s="95">
        <f t="shared" si="0"/>
        <v>0</v>
      </c>
    </row>
    <row r="71" spans="1:7" ht="22.5" customHeight="1">
      <c r="A71" s="124"/>
      <c r="B71" s="142" t="s">
        <v>250</v>
      </c>
      <c r="C71" s="143" t="s">
        <v>3</v>
      </c>
      <c r="D71" s="435">
        <v>12</v>
      </c>
      <c r="E71" s="476">
        <f>ต.ค.57!F71+พ.ย.57!F71+ธ.ค.57!F71+ม.ค.58!F71+ก.พ.58!F71+มี.ค.58!F71+เม.ย.58!F71</f>
        <v>0</v>
      </c>
      <c r="F71" s="92">
        <v>0</v>
      </c>
      <c r="G71" s="95">
        <f t="shared" si="0"/>
        <v>0</v>
      </c>
    </row>
    <row r="72" spans="1:7" ht="22.5" customHeight="1">
      <c r="A72" s="128"/>
      <c r="B72" s="142" t="s">
        <v>251</v>
      </c>
      <c r="C72" s="143" t="s">
        <v>49</v>
      </c>
      <c r="D72" s="435">
        <v>1</v>
      </c>
      <c r="E72" s="476">
        <f>ต.ค.57!F72+พ.ย.57!F72+ธ.ค.57!F72+ม.ค.58!F72+ก.พ.58!F72+มี.ค.58!F72+เม.ย.58!F72</f>
        <v>0</v>
      </c>
      <c r="F72" s="90">
        <v>0</v>
      </c>
      <c r="G72" s="95">
        <f t="shared" si="0"/>
        <v>0</v>
      </c>
    </row>
    <row r="73" spans="1:7" ht="22.5" customHeight="1">
      <c r="A73" s="129"/>
      <c r="B73" s="171"/>
      <c r="C73" s="172" t="s">
        <v>3</v>
      </c>
      <c r="D73" s="436">
        <v>10</v>
      </c>
      <c r="E73" s="476">
        <f>ต.ค.57!F73+พ.ย.57!F73+ธ.ค.57!F73+ม.ค.58!F73+ก.พ.58!F73+มี.ค.58!F73+เม.ย.58!F73</f>
        <v>0</v>
      </c>
      <c r="F73" s="120">
        <v>0</v>
      </c>
      <c r="G73" s="95">
        <f t="shared" si="0"/>
        <v>0</v>
      </c>
    </row>
    <row r="74" spans="1:7" ht="22.5" customHeight="1">
      <c r="A74" s="555" t="s">
        <v>252</v>
      </c>
      <c r="B74" s="556"/>
      <c r="C74" s="415"/>
      <c r="D74" s="437"/>
      <c r="E74" s="382"/>
      <c r="F74" s="396"/>
      <c r="G74" s="397"/>
    </row>
    <row r="75" spans="1:7" ht="22.5" customHeight="1">
      <c r="A75" s="388"/>
      <c r="B75" s="419" t="s">
        <v>253</v>
      </c>
      <c r="C75" s="420" t="s">
        <v>3</v>
      </c>
      <c r="D75" s="440">
        <f>D76+D77</f>
        <v>2700</v>
      </c>
      <c r="E75" s="389">
        <f>E76+E77</f>
        <v>251</v>
      </c>
      <c r="F75" s="421">
        <f>F76+F77</f>
        <v>0</v>
      </c>
      <c r="G75" s="422">
        <f>E75*100/D75</f>
        <v>9.2962962962962958</v>
      </c>
    </row>
    <row r="76" spans="1:7" ht="23.25" customHeight="1">
      <c r="A76" s="125"/>
      <c r="B76" s="142" t="s">
        <v>254</v>
      </c>
      <c r="C76" s="143" t="s">
        <v>3</v>
      </c>
      <c r="D76" s="435">
        <v>2500</v>
      </c>
      <c r="E76" s="476">
        <f>ต.ค.57!F76+พ.ย.57!F76+ธ.ค.57!F76+ม.ค.58!F76+ก.พ.58!F76+มี.ค.58!F76+เม.ย.58!F76</f>
        <v>0</v>
      </c>
      <c r="F76" s="94">
        <v>0</v>
      </c>
      <c r="G76" s="95">
        <f t="shared" ref="G76:G78" si="1">E76*100/D76</f>
        <v>0</v>
      </c>
    </row>
    <row r="77" spans="1:7" ht="23.25" customHeight="1">
      <c r="A77" s="125"/>
      <c r="B77" s="142" t="s">
        <v>255</v>
      </c>
      <c r="C77" s="143" t="s">
        <v>3</v>
      </c>
      <c r="D77" s="435">
        <v>200</v>
      </c>
      <c r="E77" s="476">
        <f>ต.ค.57!F77+พ.ย.57!F77+ธ.ค.57!F77+ม.ค.58!F77+ก.พ.58!F77+มี.ค.58!F77+เม.ย.58!F77</f>
        <v>251</v>
      </c>
      <c r="F77" s="94">
        <v>0</v>
      </c>
      <c r="G77" s="95">
        <f t="shared" si="1"/>
        <v>125.5</v>
      </c>
    </row>
    <row r="78" spans="1:7" ht="23.25" customHeight="1">
      <c r="A78" s="454"/>
      <c r="B78" s="455" t="s">
        <v>257</v>
      </c>
      <c r="C78" s="456" t="s">
        <v>3</v>
      </c>
      <c r="D78" s="457">
        <v>40000</v>
      </c>
      <c r="E78" s="487">
        <f>ต.ค.57!F78+พ.ย.57!F78+ธ.ค.57!F78+ม.ค.58!F78+ก.พ.58!F78+มี.ค.58!F78+เม.ย.58!F78</f>
        <v>55322</v>
      </c>
      <c r="F78" s="458">
        <v>12648</v>
      </c>
      <c r="G78" s="459">
        <f t="shared" si="1"/>
        <v>138.30500000000001</v>
      </c>
    </row>
    <row r="79" spans="1:7" ht="21" customHeight="1">
      <c r="A79" s="544" t="s">
        <v>260</v>
      </c>
      <c r="B79" s="545"/>
      <c r="C79" s="390"/>
      <c r="D79" s="441"/>
      <c r="E79" s="382"/>
      <c r="F79" s="392"/>
      <c r="G79" s="393"/>
    </row>
    <row r="80" spans="1:7" ht="21" customHeight="1">
      <c r="A80" s="546" t="s">
        <v>261</v>
      </c>
      <c r="B80" s="546"/>
      <c r="C80" s="394"/>
      <c r="D80" s="442"/>
      <c r="E80" s="382"/>
      <c r="F80" s="396"/>
      <c r="G80" s="397"/>
    </row>
    <row r="81" spans="1:7" ht="21" customHeight="1">
      <c r="A81" s="547" t="s">
        <v>262</v>
      </c>
      <c r="B81" s="547"/>
      <c r="C81" s="398" t="s">
        <v>3</v>
      </c>
      <c r="D81" s="437">
        <f>D82+D83</f>
        <v>4300</v>
      </c>
      <c r="E81" s="382">
        <f>E82+E83</f>
        <v>5744</v>
      </c>
      <c r="F81" s="421">
        <f>F82+F83</f>
        <v>1910</v>
      </c>
      <c r="G81" s="397">
        <f>E81*100/D81</f>
        <v>133.58139534883722</v>
      </c>
    </row>
    <row r="82" spans="1:7" ht="21" customHeight="1">
      <c r="A82" s="177"/>
      <c r="B82" s="152" t="s">
        <v>263</v>
      </c>
      <c r="C82" s="153" t="s">
        <v>3</v>
      </c>
      <c r="D82" s="443">
        <v>300</v>
      </c>
      <c r="E82" s="476">
        <f>ต.ค.57!F82+พ.ย.57!F82+ธ.ค.57!F82+ม.ค.58!F82+ก.พ.58!F82+มี.ค.58!F82+เม.ย.58!F82</f>
        <v>310</v>
      </c>
      <c r="F82" s="101">
        <v>0</v>
      </c>
      <c r="G82" s="95">
        <f t="shared" ref="G82:G94" si="2">E82*100/D82</f>
        <v>103.33333333333333</v>
      </c>
    </row>
    <row r="83" spans="1:7" ht="21" customHeight="1">
      <c r="A83" s="129"/>
      <c r="B83" s="171" t="s">
        <v>264</v>
      </c>
      <c r="C83" s="185" t="s">
        <v>3</v>
      </c>
      <c r="D83" s="436">
        <v>4000</v>
      </c>
      <c r="E83" s="476">
        <f>ต.ค.57!F83+พ.ย.57!F83+ธ.ค.57!F83+ม.ค.58!F83+ก.พ.58!F83+มี.ค.58!F83+เม.ย.58!F83</f>
        <v>5434</v>
      </c>
      <c r="F83" s="99">
        <v>1910</v>
      </c>
      <c r="G83" s="95">
        <f t="shared" si="2"/>
        <v>135.85</v>
      </c>
    </row>
    <row r="84" spans="1:7" ht="21" customHeight="1">
      <c r="A84" s="548" t="s">
        <v>267</v>
      </c>
      <c r="B84" s="548"/>
      <c r="C84" s="399" t="s">
        <v>3</v>
      </c>
      <c r="D84" s="437">
        <f>D85+D86+D91</f>
        <v>1860</v>
      </c>
      <c r="E84" s="382">
        <f>E85+E86+E91</f>
        <v>2159</v>
      </c>
      <c r="F84" s="421">
        <f>F85+F86+F91</f>
        <v>258</v>
      </c>
      <c r="G84" s="397">
        <f>E84*100/D84</f>
        <v>116.0752688172043</v>
      </c>
    </row>
    <row r="85" spans="1:7" ht="21" customHeight="1">
      <c r="A85" s="127"/>
      <c r="B85" s="329" t="s">
        <v>268</v>
      </c>
      <c r="C85" s="466" t="s">
        <v>3</v>
      </c>
      <c r="D85" s="467">
        <v>60</v>
      </c>
      <c r="E85" s="476">
        <f>ต.ค.57!F85+พ.ย.57!F85+ธ.ค.57!F85+ม.ค.58!F85+ก.พ.58!F85+มี.ค.58!F85+เม.ย.58!F85</f>
        <v>0</v>
      </c>
      <c r="F85" s="453">
        <v>0</v>
      </c>
      <c r="G85" s="102">
        <f t="shared" si="2"/>
        <v>0</v>
      </c>
    </row>
    <row r="86" spans="1:7" ht="21" customHeight="1">
      <c r="A86" s="125"/>
      <c r="B86" s="461" t="s">
        <v>270</v>
      </c>
      <c r="C86" s="462" t="s">
        <v>3</v>
      </c>
      <c r="D86" s="447">
        <v>1500</v>
      </c>
      <c r="E86" s="476">
        <f>ต.ค.57!F86+พ.ย.57!F86+ธ.ค.57!F86+ม.ค.58!F86+ก.พ.58!F86+มี.ค.58!F86+เม.ย.58!F86</f>
        <v>1850</v>
      </c>
      <c r="F86" s="94">
        <f>F87+F88+F89+F90</f>
        <v>258</v>
      </c>
      <c r="G86" s="95">
        <f t="shared" si="2"/>
        <v>123.33333333333333</v>
      </c>
    </row>
    <row r="87" spans="1:7" ht="21" customHeight="1">
      <c r="A87" s="125"/>
      <c r="B87" s="461" t="s">
        <v>328</v>
      </c>
      <c r="C87" s="462" t="s">
        <v>3</v>
      </c>
      <c r="D87" s="343"/>
      <c r="E87" s="476">
        <f>ต.ค.57!F87+พ.ย.57!F87+ธ.ค.57!F87+ม.ค.58!F87+ก.พ.58!F87+มี.ค.58!F87+เม.ย.58!F87</f>
        <v>1351</v>
      </c>
      <c r="F87" s="94">
        <v>134</v>
      </c>
      <c r="G87" s="95"/>
    </row>
    <row r="88" spans="1:7" ht="21" customHeight="1">
      <c r="A88" s="125"/>
      <c r="B88" s="461" t="s">
        <v>341</v>
      </c>
      <c r="C88" s="462" t="s">
        <v>3</v>
      </c>
      <c r="D88" s="343"/>
      <c r="E88" s="476">
        <f>ต.ค.57!F88+พ.ย.57!F88+ธ.ค.57!F88+ม.ค.58!F88+ก.พ.58!F88+มี.ค.58!F88+เม.ย.58!F88</f>
        <v>405</v>
      </c>
      <c r="F88" s="94">
        <v>124</v>
      </c>
      <c r="G88" s="95"/>
    </row>
    <row r="89" spans="1:7" ht="21" customHeight="1">
      <c r="A89" s="125"/>
      <c r="B89" s="461" t="s">
        <v>329</v>
      </c>
      <c r="C89" s="462" t="s">
        <v>3</v>
      </c>
      <c r="D89" s="343"/>
      <c r="E89" s="476">
        <f>ต.ค.57!F89+พ.ย.57!F89+ธ.ค.57!F89+ม.ค.58!F89+ก.พ.58!F89+มี.ค.58!F89+เม.ย.58!F89</f>
        <v>94</v>
      </c>
      <c r="F89" s="94">
        <v>0</v>
      </c>
      <c r="G89" s="95"/>
    </row>
    <row r="90" spans="1:7" ht="21" customHeight="1">
      <c r="A90" s="125"/>
      <c r="B90" s="461" t="s">
        <v>330</v>
      </c>
      <c r="C90" s="462" t="s">
        <v>3</v>
      </c>
      <c r="D90" s="343"/>
      <c r="E90" s="476">
        <f>ต.ค.57!F90+พ.ย.57!F90+ธ.ค.57!F90+ม.ค.58!F90+ก.พ.58!F90+มี.ค.58!F90+เม.ย.58!F90</f>
        <v>0</v>
      </c>
      <c r="F90" s="94">
        <v>0</v>
      </c>
      <c r="G90" s="95"/>
    </row>
    <row r="91" spans="1:7" ht="21" customHeight="1">
      <c r="A91" s="126"/>
      <c r="B91" s="463" t="s">
        <v>336</v>
      </c>
      <c r="C91" s="464" t="s">
        <v>3</v>
      </c>
      <c r="D91" s="465">
        <v>300</v>
      </c>
      <c r="E91" s="476">
        <f>ต.ค.57!F91+พ.ย.57!F91+ธ.ค.57!F91+ม.ค.58!F91+ก.พ.58!F91+มี.ค.58!F91+เม.ย.58!F91</f>
        <v>309</v>
      </c>
      <c r="F91" s="99">
        <v>0</v>
      </c>
      <c r="G91" s="100">
        <f t="shared" ref="G91" si="3">E91*100/D91</f>
        <v>103</v>
      </c>
    </row>
    <row r="92" spans="1:7" ht="21" customHeight="1">
      <c r="A92" s="546" t="s">
        <v>195</v>
      </c>
      <c r="B92" s="546"/>
      <c r="C92" s="394"/>
      <c r="D92" s="442"/>
      <c r="E92" s="382"/>
      <c r="F92" s="383"/>
      <c r="G92" s="384"/>
    </row>
    <row r="93" spans="1:7" ht="21" customHeight="1">
      <c r="A93" s="546" t="s">
        <v>304</v>
      </c>
      <c r="B93" s="546"/>
      <c r="C93" s="400" t="s">
        <v>3</v>
      </c>
      <c r="D93" s="446">
        <v>3500</v>
      </c>
      <c r="E93" s="382">
        <f>ต.ค.57!F93+พ.ย.57!F93+ธ.ค.57!F93+ม.ค.58!F93+ก.พ.58!F93+มี.ค.58!F93+เม.ย.58!F93</f>
        <v>2100</v>
      </c>
      <c r="F93" s="402">
        <f>F95</f>
        <v>47</v>
      </c>
      <c r="G93" s="403">
        <f t="shared" si="2"/>
        <v>60</v>
      </c>
    </row>
    <row r="94" spans="1:7" ht="21" customHeight="1">
      <c r="A94" s="404"/>
      <c r="B94" s="405" t="s">
        <v>186</v>
      </c>
      <c r="C94" s="406" t="s">
        <v>9</v>
      </c>
      <c r="D94" s="442">
        <v>500</v>
      </c>
      <c r="E94" s="382">
        <f>ต.ค.57!F94+พ.ย.57!F94+ธ.ค.57!F94+ม.ค.58!F94+ก.พ.58!F94+มี.ค.58!F94+เม.ย.58!F94</f>
        <v>166</v>
      </c>
      <c r="F94" s="396">
        <f>F98</f>
        <v>6</v>
      </c>
      <c r="G94" s="397">
        <f t="shared" si="2"/>
        <v>33.200000000000003</v>
      </c>
    </row>
    <row r="95" spans="1:7" ht="21" customHeight="1">
      <c r="A95" s="177"/>
      <c r="B95" s="186" t="s">
        <v>187</v>
      </c>
      <c r="C95" s="187" t="s">
        <v>3</v>
      </c>
      <c r="D95" s="444">
        <v>3500</v>
      </c>
      <c r="E95" s="476">
        <f>ต.ค.57!F95+พ.ย.57!F95+ธ.ค.57!F95+ม.ค.58!F95+ก.พ.58!F95+มี.ค.58!F95+เม.ย.58!F95</f>
        <v>2100</v>
      </c>
      <c r="F95" s="101">
        <f>F96+F97</f>
        <v>47</v>
      </c>
      <c r="G95" s="123"/>
    </row>
    <row r="96" spans="1:7" ht="21" customHeight="1">
      <c r="A96" s="125"/>
      <c r="B96" s="104" t="s">
        <v>188</v>
      </c>
      <c r="C96" s="96"/>
      <c r="D96" s="97"/>
      <c r="E96" s="476">
        <f>ต.ค.57!F96+พ.ย.57!F96+ธ.ค.57!F96+ม.ค.58!F96+ก.พ.58!F96+มี.ค.58!F96+เม.ย.58!F96</f>
        <v>2100</v>
      </c>
      <c r="F96" s="94">
        <v>47</v>
      </c>
      <c r="G96" s="95"/>
    </row>
    <row r="97" spans="1:7" ht="21" customHeight="1">
      <c r="A97" s="125"/>
      <c r="B97" s="104" t="s">
        <v>189</v>
      </c>
      <c r="C97" s="96"/>
      <c r="D97" s="97"/>
      <c r="E97" s="476">
        <f>ต.ค.57!F97+พ.ย.57!F97+ธ.ค.57!F97+ม.ค.58!F97+ก.พ.58!F97+มี.ค.58!F97+เม.ย.58!F97</f>
        <v>0</v>
      </c>
      <c r="F97" s="94">
        <v>0</v>
      </c>
      <c r="G97" s="95"/>
    </row>
    <row r="98" spans="1:7" ht="21" customHeight="1">
      <c r="A98" s="130"/>
      <c r="B98" s="103" t="s">
        <v>190</v>
      </c>
      <c r="C98" s="96" t="s">
        <v>9</v>
      </c>
      <c r="D98" s="447">
        <v>500</v>
      </c>
      <c r="E98" s="476">
        <f>ต.ค.57!F98+พ.ย.57!F98+ธ.ค.57!F98+ม.ค.58!F98+ก.พ.58!F98+มี.ค.58!F98+เม.ย.58!F98</f>
        <v>166</v>
      </c>
      <c r="F98" s="344">
        <f>F99+F100</f>
        <v>6</v>
      </c>
      <c r="G98" s="106"/>
    </row>
    <row r="99" spans="1:7" ht="21" customHeight="1">
      <c r="A99" s="125"/>
      <c r="B99" s="104" t="s">
        <v>191</v>
      </c>
      <c r="C99" s="96"/>
      <c r="D99" s="97"/>
      <c r="E99" s="476">
        <f>ต.ค.57!F99+พ.ย.57!F99+ธ.ค.57!F99+ม.ค.58!F99+ก.พ.58!F99+มี.ค.58!F99+เม.ย.58!F99</f>
        <v>166</v>
      </c>
      <c r="F99" s="94">
        <v>6</v>
      </c>
      <c r="G99" s="95"/>
    </row>
    <row r="100" spans="1:7" ht="21" customHeight="1">
      <c r="A100" s="129"/>
      <c r="B100" s="189" t="s">
        <v>192</v>
      </c>
      <c r="C100" s="190"/>
      <c r="D100" s="191"/>
      <c r="E100" s="476">
        <f>ต.ค.57!F100+พ.ย.57!F100+ธ.ค.57!F100+ม.ค.58!F100+ก.พ.58!F100+มี.ค.58!F100+เม.ย.58!F100</f>
        <v>0</v>
      </c>
      <c r="F100" s="99">
        <v>0</v>
      </c>
      <c r="G100" s="121"/>
    </row>
    <row r="101" spans="1:7" ht="21" customHeight="1">
      <c r="A101" s="542" t="s">
        <v>305</v>
      </c>
      <c r="B101" s="542"/>
      <c r="C101" s="407" t="s">
        <v>3</v>
      </c>
      <c r="D101" s="408">
        <v>14540</v>
      </c>
      <c r="E101" s="382">
        <f>ต.ค.57!F101+พ.ย.57!F101+ธ.ค.57!F101+ม.ค.58!F101+ก.พ.58!F101+มี.ค.58!F101+เม.ย.58!F101</f>
        <v>8903</v>
      </c>
      <c r="F101" s="409">
        <f>F103</f>
        <v>3862</v>
      </c>
      <c r="G101" s="397">
        <f t="shared" ref="G101:G102" si="4">E101*100/D101</f>
        <v>61.231086657496562</v>
      </c>
    </row>
    <row r="102" spans="1:7" ht="21" customHeight="1">
      <c r="A102" s="125"/>
      <c r="B102" s="338"/>
      <c r="C102" s="482" t="s">
        <v>19</v>
      </c>
      <c r="D102" s="484">
        <v>14940</v>
      </c>
      <c r="E102" s="486">
        <f>ต.ค.57!F102+พ.ย.57!F102+ธ.ค.57!F102+ม.ค.58!F102+ก.พ.58!F102+มี.ค.58!F102+เม.ย.58!F102</f>
        <v>9406</v>
      </c>
      <c r="F102" s="452">
        <f>F111</f>
        <v>3938</v>
      </c>
      <c r="G102" s="123">
        <f t="shared" si="4"/>
        <v>62.958500669344041</v>
      </c>
    </row>
    <row r="103" spans="1:7" ht="21" customHeight="1">
      <c r="A103" s="177"/>
      <c r="B103" s="345" t="s">
        <v>182</v>
      </c>
      <c r="C103" s="187"/>
      <c r="D103" s="192"/>
      <c r="E103" s="476">
        <f>ต.ค.57!F103+พ.ย.57!F103+ธ.ค.57!F103+ม.ค.58!F103+ก.พ.58!F103+มี.ค.58!F103+เม.ย.58!F103</f>
        <v>8903</v>
      </c>
      <c r="F103" s="122">
        <f>F104+F109+F110</f>
        <v>3862</v>
      </c>
      <c r="G103" s="123"/>
    </row>
    <row r="104" spans="1:7" ht="21" customHeight="1">
      <c r="A104" s="125"/>
      <c r="B104" s="347" t="s">
        <v>183</v>
      </c>
      <c r="C104" s="96"/>
      <c r="D104" s="97"/>
      <c r="E104" s="476">
        <f>ต.ค.57!F104+พ.ย.57!F104+ธ.ค.57!F104+ม.ค.58!F104+ก.พ.58!F104+มี.ค.58!F104+เม.ย.58!F104</f>
        <v>4085</v>
      </c>
      <c r="F104" s="94">
        <f>F105+F106+F107+F108</f>
        <v>763</v>
      </c>
      <c r="G104" s="95"/>
    </row>
    <row r="105" spans="1:7" ht="21" customHeight="1">
      <c r="A105" s="125"/>
      <c r="B105" s="132" t="s">
        <v>193</v>
      </c>
      <c r="C105" s="96"/>
      <c r="D105" s="97"/>
      <c r="E105" s="476">
        <f>ต.ค.57!F105+พ.ย.57!F105+ธ.ค.57!F105+ม.ค.58!F105+ก.พ.58!F105+มี.ค.58!F105+เม.ย.58!F105</f>
        <v>98</v>
      </c>
      <c r="F105" s="94">
        <v>20</v>
      </c>
      <c r="G105" s="95"/>
    </row>
    <row r="106" spans="1:7" ht="21" customHeight="1">
      <c r="A106" s="125"/>
      <c r="B106" s="132" t="s">
        <v>93</v>
      </c>
      <c r="C106" s="96"/>
      <c r="D106" s="97"/>
      <c r="E106" s="476">
        <f>ต.ค.57!F106+พ.ย.57!F106+ธ.ค.57!F106+ม.ค.58!F106+ก.พ.58!F106+มี.ค.58!F106+เม.ย.58!F106</f>
        <v>2148</v>
      </c>
      <c r="F106" s="94">
        <v>649</v>
      </c>
      <c r="G106" s="95"/>
    </row>
    <row r="107" spans="1:7" ht="21" customHeight="1">
      <c r="A107" s="125"/>
      <c r="B107" s="132" t="s">
        <v>94</v>
      </c>
      <c r="C107" s="96"/>
      <c r="D107" s="97"/>
      <c r="E107" s="476">
        <f>ต.ค.57!F107+พ.ย.57!F107+ธ.ค.57!F107+ม.ค.58!F107+ก.พ.58!F107+มี.ค.58!F107+เม.ย.58!F107</f>
        <v>1837</v>
      </c>
      <c r="F107" s="94">
        <v>94</v>
      </c>
      <c r="G107" s="95"/>
    </row>
    <row r="108" spans="1:7" ht="21" customHeight="1">
      <c r="A108" s="125"/>
      <c r="B108" s="132" t="s">
        <v>199</v>
      </c>
      <c r="C108" s="96"/>
      <c r="D108" s="97"/>
      <c r="E108" s="476">
        <f>ต.ค.57!F108+พ.ย.57!F108+ธ.ค.57!F108+ม.ค.58!F108+ก.พ.58!F108+มี.ค.58!F108+เม.ย.58!F108</f>
        <v>2</v>
      </c>
      <c r="F108" s="94">
        <v>0</v>
      </c>
      <c r="G108" s="95"/>
    </row>
    <row r="109" spans="1:7" ht="21" customHeight="1">
      <c r="A109" s="125"/>
      <c r="B109" s="347" t="s">
        <v>196</v>
      </c>
      <c r="C109" s="96"/>
      <c r="D109" s="97"/>
      <c r="E109" s="476">
        <f>ต.ค.57!F109+พ.ย.57!F109+ธ.ค.57!F109+ม.ค.58!F109+ก.พ.58!F109+มี.ค.58!F109+เม.ย.58!F109</f>
        <v>35</v>
      </c>
      <c r="F109" s="94">
        <v>0</v>
      </c>
      <c r="G109" s="95"/>
    </row>
    <row r="110" spans="1:7" ht="21" customHeight="1">
      <c r="A110" s="129"/>
      <c r="B110" s="348" t="s">
        <v>201</v>
      </c>
      <c r="C110" s="190"/>
      <c r="D110" s="191"/>
      <c r="E110" s="476">
        <f>ต.ค.57!F110+พ.ย.57!F110+ธ.ค.57!F110+ม.ค.58!F110+ก.พ.58!F110+มี.ค.58!F110+เม.ย.58!F110</f>
        <v>4783</v>
      </c>
      <c r="F110" s="99">
        <v>3099</v>
      </c>
      <c r="G110" s="121"/>
    </row>
    <row r="111" spans="1:7" ht="21" customHeight="1">
      <c r="A111" s="404"/>
      <c r="B111" s="410" t="s">
        <v>184</v>
      </c>
      <c r="C111" s="406" t="s">
        <v>19</v>
      </c>
      <c r="D111" s="485">
        <v>14940</v>
      </c>
      <c r="E111" s="383">
        <f>ต.ค.57!F111+พ.ย.57!F111+ธ.ค.57!F111+ม.ค.58!F111+ก.พ.58!F111+มี.ค.58!F111+เม.ย.58!F111</f>
        <v>9406</v>
      </c>
      <c r="F111" s="383">
        <f>F112+F117+F118</f>
        <v>3938</v>
      </c>
      <c r="G111" s="397">
        <f t="shared" ref="G111" si="5">E111*100/D111</f>
        <v>62.958500669344041</v>
      </c>
    </row>
    <row r="112" spans="1:7" ht="21" customHeight="1">
      <c r="A112" s="177"/>
      <c r="B112" s="349" t="s">
        <v>185</v>
      </c>
      <c r="C112" s="187"/>
      <c r="D112" s="192"/>
      <c r="E112" s="476">
        <f>ต.ค.57!F112+พ.ย.57!F112+ธ.ค.57!F112+ม.ค.58!F112+ก.พ.58!F112+มี.ค.58!F112+เม.ย.58!F112</f>
        <v>4582</v>
      </c>
      <c r="F112" s="101">
        <f>F113+F114+F115+F116</f>
        <v>839</v>
      </c>
      <c r="G112" s="123"/>
    </row>
    <row r="113" spans="1:7" ht="21" customHeight="1">
      <c r="A113" s="131"/>
      <c r="B113" s="132" t="s">
        <v>193</v>
      </c>
      <c r="C113" s="96"/>
      <c r="D113" s="97"/>
      <c r="E113" s="476">
        <f>ต.ค.57!F113+พ.ย.57!F113+ธ.ค.57!F113+ม.ค.58!F113+ก.พ.58!F113+มี.ค.58!F113+เม.ย.58!F113</f>
        <v>113</v>
      </c>
      <c r="F113" s="108">
        <v>23</v>
      </c>
      <c r="G113" s="109"/>
    </row>
    <row r="114" spans="1:7" ht="21" customHeight="1">
      <c r="A114" s="125"/>
      <c r="B114" s="132" t="s">
        <v>93</v>
      </c>
      <c r="C114" s="96"/>
      <c r="D114" s="97"/>
      <c r="E114" s="476">
        <f>ต.ค.57!F114+พ.ย.57!F114+ธ.ค.57!F114+ม.ค.58!F114+ก.พ.58!F114+มี.ค.58!F114+เม.ย.58!F114</f>
        <v>2259</v>
      </c>
      <c r="F114" s="94">
        <v>671</v>
      </c>
      <c r="G114" s="95"/>
    </row>
    <row r="115" spans="1:7" ht="21" customHeight="1">
      <c r="A115" s="125"/>
      <c r="B115" s="132" t="s">
        <v>94</v>
      </c>
      <c r="C115" s="96"/>
      <c r="D115" s="97"/>
      <c r="E115" s="476">
        <f>ต.ค.57!F115+พ.ย.57!F115+ธ.ค.57!F115+ม.ค.58!F115+ก.พ.58!F115+มี.ค.58!F115+เม.ย.58!F115</f>
        <v>2207</v>
      </c>
      <c r="F115" s="94">
        <v>144</v>
      </c>
      <c r="G115" s="95"/>
    </row>
    <row r="116" spans="1:7" ht="21" customHeight="1">
      <c r="A116" s="125"/>
      <c r="B116" s="132" t="s">
        <v>199</v>
      </c>
      <c r="C116" s="96"/>
      <c r="D116" s="97"/>
      <c r="E116" s="476">
        <f>ต.ค.57!F116+พ.ย.57!F116+ธ.ค.57!F116+ม.ค.58!F116+ก.พ.58!F116+มี.ค.58!F116+เม.ย.58!F116</f>
        <v>3</v>
      </c>
      <c r="F116" s="94">
        <v>1</v>
      </c>
      <c r="G116" s="95"/>
    </row>
    <row r="117" spans="1:7" ht="21" customHeight="1">
      <c r="A117" s="125"/>
      <c r="B117" s="347" t="s">
        <v>197</v>
      </c>
      <c r="C117" s="96"/>
      <c r="D117" s="97"/>
      <c r="E117" s="476">
        <f>ต.ค.57!F117+พ.ย.57!F117+ธ.ค.57!F117+ม.ค.58!F117+ก.พ.58!F117+มี.ค.58!F117+เม.ย.58!F117</f>
        <v>41</v>
      </c>
      <c r="F117" s="94">
        <v>0</v>
      </c>
      <c r="G117" s="95"/>
    </row>
    <row r="118" spans="1:7" ht="21" customHeight="1">
      <c r="A118" s="126"/>
      <c r="B118" s="350" t="s">
        <v>202</v>
      </c>
      <c r="C118" s="98"/>
      <c r="D118" s="105"/>
      <c r="E118" s="451">
        <f>ต.ค.57!F118+พ.ย.57!F118+ธ.ค.57!F118+ม.ค.58!F118+ก.พ.58!F118+มี.ค.58!F118+เม.ย.58!F118</f>
        <v>4783</v>
      </c>
      <c r="F118" s="99">
        <v>3099</v>
      </c>
      <c r="G118" s="100"/>
    </row>
    <row r="119" spans="1:7" ht="21" customHeight="1">
      <c r="A119" s="117"/>
      <c r="B119" s="110"/>
      <c r="C119" s="110"/>
      <c r="D119" s="111"/>
      <c r="E119" s="110"/>
      <c r="F119" s="112"/>
      <c r="G119" s="113"/>
    </row>
  </sheetData>
  <mergeCells count="22">
    <mergeCell ref="A74:B74"/>
    <mergeCell ref="A1:G1"/>
    <mergeCell ref="A2:G2"/>
    <mergeCell ref="A3:G3"/>
    <mergeCell ref="A4:B5"/>
    <mergeCell ref="C4:C5"/>
    <mergeCell ref="D4:D5"/>
    <mergeCell ref="E4:E5"/>
    <mergeCell ref="F4:F5"/>
    <mergeCell ref="G4:G5"/>
    <mergeCell ref="A6:B6"/>
    <mergeCell ref="A7:B7"/>
    <mergeCell ref="A8:B8"/>
    <mergeCell ref="A53:B53"/>
    <mergeCell ref="A58:B58"/>
    <mergeCell ref="A101:B101"/>
    <mergeCell ref="A79:B79"/>
    <mergeCell ref="A80:B80"/>
    <mergeCell ref="A81:B81"/>
    <mergeCell ref="A84:B84"/>
    <mergeCell ref="A92:B92"/>
    <mergeCell ref="A93:B93"/>
  </mergeCells>
  <printOptions horizontalCentered="1"/>
  <pageMargins left="0.35" right="0.23" top="0.72" bottom="0.44" header="0.49" footer="0.26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16</vt:i4>
      </vt:variant>
      <vt:variant>
        <vt:lpstr>ช่วงที่มีชื่อ</vt:lpstr>
      </vt:variant>
      <vt:variant>
        <vt:i4>14</vt:i4>
      </vt:variant>
    </vt:vector>
  </HeadingPairs>
  <TitlesOfParts>
    <vt:vector size="30" baseType="lpstr">
      <vt:lpstr>สรุปผลงานสำคัญ-สะสมรายเดือน</vt:lpstr>
      <vt:lpstr>ชุมพร</vt:lpstr>
      <vt:lpstr>ต.ค.57</vt:lpstr>
      <vt:lpstr>พ.ย.57</vt:lpstr>
      <vt:lpstr>ธ.ค.57</vt:lpstr>
      <vt:lpstr>ม.ค.58</vt:lpstr>
      <vt:lpstr>ก.พ.58</vt:lpstr>
      <vt:lpstr>มี.ค.58</vt:lpstr>
      <vt:lpstr>เม.ย.58</vt:lpstr>
      <vt:lpstr>พ.ค.58</vt:lpstr>
      <vt:lpstr>มิ.ย.58</vt:lpstr>
      <vt:lpstr>ก.ค.58</vt:lpstr>
      <vt:lpstr>ส.ค.58</vt:lpstr>
      <vt:lpstr>ก.ย.58</vt:lpstr>
      <vt:lpstr>Sheet1</vt:lpstr>
      <vt:lpstr>Sheet3</vt:lpstr>
      <vt:lpstr>ก.ค.58!Print_Titles</vt:lpstr>
      <vt:lpstr>ก.พ.58!Print_Titles</vt:lpstr>
      <vt:lpstr>ก.ย.58!Print_Titles</vt:lpstr>
      <vt:lpstr>ชุมพร!Print_Titles</vt:lpstr>
      <vt:lpstr>ต.ค.57!Print_Titles</vt:lpstr>
      <vt:lpstr>ธ.ค.57!Print_Titles</vt:lpstr>
      <vt:lpstr>พ.ค.58!Print_Titles</vt:lpstr>
      <vt:lpstr>พ.ย.57!Print_Titles</vt:lpstr>
      <vt:lpstr>ม.ค.58!Print_Titles</vt:lpstr>
      <vt:lpstr>มิ.ย.58!Print_Titles</vt:lpstr>
      <vt:lpstr>มี.ค.58!Print_Titles</vt:lpstr>
      <vt:lpstr>เม.ย.58!Print_Titles</vt:lpstr>
      <vt:lpstr>ส.ค.58!Print_Titles</vt:lpstr>
      <vt:lpstr>'สรุปผลงานสำคัญ-สะสมรายเดือน'!Print_Titles</vt:lpstr>
    </vt:vector>
  </TitlesOfParts>
  <Company>DOE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comadmin</dc:creator>
  <cp:lastModifiedBy>DOE_MASTER</cp:lastModifiedBy>
  <cp:lastPrinted>2015-09-29T08:36:30Z</cp:lastPrinted>
  <dcterms:created xsi:type="dcterms:W3CDTF">2006-01-11T02:50:52Z</dcterms:created>
  <dcterms:modified xsi:type="dcterms:W3CDTF">2015-09-29T08:37:42Z</dcterms:modified>
</cp:coreProperties>
</file>