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785" yWindow="3720" windowWidth="11955" windowHeight="6240" tabRatio="796" firstSheet="1" activeTab="12"/>
  </bookViews>
  <sheets>
    <sheet name="สรุปผลงานสำคัญ-สะสมรายเดือน" sheetId="36" state="hidden" r:id="rId1"/>
    <sheet name="ต.ค.59" sheetId="50" r:id="rId2"/>
    <sheet name="พ.ย.59" sheetId="56" r:id="rId3"/>
    <sheet name="ธ.ค.59" sheetId="57" r:id="rId4"/>
    <sheet name="ม.ค.60" sheetId="58" r:id="rId5"/>
    <sheet name="ก.พ.60" sheetId="59" r:id="rId6"/>
    <sheet name="มี.ค.60" sheetId="60" r:id="rId7"/>
    <sheet name="เม.ย.60" sheetId="61" r:id="rId8"/>
    <sheet name="พ.ค.60" sheetId="62" r:id="rId9"/>
    <sheet name="มิ.ย.60" sheetId="63" r:id="rId10"/>
    <sheet name="ก.ค.60" sheetId="67" r:id="rId11"/>
    <sheet name="ส.ค.60" sheetId="68" r:id="rId12"/>
    <sheet name="ก.ย.60" sheetId="69" r:id="rId13"/>
    <sheet name="แยกsjc" sheetId="64" r:id="rId14"/>
    <sheet name="ต่างด้าว" sheetId="65" r:id="rId15"/>
    <sheet name="เป้าหมาย" sheetId="45" r:id="rId16"/>
    <sheet name="Sheet3" sheetId="55" r:id="rId17"/>
  </sheets>
  <definedNames>
    <definedName name="_xlnm.Print_Area" localSheetId="10">ก.ค.60!$A$1:$G$141</definedName>
    <definedName name="_xlnm.Print_Area" localSheetId="5">ก.พ.60!$A$1:$G$141</definedName>
    <definedName name="_xlnm.Print_Area" localSheetId="12">ก.ย.60!$A$1:$G$141</definedName>
    <definedName name="_xlnm.Print_Area" localSheetId="1">ต.ค.59!$A$1:$G$141</definedName>
    <definedName name="_xlnm.Print_Area" localSheetId="3">ธ.ค.59!$A$1:$G$141</definedName>
    <definedName name="_xlnm.Print_Area" localSheetId="8">พ.ค.60!$A$1:$G$141</definedName>
    <definedName name="_xlnm.Print_Area" localSheetId="2">พ.ย.59!$A$1:$G$141</definedName>
    <definedName name="_xlnm.Print_Area" localSheetId="4">ม.ค.60!$A$1:$G$141</definedName>
    <definedName name="_xlnm.Print_Area" localSheetId="9">มิ.ย.60!$A$1:$G$141</definedName>
    <definedName name="_xlnm.Print_Area" localSheetId="6">มี.ค.60!$A$1:$G$141</definedName>
    <definedName name="_xlnm.Print_Area" localSheetId="7">เม.ย.60!$A$1:$G$141</definedName>
    <definedName name="_xlnm.Print_Area" localSheetId="11">ส.ค.60!$A$1:$G$141</definedName>
    <definedName name="_xlnm.Print_Titles" localSheetId="10">ก.ค.60!$5:$6</definedName>
    <definedName name="_xlnm.Print_Titles" localSheetId="5">ก.พ.60!$5:$6</definedName>
    <definedName name="_xlnm.Print_Titles" localSheetId="12">ก.ย.60!$5:$6</definedName>
    <definedName name="_xlnm.Print_Titles" localSheetId="1">ต.ค.59!$5:$6</definedName>
    <definedName name="_xlnm.Print_Titles" localSheetId="3">ธ.ค.59!$5:$6</definedName>
    <definedName name="_xlnm.Print_Titles" localSheetId="8">พ.ค.60!$5:$6</definedName>
    <definedName name="_xlnm.Print_Titles" localSheetId="2">พ.ย.59!$5:$6</definedName>
    <definedName name="_xlnm.Print_Titles" localSheetId="4">ม.ค.60!$5:$6</definedName>
    <definedName name="_xlnm.Print_Titles" localSheetId="9">มิ.ย.60!$5:$6</definedName>
    <definedName name="_xlnm.Print_Titles" localSheetId="6">มี.ค.60!$5:$6</definedName>
    <definedName name="_xlnm.Print_Titles" localSheetId="7">เม.ย.60!$5:$6</definedName>
    <definedName name="_xlnm.Print_Titles" localSheetId="11">ส.ค.60!$5:$6</definedName>
    <definedName name="_xlnm.Print_Titles" localSheetId="0">'สรุปผลงานสำคัญ-สะสมรายเดือน'!$4:$6</definedName>
  </definedNames>
  <calcPr calcId="125725"/>
</workbook>
</file>

<file path=xl/calcChain.xml><?xml version="1.0" encoding="utf-8"?>
<calcChain xmlns="http://schemas.openxmlformats.org/spreadsheetml/2006/main">
  <c r="E138" i="69"/>
  <c r="E125"/>
  <c r="G125" s="1"/>
  <c r="E139"/>
  <c r="E140"/>
  <c r="G140" s="1"/>
  <c r="G138"/>
  <c r="E130"/>
  <c r="E132"/>
  <c r="E133"/>
  <c r="E134"/>
  <c r="E117"/>
  <c r="E118"/>
  <c r="E119"/>
  <c r="E120"/>
  <c r="E121"/>
  <c r="E122"/>
  <c r="E123"/>
  <c r="E116"/>
  <c r="E109"/>
  <c r="E110"/>
  <c r="E111"/>
  <c r="E112"/>
  <c r="E113"/>
  <c r="E114"/>
  <c r="E115"/>
  <c r="E108"/>
  <c r="E107" s="1"/>
  <c r="G107" s="1"/>
  <c r="E96"/>
  <c r="E97"/>
  <c r="E99"/>
  <c r="E100"/>
  <c r="E101"/>
  <c r="E102"/>
  <c r="E103"/>
  <c r="E95"/>
  <c r="G95" s="1"/>
  <c r="E93"/>
  <c r="G93" s="1"/>
  <c r="E92"/>
  <c r="G92" s="1"/>
  <c r="E88"/>
  <c r="E86" s="1"/>
  <c r="G86" s="1"/>
  <c r="E89"/>
  <c r="E90"/>
  <c r="E87"/>
  <c r="E85" s="1"/>
  <c r="G85" s="1"/>
  <c r="E72"/>
  <c r="E73"/>
  <c r="G73" s="1"/>
  <c r="E75"/>
  <c r="E76"/>
  <c r="G76" s="1"/>
  <c r="E77"/>
  <c r="E78"/>
  <c r="E79"/>
  <c r="E80"/>
  <c r="G80" s="1"/>
  <c r="E81"/>
  <c r="G81" s="1"/>
  <c r="E71"/>
  <c r="E66"/>
  <c r="E60"/>
  <c r="G60" s="1"/>
  <c r="E61"/>
  <c r="G61" s="1"/>
  <c r="E59"/>
  <c r="G59" s="1"/>
  <c r="E57"/>
  <c r="G57" s="1"/>
  <c r="E54"/>
  <c r="E55"/>
  <c r="E53"/>
  <c r="E43"/>
  <c r="E44"/>
  <c r="E45"/>
  <c r="E46"/>
  <c r="E47"/>
  <c r="E48"/>
  <c r="E49"/>
  <c r="E50"/>
  <c r="E51"/>
  <c r="E42"/>
  <c r="E23"/>
  <c r="E24"/>
  <c r="E26"/>
  <c r="E27"/>
  <c r="E28"/>
  <c r="E30"/>
  <c r="E31"/>
  <c r="E32"/>
  <c r="E33"/>
  <c r="E34"/>
  <c r="E35"/>
  <c r="E36"/>
  <c r="E37"/>
  <c r="E38"/>
  <c r="E39"/>
  <c r="E40"/>
  <c r="E13"/>
  <c r="E14"/>
  <c r="E15"/>
  <c r="E16"/>
  <c r="E17"/>
  <c r="E18"/>
  <c r="E19"/>
  <c r="E20"/>
  <c r="E12"/>
  <c r="F25"/>
  <c r="G139"/>
  <c r="F107"/>
  <c r="F98"/>
  <c r="E98" s="1"/>
  <c r="G98" s="1"/>
  <c r="F86"/>
  <c r="F85"/>
  <c r="G79"/>
  <c r="F78"/>
  <c r="G78"/>
  <c r="D78"/>
  <c r="F77"/>
  <c r="G77"/>
  <c r="D77"/>
  <c r="G75"/>
  <c r="F74"/>
  <c r="D74"/>
  <c r="G72"/>
  <c r="F71"/>
  <c r="G71"/>
  <c r="D71"/>
  <c r="F52"/>
  <c r="G51"/>
  <c r="F48"/>
  <c r="G48"/>
  <c r="F45"/>
  <c r="G45" s="1"/>
  <c r="F42"/>
  <c r="G42"/>
  <c r="D41"/>
  <c r="G40"/>
  <c r="F37"/>
  <c r="G37" s="1"/>
  <c r="G36"/>
  <c r="F29"/>
  <c r="E29" s="1"/>
  <c r="F22"/>
  <c r="E23" i="68"/>
  <c r="E139"/>
  <c r="E140"/>
  <c r="G138"/>
  <c r="E130"/>
  <c r="E131"/>
  <c r="E132"/>
  <c r="E133"/>
  <c r="E134"/>
  <c r="E129"/>
  <c r="E118"/>
  <c r="E119"/>
  <c r="E120"/>
  <c r="E121"/>
  <c r="E122"/>
  <c r="E123"/>
  <c r="E111"/>
  <c r="E112"/>
  <c r="E113"/>
  <c r="E114"/>
  <c r="E115"/>
  <c r="E110"/>
  <c r="E100"/>
  <c r="E101"/>
  <c r="E102"/>
  <c r="E103"/>
  <c r="E99"/>
  <c r="E97"/>
  <c r="E96"/>
  <c r="E93"/>
  <c r="G93" s="1"/>
  <c r="E92"/>
  <c r="G92" s="1"/>
  <c r="E88"/>
  <c r="E86" s="1"/>
  <c r="G86" s="1"/>
  <c r="E89"/>
  <c r="E90"/>
  <c r="E87"/>
  <c r="E72"/>
  <c r="G72" s="1"/>
  <c r="E73"/>
  <c r="E75"/>
  <c r="G75" s="1"/>
  <c r="E76"/>
  <c r="G76" s="1"/>
  <c r="E77"/>
  <c r="E78"/>
  <c r="E79"/>
  <c r="E80"/>
  <c r="G80" s="1"/>
  <c r="E81"/>
  <c r="E71"/>
  <c r="E66"/>
  <c r="E60"/>
  <c r="E61"/>
  <c r="G61" s="1"/>
  <c r="E59"/>
  <c r="G59" s="1"/>
  <c r="E57"/>
  <c r="G57" s="1"/>
  <c r="E54"/>
  <c r="E55"/>
  <c r="E53"/>
  <c r="E43"/>
  <c r="E44"/>
  <c r="E45"/>
  <c r="E46"/>
  <c r="E47"/>
  <c r="E49"/>
  <c r="E50"/>
  <c r="E51"/>
  <c r="E24"/>
  <c r="E27"/>
  <c r="E28"/>
  <c r="E29"/>
  <c r="E30"/>
  <c r="E31"/>
  <c r="E32"/>
  <c r="E33"/>
  <c r="E34"/>
  <c r="E35"/>
  <c r="E36"/>
  <c r="G36" s="1"/>
  <c r="E38"/>
  <c r="E39"/>
  <c r="E40"/>
  <c r="G40" s="1"/>
  <c r="E13"/>
  <c r="E14"/>
  <c r="E15"/>
  <c r="E16"/>
  <c r="E17"/>
  <c r="E18"/>
  <c r="E19"/>
  <c r="E20"/>
  <c r="E12"/>
  <c r="G140"/>
  <c r="G139"/>
  <c r="G125"/>
  <c r="E125"/>
  <c r="F117"/>
  <c r="F116" s="1"/>
  <c r="E116" s="1"/>
  <c r="F109"/>
  <c r="F108" s="1"/>
  <c r="F107" s="1"/>
  <c r="F98"/>
  <c r="E98" s="1"/>
  <c r="G98" s="1"/>
  <c r="F95"/>
  <c r="E95" s="1"/>
  <c r="G95" s="1"/>
  <c r="E85"/>
  <c r="G85" s="1"/>
  <c r="F86"/>
  <c r="F85"/>
  <c r="G81"/>
  <c r="G79"/>
  <c r="F78"/>
  <c r="D78"/>
  <c r="F77"/>
  <c r="D77"/>
  <c r="F74"/>
  <c r="E74" s="1"/>
  <c r="D74"/>
  <c r="G73"/>
  <c r="F71"/>
  <c r="D71"/>
  <c r="G71" s="1"/>
  <c r="G60"/>
  <c r="F52"/>
  <c r="G51"/>
  <c r="F48"/>
  <c r="E48" s="1"/>
  <c r="F45"/>
  <c r="G45" s="1"/>
  <c r="F42"/>
  <c r="E42" s="1"/>
  <c r="G42" s="1"/>
  <c r="D41"/>
  <c r="F37"/>
  <c r="E37" s="1"/>
  <c r="G37" s="1"/>
  <c r="F29"/>
  <c r="F26"/>
  <c r="E26" s="1"/>
  <c r="F22"/>
  <c r="G95" i="67"/>
  <c r="G95" i="63"/>
  <c r="G95" i="62"/>
  <c r="G95" i="61"/>
  <c r="G95" i="60"/>
  <c r="G95" i="59"/>
  <c r="G95" i="58"/>
  <c r="G95" i="57"/>
  <c r="G95" i="56"/>
  <c r="G95" i="50"/>
  <c r="F95" i="67"/>
  <c r="F95" i="63"/>
  <c r="F37" i="67"/>
  <c r="F26"/>
  <c r="E139"/>
  <c r="E140"/>
  <c r="G140" s="1"/>
  <c r="E138"/>
  <c r="E130"/>
  <c r="E131"/>
  <c r="E132"/>
  <c r="E133"/>
  <c r="E134"/>
  <c r="E129"/>
  <c r="E125"/>
  <c r="G125" s="1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G93" s="1"/>
  <c r="E92"/>
  <c r="G92" s="1"/>
  <c r="E88"/>
  <c r="E86" s="1"/>
  <c r="G86" s="1"/>
  <c r="E89"/>
  <c r="E90"/>
  <c r="E87"/>
  <c r="E85" s="1"/>
  <c r="G85" s="1"/>
  <c r="E72"/>
  <c r="E73"/>
  <c r="E75"/>
  <c r="E76"/>
  <c r="E78"/>
  <c r="G78" s="1"/>
  <c r="E79"/>
  <c r="G79" s="1"/>
  <c r="E80"/>
  <c r="E81"/>
  <c r="G81" s="1"/>
  <c r="E71"/>
  <c r="G71" s="1"/>
  <c r="E66"/>
  <c r="E60"/>
  <c r="E61"/>
  <c r="G61" s="1"/>
  <c r="E59"/>
  <c r="G59" s="1"/>
  <c r="E57"/>
  <c r="G57" s="1"/>
  <c r="E54"/>
  <c r="E55"/>
  <c r="E53"/>
  <c r="E43"/>
  <c r="E44"/>
  <c r="E45"/>
  <c r="G45" s="1"/>
  <c r="E46"/>
  <c r="E47"/>
  <c r="E49"/>
  <c r="E50"/>
  <c r="E51"/>
  <c r="G51" s="1"/>
  <c r="E23"/>
  <c r="E24"/>
  <c r="E26"/>
  <c r="E27"/>
  <c r="E28"/>
  <c r="E30"/>
  <c r="E31"/>
  <c r="E32"/>
  <c r="E33"/>
  <c r="E34"/>
  <c r="E35"/>
  <c r="E36"/>
  <c r="G36" s="1"/>
  <c r="E37"/>
  <c r="G37" s="1"/>
  <c r="E38"/>
  <c r="E39"/>
  <c r="E40"/>
  <c r="G40" s="1"/>
  <c r="E13"/>
  <c r="E14"/>
  <c r="E15"/>
  <c r="E16"/>
  <c r="E17"/>
  <c r="E18"/>
  <c r="E19"/>
  <c r="E20"/>
  <c r="E12"/>
  <c r="G139"/>
  <c r="G138"/>
  <c r="F117"/>
  <c r="F116" s="1"/>
  <c r="E116" s="1"/>
  <c r="F109"/>
  <c r="F108" s="1"/>
  <c r="F98"/>
  <c r="E98" s="1"/>
  <c r="G98" s="1"/>
  <c r="F86"/>
  <c r="F85"/>
  <c r="G80"/>
  <c r="F78"/>
  <c r="D78"/>
  <c r="F77"/>
  <c r="E77" s="1"/>
  <c r="G77" s="1"/>
  <c r="D77"/>
  <c r="G76"/>
  <c r="G75"/>
  <c r="F74"/>
  <c r="E74" s="1"/>
  <c r="G74" s="1"/>
  <c r="D74"/>
  <c r="G73"/>
  <c r="G72"/>
  <c r="F71"/>
  <c r="D71"/>
  <c r="G60"/>
  <c r="F52"/>
  <c r="F48"/>
  <c r="E48" s="1"/>
  <c r="G48" s="1"/>
  <c r="F45"/>
  <c r="F42"/>
  <c r="E42" s="1"/>
  <c r="G42" s="1"/>
  <c r="D41"/>
  <c r="F29"/>
  <c r="E29" s="1"/>
  <c r="F25"/>
  <c r="E25" s="1"/>
  <c r="F22"/>
  <c r="E74" i="69" l="1"/>
  <c r="G74" s="1"/>
  <c r="E25"/>
  <c r="G25" s="1"/>
  <c r="E22"/>
  <c r="G22" s="1"/>
  <c r="E52"/>
  <c r="E109" i="68"/>
  <c r="E41" i="69"/>
  <c r="F106"/>
  <c r="E106"/>
  <c r="G106" s="1"/>
  <c r="G74" i="68"/>
  <c r="E117"/>
  <c r="G77"/>
  <c r="E52"/>
  <c r="G48"/>
  <c r="F25"/>
  <c r="G78"/>
  <c r="E41"/>
  <c r="E106"/>
  <c r="G106" s="1"/>
  <c r="F106"/>
  <c r="E108"/>
  <c r="E107" s="1"/>
  <c r="G107" s="1"/>
  <c r="E117" i="67"/>
  <c r="F107"/>
  <c r="E108"/>
  <c r="E107" s="1"/>
  <c r="G107" s="1"/>
  <c r="E109"/>
  <c r="G25"/>
  <c r="E41"/>
  <c r="E52"/>
  <c r="F106"/>
  <c r="E106"/>
  <c r="G106" s="1"/>
  <c r="D16" i="65"/>
  <c r="C16"/>
  <c r="D7" i="64"/>
  <c r="D8" s="1"/>
  <c r="D9" s="1"/>
  <c r="D10" s="1"/>
  <c r="D11" s="1"/>
  <c r="D12" s="1"/>
  <c r="D6"/>
  <c r="D5"/>
  <c r="C16"/>
  <c r="E16"/>
  <c r="F16"/>
  <c r="F129" i="63"/>
  <c r="F129" i="62"/>
  <c r="F129" i="61"/>
  <c r="F129" i="60"/>
  <c r="F129" i="59"/>
  <c r="E129"/>
  <c r="F129" i="58"/>
  <c r="E129"/>
  <c r="F129" i="57"/>
  <c r="E129"/>
  <c r="F129" i="56"/>
  <c r="E129"/>
  <c r="F129" i="50"/>
  <c r="E129"/>
  <c r="E139" i="63"/>
  <c r="E140"/>
  <c r="G140" s="1"/>
  <c r="E138"/>
  <c r="E130"/>
  <c r="E131"/>
  <c r="E129" s="1"/>
  <c r="E132"/>
  <c r="E133"/>
  <c r="E134"/>
  <c r="E118"/>
  <c r="E119"/>
  <c r="E120"/>
  <c r="E121"/>
  <c r="E122"/>
  <c r="E123"/>
  <c r="E109"/>
  <c r="E110"/>
  <c r="E111"/>
  <c r="E112"/>
  <c r="E113"/>
  <c r="E114"/>
  <c r="E115"/>
  <c r="E108"/>
  <c r="E96"/>
  <c r="E97"/>
  <c r="E99"/>
  <c r="E100"/>
  <c r="E101"/>
  <c r="E102"/>
  <c r="E103"/>
  <c r="E93"/>
  <c r="E92"/>
  <c r="E88"/>
  <c r="E86" s="1"/>
  <c r="G86" s="1"/>
  <c r="E89"/>
  <c r="E90"/>
  <c r="E87"/>
  <c r="E85" s="1"/>
  <c r="G85" s="1"/>
  <c r="E72"/>
  <c r="G72" s="1"/>
  <c r="E73"/>
  <c r="E75"/>
  <c r="G75" s="1"/>
  <c r="E76"/>
  <c r="E79"/>
  <c r="E80"/>
  <c r="E81"/>
  <c r="E66"/>
  <c r="E60"/>
  <c r="G60" s="1"/>
  <c r="E61"/>
  <c r="G61" s="1"/>
  <c r="E59"/>
  <c r="E57"/>
  <c r="E54"/>
  <c r="E55"/>
  <c r="E53"/>
  <c r="E43"/>
  <c r="E44"/>
  <c r="E46"/>
  <c r="E47"/>
  <c r="E48"/>
  <c r="E49"/>
  <c r="E50"/>
  <c r="E51"/>
  <c r="E23"/>
  <c r="E24"/>
  <c r="E26"/>
  <c r="E27"/>
  <c r="E28"/>
  <c r="E30"/>
  <c r="E31"/>
  <c r="E32"/>
  <c r="E33"/>
  <c r="E34"/>
  <c r="E35"/>
  <c r="E36"/>
  <c r="G36" s="1"/>
  <c r="E37"/>
  <c r="G37" s="1"/>
  <c r="E38"/>
  <c r="E39"/>
  <c r="E40"/>
  <c r="E13"/>
  <c r="E14"/>
  <c r="E15"/>
  <c r="E16"/>
  <c r="E17"/>
  <c r="E18"/>
  <c r="E19"/>
  <c r="E20"/>
  <c r="E12"/>
  <c r="G139"/>
  <c r="F117"/>
  <c r="F116" s="1"/>
  <c r="E116" s="1"/>
  <c r="F109"/>
  <c r="F108" s="1"/>
  <c r="F98"/>
  <c r="E98" s="1"/>
  <c r="G93"/>
  <c r="G92"/>
  <c r="F86"/>
  <c r="F85"/>
  <c r="G81"/>
  <c r="G80"/>
  <c r="G79"/>
  <c r="F78"/>
  <c r="E78" s="1"/>
  <c r="D78"/>
  <c r="F77"/>
  <c r="D77"/>
  <c r="G76"/>
  <c r="F74"/>
  <c r="E74" s="1"/>
  <c r="D74"/>
  <c r="G73"/>
  <c r="F71"/>
  <c r="E71" s="1"/>
  <c r="G71" s="1"/>
  <c r="D71"/>
  <c r="G59"/>
  <c r="G57"/>
  <c r="F52"/>
  <c r="G51"/>
  <c r="G48"/>
  <c r="F48"/>
  <c r="F45"/>
  <c r="E45" s="1"/>
  <c r="G45" s="1"/>
  <c r="F42"/>
  <c r="D41"/>
  <c r="G40"/>
  <c r="F29"/>
  <c r="E29" s="1"/>
  <c r="F25"/>
  <c r="E25" s="1"/>
  <c r="G25" s="1"/>
  <c r="F22"/>
  <c r="E138" i="62"/>
  <c r="G138" s="1"/>
  <c r="G140"/>
  <c r="G139"/>
  <c r="F74"/>
  <c r="E74" s="1"/>
  <c r="G74" s="1"/>
  <c r="E139"/>
  <c r="E140"/>
  <c r="E130"/>
  <c r="E131"/>
  <c r="E129" s="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E92"/>
  <c r="E88"/>
  <c r="E89"/>
  <c r="E90"/>
  <c r="E87"/>
  <c r="E85" s="1"/>
  <c r="G85" s="1"/>
  <c r="E72"/>
  <c r="G72" s="1"/>
  <c r="E73"/>
  <c r="E75"/>
  <c r="G75" s="1"/>
  <c r="E76"/>
  <c r="G76" s="1"/>
  <c r="E77"/>
  <c r="G77" s="1"/>
  <c r="E78"/>
  <c r="E79"/>
  <c r="E80"/>
  <c r="E81"/>
  <c r="G81" s="1"/>
  <c r="E71"/>
  <c r="E66"/>
  <c r="E60"/>
  <c r="G60" s="1"/>
  <c r="E61"/>
  <c r="G61" s="1"/>
  <c r="E59"/>
  <c r="E57"/>
  <c r="G57" s="1"/>
  <c r="E54"/>
  <c r="E55"/>
  <c r="E53"/>
  <c r="E43"/>
  <c r="E41" s="1"/>
  <c r="E44"/>
  <c r="E46"/>
  <c r="E47"/>
  <c r="E48"/>
  <c r="E49"/>
  <c r="E50"/>
  <c r="E51"/>
  <c r="E23"/>
  <c r="E24"/>
  <c r="E26"/>
  <c r="E27"/>
  <c r="E28"/>
  <c r="E29"/>
  <c r="E30"/>
  <c r="E31"/>
  <c r="E32"/>
  <c r="E33"/>
  <c r="E34"/>
  <c r="E35"/>
  <c r="E36"/>
  <c r="G36" s="1"/>
  <c r="E37"/>
  <c r="G37" s="1"/>
  <c r="E38"/>
  <c r="E39"/>
  <c r="E40"/>
  <c r="E13"/>
  <c r="E14"/>
  <c r="E15"/>
  <c r="E16"/>
  <c r="E17"/>
  <c r="E18"/>
  <c r="E19"/>
  <c r="E20"/>
  <c r="E12"/>
  <c r="F117"/>
  <c r="F116" s="1"/>
  <c r="F109"/>
  <c r="F108" s="1"/>
  <c r="E108" s="1"/>
  <c r="F98"/>
  <c r="E98" s="1"/>
  <c r="F95"/>
  <c r="G93"/>
  <c r="G92"/>
  <c r="E86"/>
  <c r="G86" s="1"/>
  <c r="F86"/>
  <c r="F85"/>
  <c r="G80"/>
  <c r="G79"/>
  <c r="F78"/>
  <c r="G78"/>
  <c r="D78"/>
  <c r="F77"/>
  <c r="D77"/>
  <c r="D74"/>
  <c r="G73"/>
  <c r="F71"/>
  <c r="G71"/>
  <c r="D71"/>
  <c r="G59"/>
  <c r="F52"/>
  <c r="G51"/>
  <c r="F48"/>
  <c r="F45"/>
  <c r="E45" s="1"/>
  <c r="G45" s="1"/>
  <c r="F42"/>
  <c r="E42" s="1"/>
  <c r="G42" s="1"/>
  <c r="D41"/>
  <c r="G40"/>
  <c r="F29"/>
  <c r="F25"/>
  <c r="E25" s="1"/>
  <c r="G25" s="1"/>
  <c r="F22"/>
  <c r="F109" i="61"/>
  <c r="F108" s="1"/>
  <c r="E88"/>
  <c r="E86" s="1"/>
  <c r="G86" s="1"/>
  <c r="E89"/>
  <c r="E90"/>
  <c r="E87"/>
  <c r="E85" s="1"/>
  <c r="G85" s="1"/>
  <c r="E139"/>
  <c r="E140"/>
  <c r="E138"/>
  <c r="E130"/>
  <c r="E131"/>
  <c r="E129" s="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G93" s="1"/>
  <c r="E92"/>
  <c r="E72"/>
  <c r="E73"/>
  <c r="G73" s="1"/>
  <c r="E75"/>
  <c r="E76"/>
  <c r="E77"/>
  <c r="E78"/>
  <c r="E79"/>
  <c r="E80"/>
  <c r="E81"/>
  <c r="G81" s="1"/>
  <c r="E71"/>
  <c r="E66"/>
  <c r="E60"/>
  <c r="E61"/>
  <c r="G61" s="1"/>
  <c r="E59"/>
  <c r="E57"/>
  <c r="G57" s="1"/>
  <c r="E54"/>
  <c r="E55"/>
  <c r="E53"/>
  <c r="E43"/>
  <c r="E44"/>
  <c r="E46"/>
  <c r="E47"/>
  <c r="E49"/>
  <c r="E50"/>
  <c r="E51"/>
  <c r="E23"/>
  <c r="E24"/>
  <c r="E26"/>
  <c r="E27"/>
  <c r="E28"/>
  <c r="E30"/>
  <c r="E31"/>
  <c r="E32"/>
  <c r="E33"/>
  <c r="E34"/>
  <c r="E35"/>
  <c r="E36"/>
  <c r="G36" s="1"/>
  <c r="E37"/>
  <c r="G37" s="1"/>
  <c r="E38"/>
  <c r="E39"/>
  <c r="E40"/>
  <c r="E13"/>
  <c r="E14"/>
  <c r="E15"/>
  <c r="E16"/>
  <c r="E17"/>
  <c r="E18"/>
  <c r="E19"/>
  <c r="E20"/>
  <c r="E12"/>
  <c r="F117"/>
  <c r="F116" s="1"/>
  <c r="E116" s="1"/>
  <c r="F98"/>
  <c r="E98" s="1"/>
  <c r="F95"/>
  <c r="G92"/>
  <c r="F86"/>
  <c r="F85"/>
  <c r="G80"/>
  <c r="G79"/>
  <c r="F78"/>
  <c r="G78" s="1"/>
  <c r="D78"/>
  <c r="F77"/>
  <c r="D77"/>
  <c r="G76"/>
  <c r="G75"/>
  <c r="F74"/>
  <c r="E74" s="1"/>
  <c r="D74"/>
  <c r="G72"/>
  <c r="F71"/>
  <c r="D71"/>
  <c r="G60"/>
  <c r="G59"/>
  <c r="F52"/>
  <c r="G51"/>
  <c r="F48"/>
  <c r="E48" s="1"/>
  <c r="G48" s="1"/>
  <c r="F45"/>
  <c r="E45" s="1"/>
  <c r="G45" s="1"/>
  <c r="F42"/>
  <c r="E42" s="1"/>
  <c r="D41"/>
  <c r="G40"/>
  <c r="F29"/>
  <c r="E29" s="1"/>
  <c r="F25"/>
  <c r="E25" s="1"/>
  <c r="G25" s="1"/>
  <c r="F22"/>
  <c r="I41" i="60"/>
  <c r="E41"/>
  <c r="D41"/>
  <c r="F107"/>
  <c r="E107"/>
  <c r="F106"/>
  <c r="E106"/>
  <c r="F107" i="59"/>
  <c r="E107"/>
  <c r="F106"/>
  <c r="E106"/>
  <c r="F107" i="58"/>
  <c r="E107"/>
  <c r="F106"/>
  <c r="E106"/>
  <c r="F107" i="57"/>
  <c r="E107"/>
  <c r="F106"/>
  <c r="E106"/>
  <c r="F107" i="56"/>
  <c r="E107"/>
  <c r="F106"/>
  <c r="E106"/>
  <c r="F107" i="50"/>
  <c r="F106"/>
  <c r="E107"/>
  <c r="E106"/>
  <c r="F45" i="60"/>
  <c r="E139"/>
  <c r="E140"/>
  <c r="E138"/>
  <c r="E130"/>
  <c r="E131"/>
  <c r="E129" s="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G93" s="1"/>
  <c r="E92"/>
  <c r="G92" s="1"/>
  <c r="E88"/>
  <c r="E89"/>
  <c r="E90"/>
  <c r="E87"/>
  <c r="E85" s="1"/>
  <c r="G85" s="1"/>
  <c r="E72"/>
  <c r="E73"/>
  <c r="E75"/>
  <c r="E76"/>
  <c r="G76" s="1"/>
  <c r="E77"/>
  <c r="E78"/>
  <c r="E79"/>
  <c r="E80"/>
  <c r="E81"/>
  <c r="E66"/>
  <c r="E60"/>
  <c r="E61"/>
  <c r="G61" s="1"/>
  <c r="E59"/>
  <c r="E57"/>
  <c r="G57" s="1"/>
  <c r="E54"/>
  <c r="E55"/>
  <c r="E53"/>
  <c r="E43"/>
  <c r="E44"/>
  <c r="E45"/>
  <c r="G45" s="1"/>
  <c r="E46"/>
  <c r="E47"/>
  <c r="E49"/>
  <c r="E50"/>
  <c r="E51"/>
  <c r="E42"/>
  <c r="E23"/>
  <c r="I30" s="1"/>
  <c r="E24"/>
  <c r="E26"/>
  <c r="E27"/>
  <c r="E28"/>
  <c r="E30"/>
  <c r="E31"/>
  <c r="E32"/>
  <c r="E33"/>
  <c r="E34"/>
  <c r="E35"/>
  <c r="E36"/>
  <c r="G36" s="1"/>
  <c r="E37"/>
  <c r="G37" s="1"/>
  <c r="E38"/>
  <c r="E39"/>
  <c r="E40"/>
  <c r="E13"/>
  <c r="E14"/>
  <c r="E15"/>
  <c r="E16"/>
  <c r="E17"/>
  <c r="E18"/>
  <c r="E19"/>
  <c r="E20"/>
  <c r="E12"/>
  <c r="F117"/>
  <c r="F116" s="1"/>
  <c r="F109"/>
  <c r="F108" s="1"/>
  <c r="E108" s="1"/>
  <c r="F98"/>
  <c r="F95"/>
  <c r="F86"/>
  <c r="E86"/>
  <c r="G86" s="1"/>
  <c r="F85"/>
  <c r="G81"/>
  <c r="G80"/>
  <c r="G79"/>
  <c r="F78"/>
  <c r="G78" s="1"/>
  <c r="D78"/>
  <c r="F77"/>
  <c r="G77" s="1"/>
  <c r="D77"/>
  <c r="G75"/>
  <c r="F74"/>
  <c r="D74"/>
  <c r="G73"/>
  <c r="G72"/>
  <c r="F71"/>
  <c r="D71"/>
  <c r="G60"/>
  <c r="G59"/>
  <c r="F52"/>
  <c r="G51"/>
  <c r="F48"/>
  <c r="E48" s="1"/>
  <c r="G48" s="1"/>
  <c r="F42"/>
  <c r="G40"/>
  <c r="F29"/>
  <c r="E29" s="1"/>
  <c r="F25"/>
  <c r="F22"/>
  <c r="E22" i="67" s="1"/>
  <c r="G22" s="1"/>
  <c r="G71" i="59"/>
  <c r="E139"/>
  <c r="E140"/>
  <c r="E130"/>
  <c r="E13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G93" s="1"/>
  <c r="E92"/>
  <c r="E88"/>
  <c r="E86" s="1"/>
  <c r="G86" s="1"/>
  <c r="E89"/>
  <c r="E90"/>
  <c r="E87"/>
  <c r="E72"/>
  <c r="G72" s="1"/>
  <c r="E73"/>
  <c r="G73" s="1"/>
  <c r="E75"/>
  <c r="G75" s="1"/>
  <c r="E76"/>
  <c r="G76" s="1"/>
  <c r="E77"/>
  <c r="G77" s="1"/>
  <c r="E78"/>
  <c r="E79"/>
  <c r="E80"/>
  <c r="E81"/>
  <c r="E60"/>
  <c r="E61"/>
  <c r="G61" s="1"/>
  <c r="E59"/>
  <c r="E57"/>
  <c r="G57" s="1"/>
  <c r="E54"/>
  <c r="E55"/>
  <c r="E53"/>
  <c r="E43"/>
  <c r="E44"/>
  <c r="E46"/>
  <c r="E47"/>
  <c r="E49"/>
  <c r="E50"/>
  <c r="E51"/>
  <c r="G51" s="1"/>
  <c r="E23"/>
  <c r="E24"/>
  <c r="E25"/>
  <c r="E26"/>
  <c r="E27"/>
  <c r="E28"/>
  <c r="E30"/>
  <c r="E31"/>
  <c r="E32"/>
  <c r="E33"/>
  <c r="E34"/>
  <c r="E35"/>
  <c r="E36"/>
  <c r="G36" s="1"/>
  <c r="E37"/>
  <c r="E38"/>
  <c r="E39"/>
  <c r="E40"/>
  <c r="G40" s="1"/>
  <c r="E13"/>
  <c r="E14"/>
  <c r="E15"/>
  <c r="E16"/>
  <c r="E17"/>
  <c r="E18"/>
  <c r="E19"/>
  <c r="E20"/>
  <c r="E12"/>
  <c r="E85"/>
  <c r="G85" s="1"/>
  <c r="F138"/>
  <c r="E138" s="1"/>
  <c r="F117"/>
  <c r="F116" s="1"/>
  <c r="F109"/>
  <c r="F108" s="1"/>
  <c r="E108" s="1"/>
  <c r="F98"/>
  <c r="E98" s="1"/>
  <c r="G98" s="1"/>
  <c r="F95"/>
  <c r="G92"/>
  <c r="F86"/>
  <c r="F85"/>
  <c r="G81"/>
  <c r="G80"/>
  <c r="G79"/>
  <c r="F78"/>
  <c r="G78"/>
  <c r="D78"/>
  <c r="F77"/>
  <c r="D77"/>
  <c r="F74"/>
  <c r="E74" s="1"/>
  <c r="G74" s="1"/>
  <c r="D74"/>
  <c r="F71"/>
  <c r="E71" s="1"/>
  <c r="D71"/>
  <c r="E66"/>
  <c r="G60"/>
  <c r="G59"/>
  <c r="F52"/>
  <c r="F48"/>
  <c r="E48" s="1"/>
  <c r="G48" s="1"/>
  <c r="F42"/>
  <c r="E42" s="1"/>
  <c r="G42" s="1"/>
  <c r="F29"/>
  <c r="E29" s="1"/>
  <c r="F25"/>
  <c r="F22"/>
  <c r="E22" s="1"/>
  <c r="G22" s="1"/>
  <c r="E130" i="58"/>
  <c r="E131"/>
  <c r="E132"/>
  <c r="E133"/>
  <c r="E134"/>
  <c r="E139"/>
  <c r="E140"/>
  <c r="E138"/>
  <c r="E110"/>
  <c r="E111"/>
  <c r="E112"/>
  <c r="E113"/>
  <c r="E114"/>
  <c r="E115"/>
  <c r="E118"/>
  <c r="E119"/>
  <c r="E120"/>
  <c r="E121"/>
  <c r="E122"/>
  <c r="E123"/>
  <c r="E96"/>
  <c r="E97"/>
  <c r="E99"/>
  <c r="E100"/>
  <c r="E101"/>
  <c r="E102"/>
  <c r="E103"/>
  <c r="E93"/>
  <c r="E92"/>
  <c r="E88"/>
  <c r="E89"/>
  <c r="E90"/>
  <c r="E87"/>
  <c r="F71"/>
  <c r="E71" s="1"/>
  <c r="E72"/>
  <c r="E73"/>
  <c r="E75"/>
  <c r="E76"/>
  <c r="E77"/>
  <c r="E78"/>
  <c r="E79"/>
  <c r="E80"/>
  <c r="E81"/>
  <c r="E60"/>
  <c r="E61"/>
  <c r="E59"/>
  <c r="E57"/>
  <c r="E54"/>
  <c r="E55"/>
  <c r="E53"/>
  <c r="F45"/>
  <c r="E45"/>
  <c r="E43"/>
  <c r="E44"/>
  <c r="E46"/>
  <c r="E47"/>
  <c r="E49"/>
  <c r="E50"/>
  <c r="E51"/>
  <c r="E42"/>
  <c r="E23"/>
  <c r="E24"/>
  <c r="E26"/>
  <c r="E27"/>
  <c r="E28"/>
  <c r="E30"/>
  <c r="E31"/>
  <c r="E32"/>
  <c r="E33"/>
  <c r="E34"/>
  <c r="E35"/>
  <c r="E36"/>
  <c r="E38"/>
  <c r="E39"/>
  <c r="E40"/>
  <c r="E13"/>
  <c r="E14"/>
  <c r="E15"/>
  <c r="E16"/>
  <c r="E17"/>
  <c r="E18"/>
  <c r="E19"/>
  <c r="E20"/>
  <c r="E12"/>
  <c r="E22" i="61" l="1"/>
  <c r="G22" s="1"/>
  <c r="E22" i="60"/>
  <c r="G22" s="1"/>
  <c r="E22" i="68"/>
  <c r="G22" s="1"/>
  <c r="E22" i="62"/>
  <c r="E25" i="68"/>
  <c r="G25" s="1"/>
  <c r="E52" i="61"/>
  <c r="G98" i="63"/>
  <c r="E117"/>
  <c r="E77"/>
  <c r="G77" s="1"/>
  <c r="E42"/>
  <c r="G42" s="1"/>
  <c r="G74"/>
  <c r="G78"/>
  <c r="E52"/>
  <c r="E106"/>
  <c r="G106" s="1"/>
  <c r="F106"/>
  <c r="E22"/>
  <c r="G22" s="1"/>
  <c r="E41"/>
  <c r="E107"/>
  <c r="G107" s="1"/>
  <c r="F107"/>
  <c r="G138"/>
  <c r="E116" i="62"/>
  <c r="E106" s="1"/>
  <c r="G106" s="1"/>
  <c r="F106"/>
  <c r="E117"/>
  <c r="E109"/>
  <c r="G98"/>
  <c r="E52"/>
  <c r="G48"/>
  <c r="G22"/>
  <c r="E107"/>
  <c r="G107" s="1"/>
  <c r="F107"/>
  <c r="E117" i="61"/>
  <c r="F107"/>
  <c r="E108"/>
  <c r="E107" s="1"/>
  <c r="G107" s="1"/>
  <c r="E109"/>
  <c r="G98"/>
  <c r="G74"/>
  <c r="G77"/>
  <c r="G71"/>
  <c r="E41"/>
  <c r="G42"/>
  <c r="E106"/>
  <c r="G106" s="1"/>
  <c r="F106"/>
  <c r="G42" i="60"/>
  <c r="E116"/>
  <c r="G107" s="1"/>
  <c r="E117"/>
  <c r="E109"/>
  <c r="E98"/>
  <c r="G98" s="1"/>
  <c r="E74"/>
  <c r="G74" s="1"/>
  <c r="E71"/>
  <c r="G71" s="1"/>
  <c r="E52"/>
  <c r="E25"/>
  <c r="G25" s="1"/>
  <c r="G106"/>
  <c r="G25" i="59"/>
  <c r="E116"/>
  <c r="G107" s="1"/>
  <c r="E117"/>
  <c r="E109"/>
  <c r="E45"/>
  <c r="G45" s="1"/>
  <c r="G37"/>
  <c r="E52"/>
  <c r="G106"/>
  <c r="F138" i="58"/>
  <c r="F134"/>
  <c r="F133"/>
  <c r="F125"/>
  <c r="F117"/>
  <c r="E117" s="1"/>
  <c r="F109"/>
  <c r="F98"/>
  <c r="E98" s="1"/>
  <c r="G98" s="1"/>
  <c r="F95"/>
  <c r="E95" i="60" s="1"/>
  <c r="G93" i="58"/>
  <c r="G92"/>
  <c r="F86"/>
  <c r="E86"/>
  <c r="G86" s="1"/>
  <c r="F85"/>
  <c r="E85"/>
  <c r="G85" s="1"/>
  <c r="G81"/>
  <c r="G80"/>
  <c r="G79"/>
  <c r="F78"/>
  <c r="G78"/>
  <c r="D78"/>
  <c r="F77"/>
  <c r="G77"/>
  <c r="D77"/>
  <c r="G76"/>
  <c r="G75"/>
  <c r="F74"/>
  <c r="E74" s="1"/>
  <c r="G74" s="1"/>
  <c r="D74"/>
  <c r="G73"/>
  <c r="G72"/>
  <c r="G71"/>
  <c r="D71"/>
  <c r="E66"/>
  <c r="G61"/>
  <c r="G60"/>
  <c r="G59"/>
  <c r="G57"/>
  <c r="E52"/>
  <c r="F52"/>
  <c r="G51"/>
  <c r="F48"/>
  <c r="E48" s="1"/>
  <c r="G48"/>
  <c r="G45"/>
  <c r="F42"/>
  <c r="G42" s="1"/>
  <c r="G40"/>
  <c r="F37"/>
  <c r="E37" s="1"/>
  <c r="G37" s="1"/>
  <c r="G36"/>
  <c r="F29"/>
  <c r="E29" s="1"/>
  <c r="F25"/>
  <c r="F22"/>
  <c r="E22" s="1"/>
  <c r="G22" s="1"/>
  <c r="F37" i="57"/>
  <c r="E37" s="1"/>
  <c r="G37" s="1"/>
  <c r="F25"/>
  <c r="F26"/>
  <c r="E139"/>
  <c r="E140"/>
  <c r="E138"/>
  <c r="E130"/>
  <c r="E13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5"/>
  <c r="E93"/>
  <c r="G93" s="1"/>
  <c r="E92"/>
  <c r="G92" s="1"/>
  <c r="E88"/>
  <c r="E86" s="1"/>
  <c r="G86" s="1"/>
  <c r="E89"/>
  <c r="E90"/>
  <c r="E87"/>
  <c r="E72"/>
  <c r="G72" s="1"/>
  <c r="E73"/>
  <c r="G73" s="1"/>
  <c r="E75"/>
  <c r="G75" s="1"/>
  <c r="E76"/>
  <c r="E77"/>
  <c r="G77" s="1"/>
  <c r="E78"/>
  <c r="E79"/>
  <c r="E80"/>
  <c r="E81"/>
  <c r="G81" s="1"/>
  <c r="E60"/>
  <c r="G60" s="1"/>
  <c r="E61"/>
  <c r="E59"/>
  <c r="G59" s="1"/>
  <c r="E57"/>
  <c r="G57" s="1"/>
  <c r="E54"/>
  <c r="E55"/>
  <c r="E53"/>
  <c r="E43"/>
  <c r="E44"/>
  <c r="E45"/>
  <c r="E46"/>
  <c r="E47"/>
  <c r="E49"/>
  <c r="E50"/>
  <c r="E51"/>
  <c r="E42"/>
  <c r="E23"/>
  <c r="E24"/>
  <c r="E25"/>
  <c r="G25" s="1"/>
  <c r="E26"/>
  <c r="E27"/>
  <c r="E28"/>
  <c r="E29"/>
  <c r="E30"/>
  <c r="E31"/>
  <c r="E32"/>
  <c r="E33"/>
  <c r="E34"/>
  <c r="E35"/>
  <c r="E36"/>
  <c r="G36" s="1"/>
  <c r="E38"/>
  <c r="E39"/>
  <c r="E40"/>
  <c r="E22"/>
  <c r="E13"/>
  <c r="E14"/>
  <c r="E15"/>
  <c r="E16"/>
  <c r="E17"/>
  <c r="E18"/>
  <c r="E19"/>
  <c r="E20"/>
  <c r="E12"/>
  <c r="F138"/>
  <c r="F134"/>
  <c r="F133"/>
  <c r="F125"/>
  <c r="F117"/>
  <c r="E117" s="1"/>
  <c r="F109"/>
  <c r="F108" s="1"/>
  <c r="E108" s="1"/>
  <c r="F98"/>
  <c r="F95"/>
  <c r="F86"/>
  <c r="F85"/>
  <c r="E85"/>
  <c r="G85" s="1"/>
  <c r="G80"/>
  <c r="G79"/>
  <c r="F78"/>
  <c r="G78"/>
  <c r="D78"/>
  <c r="F77"/>
  <c r="D77"/>
  <c r="G76"/>
  <c r="F74"/>
  <c r="E74" s="1"/>
  <c r="D74"/>
  <c r="F71"/>
  <c r="E71" s="1"/>
  <c r="D71"/>
  <c r="E66"/>
  <c r="G61"/>
  <c r="F52"/>
  <c r="G51"/>
  <c r="F48"/>
  <c r="G45"/>
  <c r="F42"/>
  <c r="G40"/>
  <c r="F29"/>
  <c r="F22"/>
  <c r="E101" i="50"/>
  <c r="E139" i="56"/>
  <c r="E140"/>
  <c r="E130"/>
  <c r="E131"/>
  <c r="E132"/>
  <c r="E133"/>
  <c r="E134"/>
  <c r="E118"/>
  <c r="E119"/>
  <c r="E120"/>
  <c r="E121"/>
  <c r="E122"/>
  <c r="E123"/>
  <c r="E110"/>
  <c r="E111"/>
  <c r="E112"/>
  <c r="E113"/>
  <c r="E114"/>
  <c r="E115"/>
  <c r="E96"/>
  <c r="E97"/>
  <c r="E99"/>
  <c r="E100"/>
  <c r="E101"/>
  <c r="E102"/>
  <c r="E103"/>
  <c r="E93"/>
  <c r="E92"/>
  <c r="E88"/>
  <c r="E89"/>
  <c r="E90"/>
  <c r="E87"/>
  <c r="E72"/>
  <c r="E73"/>
  <c r="E75"/>
  <c r="E76"/>
  <c r="E78"/>
  <c r="E79"/>
  <c r="E80"/>
  <c r="E81"/>
  <c r="E60"/>
  <c r="E61"/>
  <c r="E59"/>
  <c r="E57"/>
  <c r="E54"/>
  <c r="E55"/>
  <c r="E53"/>
  <c r="E43"/>
  <c r="E44"/>
  <c r="E45"/>
  <c r="E46"/>
  <c r="E47"/>
  <c r="E49"/>
  <c r="E50"/>
  <c r="E51"/>
  <c r="F109"/>
  <c r="E109" s="1"/>
  <c r="E23"/>
  <c r="E24"/>
  <c r="E25"/>
  <c r="E26"/>
  <c r="E27"/>
  <c r="E28"/>
  <c r="E30"/>
  <c r="E31"/>
  <c r="E32"/>
  <c r="E33"/>
  <c r="E34"/>
  <c r="E35"/>
  <c r="E36"/>
  <c r="E37"/>
  <c r="E38"/>
  <c r="E39"/>
  <c r="E40"/>
  <c r="E20"/>
  <c r="E13"/>
  <c r="E14"/>
  <c r="E15"/>
  <c r="E16"/>
  <c r="E17"/>
  <c r="E18"/>
  <c r="E19"/>
  <c r="E12"/>
  <c r="E95" i="67" l="1"/>
  <c r="E95" i="58"/>
  <c r="E95" i="63"/>
  <c r="E95" i="62"/>
  <c r="E95" i="61"/>
  <c r="E95" i="59"/>
  <c r="F116" i="58"/>
  <c r="F108"/>
  <c r="E108" s="1"/>
  <c r="G106" s="1"/>
  <c r="E109"/>
  <c r="E25"/>
  <c r="G25" s="1"/>
  <c r="E98" i="57"/>
  <c r="G98" s="1"/>
  <c r="E109"/>
  <c r="G74"/>
  <c r="G71"/>
  <c r="G48"/>
  <c r="E48"/>
  <c r="G42"/>
  <c r="G22"/>
  <c r="F116"/>
  <c r="E52"/>
  <c r="G106"/>
  <c r="F138" i="56"/>
  <c r="E138" s="1"/>
  <c r="F134"/>
  <c r="F133"/>
  <c r="F117"/>
  <c r="E117" s="1"/>
  <c r="F98"/>
  <c r="F95"/>
  <c r="E95" s="1"/>
  <c r="G93"/>
  <c r="G92"/>
  <c r="F86"/>
  <c r="E86"/>
  <c r="G86" s="1"/>
  <c r="F85"/>
  <c r="E85"/>
  <c r="G85" s="1"/>
  <c r="G81"/>
  <c r="G79"/>
  <c r="F78"/>
  <c r="D78"/>
  <c r="F77"/>
  <c r="E77" s="1"/>
  <c r="G77" s="1"/>
  <c r="D77"/>
  <c r="G76"/>
  <c r="G75"/>
  <c r="F74"/>
  <c r="E74" s="1"/>
  <c r="D74"/>
  <c r="G73"/>
  <c r="G72"/>
  <c r="F71"/>
  <c r="E71" s="1"/>
  <c r="D71"/>
  <c r="E66"/>
  <c r="G61"/>
  <c r="G60"/>
  <c r="G59"/>
  <c r="G57"/>
  <c r="F52"/>
  <c r="E52"/>
  <c r="G51"/>
  <c r="F48"/>
  <c r="E48" s="1"/>
  <c r="G48" s="1"/>
  <c r="G45"/>
  <c r="F42"/>
  <c r="E42" s="1"/>
  <c r="G42" s="1"/>
  <c r="G40"/>
  <c r="G37"/>
  <c r="G36"/>
  <c r="F29"/>
  <c r="E29" s="1"/>
  <c r="G25"/>
  <c r="G22"/>
  <c r="F22"/>
  <c r="E22" s="1"/>
  <c r="F98" i="50"/>
  <c r="E98" s="1"/>
  <c r="G98" s="1"/>
  <c r="F125"/>
  <c r="E103"/>
  <c r="E102"/>
  <c r="E99"/>
  <c r="E132"/>
  <c r="F25"/>
  <c r="F117"/>
  <c r="F116" s="1"/>
  <c r="F109"/>
  <c r="F108" s="1"/>
  <c r="F78"/>
  <c r="F77"/>
  <c r="D78"/>
  <c r="D77"/>
  <c r="F74"/>
  <c r="D74"/>
  <c r="F71"/>
  <c r="D71"/>
  <c r="E66"/>
  <c r="F95"/>
  <c r="E95" s="1"/>
  <c r="E97"/>
  <c r="E100"/>
  <c r="E96"/>
  <c r="F86"/>
  <c r="F85"/>
  <c r="E88"/>
  <c r="E86" s="1"/>
  <c r="E89"/>
  <c r="E90"/>
  <c r="E87"/>
  <c r="E85" s="1"/>
  <c r="E130"/>
  <c r="F134"/>
  <c r="E134" s="1"/>
  <c r="F133"/>
  <c r="E133" s="1"/>
  <c r="E131"/>
  <c r="E115"/>
  <c r="F138"/>
  <c r="E138"/>
  <c r="F52"/>
  <c r="F48"/>
  <c r="F42"/>
  <c r="F29"/>
  <c r="F22"/>
  <c r="F18"/>
  <c r="E93"/>
  <c r="G93" s="1"/>
  <c r="E92"/>
  <c r="G92" s="1"/>
  <c r="E123"/>
  <c r="E122"/>
  <c r="E121"/>
  <c r="E120"/>
  <c r="E119"/>
  <c r="E118"/>
  <c r="E117"/>
  <c r="E114"/>
  <c r="E113"/>
  <c r="E112"/>
  <c r="E111"/>
  <c r="E110"/>
  <c r="E125" l="1"/>
  <c r="G125" s="1"/>
  <c r="E125" i="60"/>
  <c r="G125" s="1"/>
  <c r="E125" i="59"/>
  <c r="G125" s="1"/>
  <c r="E125" i="56"/>
  <c r="G125" s="1"/>
  <c r="E125" i="61"/>
  <c r="G125" s="1"/>
  <c r="E125" i="63"/>
  <c r="G125" s="1"/>
  <c r="E125" i="58"/>
  <c r="G125" s="1"/>
  <c r="E125" i="57"/>
  <c r="G125" s="1"/>
  <c r="E125" i="62"/>
  <c r="G125" s="1"/>
  <c r="E116" i="58"/>
  <c r="G107" s="1"/>
  <c r="E116" i="57"/>
  <c r="G107" s="1"/>
  <c r="G98" i="56"/>
  <c r="E98"/>
  <c r="F116"/>
  <c r="F108"/>
  <c r="E108" s="1"/>
  <c r="G80"/>
  <c r="G71"/>
  <c r="G74"/>
  <c r="G78"/>
  <c r="E109" i="50"/>
  <c r="E116"/>
  <c r="G107" s="1"/>
  <c r="E108"/>
  <c r="G106"/>
  <c r="E116" i="56" l="1"/>
  <c r="G107" s="1"/>
  <c r="G106"/>
  <c r="E29" i="50"/>
  <c r="E30"/>
  <c r="E31"/>
  <c r="E32"/>
  <c r="E17" l="1"/>
  <c r="E19"/>
  <c r="E20"/>
  <c r="E18" l="1"/>
  <c r="E49" l="1"/>
  <c r="E44"/>
  <c r="E43"/>
  <c r="E42" s="1"/>
  <c r="E61" l="1"/>
  <c r="G61" s="1"/>
  <c r="E76"/>
  <c r="G76" s="1"/>
  <c r="E54"/>
  <c r="E55"/>
  <c r="E53"/>
  <c r="E52" l="1"/>
  <c r="E28" l="1"/>
  <c r="E27"/>
  <c r="E23" l="1"/>
  <c r="E24"/>
  <c r="E50"/>
  <c r="G37"/>
  <c r="G85"/>
  <c r="G86"/>
  <c r="E80"/>
  <c r="E81"/>
  <c r="G81" s="1"/>
  <c r="E79"/>
  <c r="E75"/>
  <c r="E73"/>
  <c r="G73" s="1"/>
  <c r="E72"/>
  <c r="E60"/>
  <c r="G60" s="1"/>
  <c r="E57"/>
  <c r="G57" s="1"/>
  <c r="E59"/>
  <c r="G59" s="1"/>
  <c r="E51"/>
  <c r="G51" s="1"/>
  <c r="E45"/>
  <c r="G45" s="1"/>
  <c r="E46"/>
  <c r="E47"/>
  <c r="E48"/>
  <c r="G48" s="1"/>
  <c r="G42"/>
  <c r="E40"/>
  <c r="G40" s="1"/>
  <c r="E39"/>
  <c r="E38"/>
  <c r="E36"/>
  <c r="G36" s="1"/>
  <c r="E33"/>
  <c r="E34"/>
  <c r="E35"/>
  <c r="E26"/>
  <c r="E25" s="1"/>
  <c r="G25" s="1"/>
  <c r="E22"/>
  <c r="G22" s="1"/>
  <c r="E13"/>
  <c r="E14"/>
  <c r="E15"/>
  <c r="E16"/>
  <c r="E12"/>
  <c r="G79" l="1"/>
  <c r="E78"/>
  <c r="G78" s="1"/>
  <c r="G80"/>
  <c r="E77"/>
  <c r="G77" s="1"/>
  <c r="G72"/>
  <c r="E71"/>
  <c r="G71" s="1"/>
  <c r="G75"/>
  <c r="E74"/>
  <c r="G74" s="1"/>
  <c r="N160" i="36"/>
  <c r="K153"/>
  <c r="I133"/>
  <c r="O124"/>
  <c r="M112"/>
  <c r="M80"/>
  <c r="P86"/>
  <c r="O98"/>
  <c r="M55"/>
  <c r="H20"/>
  <c r="N10"/>
  <c r="K128"/>
  <c r="M123"/>
  <c r="G105"/>
  <c r="Q109"/>
  <c r="M76"/>
  <c r="L101"/>
  <c r="N62"/>
  <c r="N63"/>
  <c r="P64"/>
  <c r="H66"/>
  <c r="J47"/>
  <c r="J54"/>
  <c r="J33"/>
  <c r="I35"/>
  <c r="H21"/>
  <c r="Q23"/>
  <c r="O11"/>
  <c r="O156"/>
  <c r="O118"/>
  <c r="N107"/>
  <c r="N111"/>
  <c r="N79"/>
  <c r="N84"/>
  <c r="K95"/>
  <c r="N60"/>
  <c r="O44"/>
  <c r="P18"/>
  <c r="K22"/>
  <c r="J24"/>
  <c r="N137"/>
  <c r="F130"/>
  <c r="E49"/>
  <c r="I131"/>
  <c r="J131"/>
  <c r="K131"/>
  <c r="L131"/>
  <c r="M131"/>
  <c r="N131"/>
  <c r="O131"/>
  <c r="P131"/>
  <c r="Q131"/>
  <c r="F131"/>
  <c r="G131"/>
  <c r="H131"/>
  <c r="I130"/>
  <c r="J130"/>
  <c r="K130"/>
  <c r="L130"/>
  <c r="M130"/>
  <c r="N130"/>
  <c r="O130"/>
  <c r="P130"/>
  <c r="Q130"/>
  <c r="G130"/>
  <c r="H130"/>
  <c r="J129"/>
  <c r="K129"/>
  <c r="N129"/>
  <c r="O129"/>
  <c r="F129"/>
  <c r="G129"/>
  <c r="D128"/>
  <c r="F28"/>
  <c r="F26"/>
  <c r="Q25"/>
  <c r="P25"/>
  <c r="O25"/>
  <c r="N25"/>
  <c r="M25"/>
  <c r="L25"/>
  <c r="K25"/>
  <c r="J25"/>
  <c r="I25"/>
  <c r="H25"/>
  <c r="G25"/>
  <c r="F25"/>
  <c r="F24"/>
  <c r="M23"/>
  <c r="F23"/>
  <c r="Q22"/>
  <c r="I22"/>
  <c r="F22"/>
  <c r="P21"/>
  <c r="F21"/>
  <c r="P20"/>
  <c r="F20"/>
  <c r="O19"/>
  <c r="F19"/>
  <c r="O18"/>
  <c r="K18"/>
  <c r="G18"/>
  <c r="D19"/>
  <c r="D18"/>
  <c r="D45"/>
  <c r="D35" s="1"/>
  <c r="D58"/>
  <c r="D100"/>
  <c r="D114"/>
  <c r="D125"/>
  <c r="K164"/>
  <c r="O164"/>
  <c r="F164"/>
  <c r="G164"/>
  <c r="H161"/>
  <c r="I161"/>
  <c r="J161"/>
  <c r="K161"/>
  <c r="L161"/>
  <c r="M161"/>
  <c r="N161"/>
  <c r="O161"/>
  <c r="P161"/>
  <c r="Q161"/>
  <c r="G161"/>
  <c r="Q166"/>
  <c r="P166"/>
  <c r="O166"/>
  <c r="N166"/>
  <c r="M166"/>
  <c r="L166"/>
  <c r="K166"/>
  <c r="J166"/>
  <c r="I166"/>
  <c r="H166"/>
  <c r="G166"/>
  <c r="F165"/>
  <c r="P163"/>
  <c r="L163"/>
  <c r="H163"/>
  <c r="F162"/>
  <c r="P160"/>
  <c r="L160"/>
  <c r="H160"/>
  <c r="F159"/>
  <c r="F158"/>
  <c r="P157"/>
  <c r="N157"/>
  <c r="L157"/>
  <c r="J157"/>
  <c r="H157"/>
  <c r="F157"/>
  <c r="N156"/>
  <c r="J156"/>
  <c r="F156"/>
  <c r="Q155"/>
  <c r="P155"/>
  <c r="O155"/>
  <c r="N155"/>
  <c r="M155"/>
  <c r="L155"/>
  <c r="K155"/>
  <c r="J155"/>
  <c r="I155"/>
  <c r="H155"/>
  <c r="G155"/>
  <c r="F155"/>
  <c r="O153"/>
  <c r="F152"/>
  <c r="Q151"/>
  <c r="P151"/>
  <c r="O151"/>
  <c r="N151"/>
  <c r="M151"/>
  <c r="L151"/>
  <c r="K151"/>
  <c r="J151"/>
  <c r="I151"/>
  <c r="H151"/>
  <c r="G151"/>
  <c r="F151"/>
  <c r="Q150"/>
  <c r="P150"/>
  <c r="O150"/>
  <c r="N150"/>
  <c r="M150"/>
  <c r="L150"/>
  <c r="K150"/>
  <c r="J150"/>
  <c r="I150"/>
  <c r="H150"/>
  <c r="G150"/>
  <c r="F150"/>
  <c r="Q149"/>
  <c r="P149"/>
  <c r="O149"/>
  <c r="N149"/>
  <c r="M149"/>
  <c r="L149"/>
  <c r="K149"/>
  <c r="J149"/>
  <c r="I149"/>
  <c r="H149"/>
  <c r="G149"/>
  <c r="F149"/>
  <c r="Q148"/>
  <c r="P148"/>
  <c r="O148"/>
  <c r="N148"/>
  <c r="M148"/>
  <c r="L148"/>
  <c r="K148"/>
  <c r="J148"/>
  <c r="I148"/>
  <c r="H148"/>
  <c r="G148"/>
  <c r="F148"/>
  <c r="Q147"/>
  <c r="P147"/>
  <c r="O147"/>
  <c r="N147"/>
  <c r="M147"/>
  <c r="L147"/>
  <c r="K147"/>
  <c r="J147"/>
  <c r="I147"/>
  <c r="H147"/>
  <c r="G147"/>
  <c r="Q146"/>
  <c r="P146"/>
  <c r="O146"/>
  <c r="N146"/>
  <c r="M146"/>
  <c r="L146"/>
  <c r="K146"/>
  <c r="J146"/>
  <c r="I146"/>
  <c r="H146"/>
  <c r="G146"/>
  <c r="F141"/>
  <c r="F140"/>
  <c r="E140" s="1"/>
  <c r="Q138"/>
  <c r="P138"/>
  <c r="O138"/>
  <c r="N138"/>
  <c r="M138"/>
  <c r="L138"/>
  <c r="K138"/>
  <c r="J138"/>
  <c r="I138"/>
  <c r="H138"/>
  <c r="G138"/>
  <c r="F138"/>
  <c r="Q137"/>
  <c r="M137"/>
  <c r="I137"/>
  <c r="F137"/>
  <c r="L136"/>
  <c r="F136"/>
  <c r="Q135"/>
  <c r="P135"/>
  <c r="O135"/>
  <c r="N135"/>
  <c r="M135"/>
  <c r="L135"/>
  <c r="K135"/>
  <c r="J135"/>
  <c r="I135"/>
  <c r="H135"/>
  <c r="G135"/>
  <c r="F135"/>
  <c r="E135" s="1"/>
  <c r="Q134"/>
  <c r="P134"/>
  <c r="O134"/>
  <c r="N134"/>
  <c r="M134"/>
  <c r="L134"/>
  <c r="K134"/>
  <c r="J134"/>
  <c r="I134"/>
  <c r="H134"/>
  <c r="G134"/>
  <c r="F134"/>
  <c r="F133"/>
  <c r="Q126"/>
  <c r="P126"/>
  <c r="O126"/>
  <c r="N126"/>
  <c r="M126"/>
  <c r="L126"/>
  <c r="K126"/>
  <c r="J126"/>
  <c r="I126"/>
  <c r="H126"/>
  <c r="G126"/>
  <c r="F126"/>
  <c r="Q125"/>
  <c r="O125"/>
  <c r="M125"/>
  <c r="K125"/>
  <c r="I125"/>
  <c r="G125"/>
  <c r="F125"/>
  <c r="F124"/>
  <c r="Q123"/>
  <c r="F123"/>
  <c r="Q122"/>
  <c r="P122"/>
  <c r="O122"/>
  <c r="N122"/>
  <c r="M122"/>
  <c r="L122"/>
  <c r="K122"/>
  <c r="J122"/>
  <c r="I122"/>
  <c r="H122"/>
  <c r="G122"/>
  <c r="F122"/>
  <c r="Q121"/>
  <c r="O121"/>
  <c r="M121"/>
  <c r="K121"/>
  <c r="I121"/>
  <c r="G121"/>
  <c r="F121"/>
  <c r="J120"/>
  <c r="F120"/>
  <c r="O119"/>
  <c r="K119"/>
  <c r="G119"/>
  <c r="N118"/>
  <c r="J118"/>
  <c r="F118"/>
  <c r="P117"/>
  <c r="N117"/>
  <c r="L117"/>
  <c r="J117"/>
  <c r="H117"/>
  <c r="F116"/>
  <c r="E116" s="1"/>
  <c r="Q114"/>
  <c r="P114"/>
  <c r="O114"/>
  <c r="N114"/>
  <c r="M114"/>
  <c r="L114"/>
  <c r="K114"/>
  <c r="J114"/>
  <c r="I114"/>
  <c r="H114"/>
  <c r="G114"/>
  <c r="F114"/>
  <c r="E114" s="1"/>
  <c r="Q113"/>
  <c r="P113"/>
  <c r="O113"/>
  <c r="N113"/>
  <c r="M113"/>
  <c r="L113"/>
  <c r="K113"/>
  <c r="J113"/>
  <c r="I113"/>
  <c r="H113"/>
  <c r="G113"/>
  <c r="F113"/>
  <c r="E113" s="1"/>
  <c r="K112"/>
  <c r="F112"/>
  <c r="E112" s="1"/>
  <c r="Q111"/>
  <c r="M111"/>
  <c r="I111"/>
  <c r="F111"/>
  <c r="E111" s="1"/>
  <c r="P110"/>
  <c r="F110"/>
  <c r="E110" s="1"/>
  <c r="O109"/>
  <c r="N109"/>
  <c r="K109"/>
  <c r="J109"/>
  <c r="G109"/>
  <c r="F109"/>
  <c r="E109" s="1"/>
  <c r="Q108"/>
  <c r="M108"/>
  <c r="I108"/>
  <c r="F108"/>
  <c r="E108" s="1"/>
  <c r="Q107"/>
  <c r="M107"/>
  <c r="I107"/>
  <c r="F107"/>
  <c r="P106"/>
  <c r="N106"/>
  <c r="L106"/>
  <c r="J106"/>
  <c r="H106"/>
  <c r="F106"/>
  <c r="O105"/>
  <c r="K105"/>
  <c r="F105"/>
  <c r="L104"/>
  <c r="F104"/>
  <c r="N103"/>
  <c r="J103"/>
  <c r="F103"/>
  <c r="Q102"/>
  <c r="P102"/>
  <c r="O102"/>
  <c r="N102"/>
  <c r="M102"/>
  <c r="L102"/>
  <c r="K102"/>
  <c r="J102"/>
  <c r="I102"/>
  <c r="H102"/>
  <c r="G102"/>
  <c r="F102"/>
  <c r="P101"/>
  <c r="F101"/>
  <c r="Q100"/>
  <c r="P100"/>
  <c r="O100"/>
  <c r="N100"/>
  <c r="M100"/>
  <c r="L100"/>
  <c r="K100"/>
  <c r="J100"/>
  <c r="I100"/>
  <c r="H100"/>
  <c r="G100"/>
  <c r="F100"/>
  <c r="F95"/>
  <c r="M92"/>
  <c r="K92"/>
  <c r="F92"/>
  <c r="F88"/>
  <c r="Q86"/>
  <c r="N86"/>
  <c r="M86"/>
  <c r="J86"/>
  <c r="I86"/>
  <c r="F86"/>
  <c r="F85"/>
  <c r="Q84"/>
  <c r="M84"/>
  <c r="I84"/>
  <c r="F84"/>
  <c r="O83"/>
  <c r="N83"/>
  <c r="K83"/>
  <c r="J83"/>
  <c r="G83"/>
  <c r="F83"/>
  <c r="Q82"/>
  <c r="P82"/>
  <c r="O82"/>
  <c r="N82"/>
  <c r="M82"/>
  <c r="L82"/>
  <c r="K82"/>
  <c r="J82"/>
  <c r="I82"/>
  <c r="H82"/>
  <c r="G82"/>
  <c r="F82"/>
  <c r="Q80"/>
  <c r="I80"/>
  <c r="F80"/>
  <c r="Q79"/>
  <c r="M79"/>
  <c r="I79"/>
  <c r="F79"/>
  <c r="Q78"/>
  <c r="O78"/>
  <c r="N78"/>
  <c r="M78"/>
  <c r="K78"/>
  <c r="J78"/>
  <c r="I78"/>
  <c r="G78"/>
  <c r="F78"/>
  <c r="Q77"/>
  <c r="P77"/>
  <c r="O77"/>
  <c r="N77"/>
  <c r="M77"/>
  <c r="L77"/>
  <c r="K77"/>
  <c r="J77"/>
  <c r="I77"/>
  <c r="H77"/>
  <c r="G77"/>
  <c r="F77"/>
  <c r="I76"/>
  <c r="F76"/>
  <c r="F75"/>
  <c r="F74"/>
  <c r="F73"/>
  <c r="F72"/>
  <c r="F71"/>
  <c r="F69"/>
  <c r="F67"/>
  <c r="F66"/>
  <c r="E66" s="1"/>
  <c r="Q65"/>
  <c r="I65"/>
  <c r="F65"/>
  <c r="O64"/>
  <c r="N64"/>
  <c r="K64"/>
  <c r="J64"/>
  <c r="G64"/>
  <c r="F64"/>
  <c r="Q63"/>
  <c r="M63"/>
  <c r="I63"/>
  <c r="F63"/>
  <c r="Q62"/>
  <c r="M62"/>
  <c r="I62"/>
  <c r="F62"/>
  <c r="Q61"/>
  <c r="P61"/>
  <c r="O61"/>
  <c r="N61"/>
  <c r="M61"/>
  <c r="L61"/>
  <c r="K61"/>
  <c r="J61"/>
  <c r="I61"/>
  <c r="H61"/>
  <c r="G61"/>
  <c r="F61"/>
  <c r="Q60"/>
  <c r="M60"/>
  <c r="I60"/>
  <c r="F60"/>
  <c r="Q58"/>
  <c r="P58"/>
  <c r="O58"/>
  <c r="N58"/>
  <c r="M58"/>
  <c r="L58"/>
  <c r="K58"/>
  <c r="J58"/>
  <c r="I58"/>
  <c r="H58"/>
  <c r="G58"/>
  <c r="F58"/>
  <c r="F57"/>
  <c r="F56"/>
  <c r="F55"/>
  <c r="Q53"/>
  <c r="P53"/>
  <c r="O53"/>
  <c r="N53"/>
  <c r="M53"/>
  <c r="L53"/>
  <c r="K53"/>
  <c r="J53"/>
  <c r="I53"/>
  <c r="H53"/>
  <c r="G53"/>
  <c r="F53"/>
  <c r="Q52"/>
  <c r="M52"/>
  <c r="I52"/>
  <c r="F52"/>
  <c r="Q51"/>
  <c r="P51"/>
  <c r="N51"/>
  <c r="M51"/>
  <c r="L51"/>
  <c r="J51"/>
  <c r="I51"/>
  <c r="H51"/>
  <c r="F51"/>
  <c r="F50"/>
  <c r="F48"/>
  <c r="F47"/>
  <c r="F46"/>
  <c r="Q45"/>
  <c r="O45"/>
  <c r="K45"/>
  <c r="I45"/>
  <c r="G45"/>
  <c r="F45"/>
  <c r="K44"/>
  <c r="F44"/>
  <c r="Q43"/>
  <c r="M43"/>
  <c r="K43"/>
  <c r="I43"/>
  <c r="F43"/>
  <c r="F42"/>
  <c r="F41"/>
  <c r="F40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F36"/>
  <c r="Q35"/>
  <c r="F35"/>
  <c r="N33"/>
  <c r="F33"/>
  <c r="D153"/>
  <c r="D152" s="1"/>
  <c r="D146"/>
  <c r="D145"/>
  <c r="D140" s="1"/>
  <c r="D133"/>
  <c r="D159"/>
  <c r="D160"/>
  <c r="Q13"/>
  <c r="P13"/>
  <c r="O13"/>
  <c r="N13"/>
  <c r="M13"/>
  <c r="L13"/>
  <c r="K13"/>
  <c r="J13"/>
  <c r="I13"/>
  <c r="H13"/>
  <c r="G13"/>
  <c r="O12"/>
  <c r="G12"/>
  <c r="N11"/>
  <c r="J11"/>
  <c r="Q10"/>
  <c r="P10"/>
  <c r="O10"/>
  <c r="M10"/>
  <c r="L10"/>
  <c r="K10"/>
  <c r="I10"/>
  <c r="H10"/>
  <c r="G10"/>
  <c r="K8"/>
  <c r="F8"/>
  <c r="F9"/>
  <c r="F10"/>
  <c r="F11"/>
  <c r="F12"/>
  <c r="F13"/>
  <c r="E13" s="1"/>
  <c r="F14"/>
  <c r="N54"/>
  <c r="P46"/>
  <c r="G46"/>
  <c r="I46"/>
  <c r="K46"/>
  <c r="M46"/>
  <c r="O46"/>
  <c r="Q46"/>
  <c r="H46"/>
  <c r="J46"/>
  <c r="L46"/>
  <c r="N46"/>
  <c r="P152"/>
  <c r="L152"/>
  <c r="H152"/>
  <c r="O152"/>
  <c r="K152"/>
  <c r="G152"/>
  <c r="E152" s="1"/>
  <c r="N152"/>
  <c r="J152"/>
  <c r="Q152"/>
  <c r="M152"/>
  <c r="I152"/>
  <c r="O145"/>
  <c r="G145"/>
  <c r="P145"/>
  <c r="L145"/>
  <c r="H145"/>
  <c r="M145"/>
  <c r="K145"/>
  <c r="N145"/>
  <c r="J145"/>
  <c r="Q145"/>
  <c r="I145"/>
  <c r="E151"/>
  <c r="E45"/>
  <c r="E158"/>
  <c r="F54"/>
  <c r="K54"/>
  <c r="H71"/>
  <c r="I71"/>
  <c r="G71"/>
  <c r="Q98"/>
  <c r="M98"/>
  <c r="K98"/>
  <c r="I98"/>
  <c r="P98"/>
  <c r="N98"/>
  <c r="L98"/>
  <c r="H98"/>
  <c r="P95"/>
  <c r="I67"/>
  <c r="P69"/>
  <c r="L69"/>
  <c r="H69"/>
  <c r="O69"/>
  <c r="K69"/>
  <c r="G69"/>
  <c r="I66"/>
  <c r="G66"/>
  <c r="O66"/>
  <c r="N27"/>
  <c r="G27"/>
  <c r="K71"/>
  <c r="O71"/>
  <c r="L71"/>
  <c r="P71"/>
  <c r="M71"/>
  <c r="Q71"/>
  <c r="J71"/>
  <c r="N71"/>
  <c r="K67"/>
  <c r="M67"/>
  <c r="N66"/>
  <c r="Q66"/>
  <c r="K66"/>
  <c r="P66"/>
  <c r="J66"/>
  <c r="F98"/>
  <c r="M56"/>
  <c r="I56"/>
  <c r="P56"/>
  <c r="L56"/>
  <c r="H56"/>
  <c r="G56"/>
  <c r="O56"/>
  <c r="K56"/>
  <c r="N56"/>
  <c r="J56"/>
  <c r="P47"/>
  <c r="L47"/>
  <c r="H47"/>
  <c r="O47"/>
  <c r="M47"/>
  <c r="G47"/>
  <c r="F142"/>
  <c r="E142" s="1"/>
  <c r="F143"/>
  <c r="E143" s="1"/>
  <c r="F27"/>
  <c r="G72"/>
  <c r="F18"/>
  <c r="G57"/>
  <c r="H137"/>
  <c r="L137"/>
  <c r="P137"/>
  <c r="O137"/>
  <c r="G137"/>
  <c r="K137"/>
  <c r="J137"/>
  <c r="N55"/>
  <c r="I55"/>
  <c r="Q55"/>
  <c r="L55"/>
  <c r="G55"/>
  <c r="J73"/>
  <c r="K73"/>
  <c r="H73"/>
  <c r="P73"/>
  <c r="Q73"/>
  <c r="L73"/>
  <c r="N73"/>
  <c r="M73"/>
  <c r="O73"/>
  <c r="G73"/>
  <c r="H72"/>
  <c r="I72"/>
  <c r="I73"/>
  <c r="D33" l="1"/>
  <c r="I164"/>
  <c r="O43"/>
  <c r="N9"/>
  <c r="G19"/>
  <c r="O51"/>
  <c r="M45"/>
  <c r="M65"/>
  <c r="Q92"/>
  <c r="Q83"/>
  <c r="P78"/>
  <c r="E134"/>
  <c r="M35"/>
  <c r="I64"/>
  <c r="M64"/>
  <c r="Q64"/>
  <c r="Q76"/>
  <c r="K47"/>
  <c r="M66"/>
  <c r="L66"/>
  <c r="J98"/>
  <c r="G98"/>
  <c r="J159"/>
  <c r="J10"/>
  <c r="G43"/>
  <c r="G51"/>
  <c r="K51"/>
  <c r="H64"/>
  <c r="L64"/>
  <c r="H78"/>
  <c r="L78"/>
  <c r="H83"/>
  <c r="L83"/>
  <c r="P83"/>
  <c r="G86"/>
  <c r="K86"/>
  <c r="O86"/>
  <c r="G92"/>
  <c r="O92"/>
  <c r="H101"/>
  <c r="H109"/>
  <c r="L109"/>
  <c r="P109"/>
  <c r="I123"/>
  <c r="G128"/>
  <c r="G153"/>
  <c r="I160"/>
  <c r="M160"/>
  <c r="Q160"/>
  <c r="I163"/>
  <c r="M163"/>
  <c r="Q163"/>
  <c r="N164"/>
  <c r="J164"/>
  <c r="G23"/>
  <c r="O23"/>
  <c r="Q12"/>
  <c r="N35"/>
  <c r="I54"/>
  <c r="P128"/>
  <c r="Q20"/>
  <c r="H67"/>
  <c r="N65"/>
  <c r="N80"/>
  <c r="Q101"/>
  <c r="P105"/>
  <c r="H110"/>
  <c r="N120"/>
  <c r="J116"/>
  <c r="G124"/>
  <c r="M133"/>
  <c r="O159"/>
  <c r="H154"/>
  <c r="H14"/>
  <c r="O9"/>
  <c r="P27"/>
  <c r="Q19"/>
  <c r="N52"/>
  <c r="J36"/>
  <c r="N108"/>
  <c r="N104"/>
  <c r="P119"/>
  <c r="N123"/>
  <c r="N69"/>
  <c r="N76"/>
  <c r="O128"/>
  <c r="G160"/>
  <c r="K160"/>
  <c r="O160"/>
  <c r="G163"/>
  <c r="K163"/>
  <c r="O163"/>
  <c r="P164"/>
  <c r="L164"/>
  <c r="H164"/>
  <c r="L20"/>
  <c r="L21"/>
  <c r="K23"/>
  <c r="I83"/>
  <c r="E83" s="1"/>
  <c r="M83"/>
  <c r="H86"/>
  <c r="L86"/>
  <c r="I92"/>
  <c r="I109"/>
  <c r="M109"/>
  <c r="J160"/>
  <c r="J163"/>
  <c r="N163"/>
  <c r="Q164"/>
  <c r="M164"/>
  <c r="I23"/>
  <c r="K55"/>
  <c r="H55"/>
  <c r="O55"/>
  <c r="Q67"/>
  <c r="O67"/>
  <c r="Q27"/>
  <c r="L27"/>
  <c r="O27"/>
  <c r="M69"/>
  <c r="J69"/>
  <c r="G67"/>
  <c r="N95"/>
  <c r="L54"/>
  <c r="Q54"/>
  <c r="K159"/>
  <c r="N159"/>
  <c r="K9"/>
  <c r="I11"/>
  <c r="M11"/>
  <c r="Q11"/>
  <c r="M12"/>
  <c r="P14"/>
  <c r="H35"/>
  <c r="L35"/>
  <c r="P35"/>
  <c r="N36"/>
  <c r="G44"/>
  <c r="H52"/>
  <c r="L52"/>
  <c r="P52"/>
  <c r="H60"/>
  <c r="L60"/>
  <c r="P60"/>
  <c r="H62"/>
  <c r="L62"/>
  <c r="P62"/>
  <c r="H63"/>
  <c r="L63"/>
  <c r="P63"/>
  <c r="H65"/>
  <c r="L65"/>
  <c r="P65"/>
  <c r="H76"/>
  <c r="L76"/>
  <c r="P76"/>
  <c r="H79"/>
  <c r="L79"/>
  <c r="P79"/>
  <c r="H80"/>
  <c r="L80"/>
  <c r="P80"/>
  <c r="H84"/>
  <c r="L84"/>
  <c r="P84"/>
  <c r="G101"/>
  <c r="K101"/>
  <c r="O101"/>
  <c r="J104"/>
  <c r="J105"/>
  <c r="N105"/>
  <c r="H107"/>
  <c r="L107"/>
  <c r="P107"/>
  <c r="H108"/>
  <c r="L108"/>
  <c r="P108"/>
  <c r="L110"/>
  <c r="H111"/>
  <c r="L111"/>
  <c r="P111"/>
  <c r="I112"/>
  <c r="Q112"/>
  <c r="I118"/>
  <c r="M118"/>
  <c r="Q118"/>
  <c r="J119"/>
  <c r="N119"/>
  <c r="H123"/>
  <c r="L123"/>
  <c r="P123"/>
  <c r="K124"/>
  <c r="J128"/>
  <c r="N128"/>
  <c r="P154"/>
  <c r="I156"/>
  <c r="M156"/>
  <c r="Q156"/>
  <c r="J18"/>
  <c r="N18"/>
  <c r="M19"/>
  <c r="G20"/>
  <c r="K20"/>
  <c r="O20"/>
  <c r="G22"/>
  <c r="O22"/>
  <c r="P36"/>
  <c r="O60"/>
  <c r="K62"/>
  <c r="K65"/>
  <c r="G80"/>
  <c r="K84"/>
  <c r="M105"/>
  <c r="K107"/>
  <c r="G108"/>
  <c r="K108"/>
  <c r="O108"/>
  <c r="G111"/>
  <c r="K111"/>
  <c r="O111"/>
  <c r="G112"/>
  <c r="O112"/>
  <c r="N116"/>
  <c r="H118"/>
  <c r="L118"/>
  <c r="P118"/>
  <c r="I119"/>
  <c r="M119"/>
  <c r="Q119"/>
  <c r="G123"/>
  <c r="K123"/>
  <c r="O123"/>
  <c r="I128"/>
  <c r="M128"/>
  <c r="Q128"/>
  <c r="Q133"/>
  <c r="L154"/>
  <c r="H156"/>
  <c r="L156"/>
  <c r="P156"/>
  <c r="I18"/>
  <c r="M18"/>
  <c r="Q18"/>
  <c r="K19"/>
  <c r="J20"/>
  <c r="N20"/>
  <c r="M22"/>
  <c r="N24"/>
  <c r="J67"/>
  <c r="L67"/>
  <c r="I27"/>
  <c r="M27"/>
  <c r="J27"/>
  <c r="H95"/>
  <c r="M95"/>
  <c r="M54"/>
  <c r="O54"/>
  <c r="G54"/>
  <c r="H159"/>
  <c r="J9"/>
  <c r="H11"/>
  <c r="L11"/>
  <c r="P11"/>
  <c r="K12"/>
  <c r="L14"/>
  <c r="G35"/>
  <c r="K35"/>
  <c r="O35"/>
  <c r="G52"/>
  <c r="K52"/>
  <c r="O52"/>
  <c r="J55"/>
  <c r="G60"/>
  <c r="K60"/>
  <c r="G62"/>
  <c r="O62"/>
  <c r="G63"/>
  <c r="K63"/>
  <c r="O63"/>
  <c r="G65"/>
  <c r="O65"/>
  <c r="G76"/>
  <c r="K76"/>
  <c r="O76"/>
  <c r="G79"/>
  <c r="K79"/>
  <c r="O79"/>
  <c r="K80"/>
  <c r="O80"/>
  <c r="G84"/>
  <c r="O84"/>
  <c r="J101"/>
  <c r="N101"/>
  <c r="H104"/>
  <c r="P104"/>
  <c r="I105"/>
  <c r="Q105"/>
  <c r="G107"/>
  <c r="O107"/>
  <c r="P55"/>
  <c r="N67"/>
  <c r="P67"/>
  <c r="K27"/>
  <c r="H27"/>
  <c r="I69"/>
  <c r="Q69"/>
  <c r="P54"/>
  <c r="H54"/>
  <c r="I159"/>
  <c r="G9"/>
  <c r="G11"/>
  <c r="K11"/>
  <c r="I12"/>
  <c r="J35"/>
  <c r="J52"/>
  <c r="J60"/>
  <c r="J62"/>
  <c r="J63"/>
  <c r="J65"/>
  <c r="J76"/>
  <c r="J79"/>
  <c r="J80"/>
  <c r="J84"/>
  <c r="I101"/>
  <c r="M101"/>
  <c r="H105"/>
  <c r="L105"/>
  <c r="J107"/>
  <c r="J108"/>
  <c r="J111"/>
  <c r="G118"/>
  <c r="K118"/>
  <c r="H119"/>
  <c r="L119"/>
  <c r="J123"/>
  <c r="H128"/>
  <c r="L128"/>
  <c r="G156"/>
  <c r="K156"/>
  <c r="H18"/>
  <c r="L18"/>
  <c r="I19"/>
  <c r="I20"/>
  <c r="M20"/>
  <c r="P33"/>
  <c r="Q153"/>
  <c r="F119"/>
  <c r="P23"/>
  <c r="N21"/>
  <c r="N45"/>
  <c r="L129"/>
  <c r="F39"/>
  <c r="E46"/>
  <c r="E58"/>
  <c r="N14"/>
  <c r="P9"/>
  <c r="P19"/>
  <c r="N43"/>
  <c r="P121"/>
  <c r="O117"/>
  <c r="P125"/>
  <c r="Q157"/>
  <c r="P92"/>
  <c r="O104"/>
  <c r="Q44"/>
  <c r="P112"/>
  <c r="P136"/>
  <c r="G159"/>
  <c r="O106"/>
  <c r="N47"/>
  <c r="N12"/>
  <c r="P24"/>
  <c r="P22"/>
  <c r="N110"/>
  <c r="P120"/>
  <c r="P116"/>
  <c r="Q124"/>
  <c r="O133"/>
  <c r="O95"/>
  <c r="P103"/>
  <c r="N8"/>
  <c r="E37"/>
  <c r="E38"/>
  <c r="E148"/>
  <c r="E149"/>
  <c r="E150"/>
  <c r="E155"/>
  <c r="E130"/>
  <c r="E131"/>
  <c r="Q154"/>
  <c r="I8"/>
  <c r="G8"/>
  <c r="O8"/>
  <c r="Q8"/>
  <c r="M8"/>
  <c r="E10"/>
  <c r="I14"/>
  <c r="M14"/>
  <c r="Q14"/>
  <c r="G33"/>
  <c r="K33"/>
  <c r="O33"/>
  <c r="G36"/>
  <c r="K36"/>
  <c r="O36"/>
  <c r="H44"/>
  <c r="L44"/>
  <c r="P44"/>
  <c r="G103"/>
  <c r="K103"/>
  <c r="O103"/>
  <c r="I110"/>
  <c r="M110"/>
  <c r="Q110"/>
  <c r="G116"/>
  <c r="K116"/>
  <c r="O116"/>
  <c r="G120"/>
  <c r="K120"/>
  <c r="O120"/>
  <c r="H124"/>
  <c r="L124"/>
  <c r="P124"/>
  <c r="J133"/>
  <c r="N133"/>
  <c r="H153"/>
  <c r="L153"/>
  <c r="P153"/>
  <c r="I21"/>
  <c r="M21"/>
  <c r="Q21"/>
  <c r="G24"/>
  <c r="K24"/>
  <c r="O24"/>
  <c r="L95"/>
  <c r="I95"/>
  <c r="Q95"/>
  <c r="I9"/>
  <c r="M9"/>
  <c r="Q9"/>
  <c r="G14"/>
  <c r="K14"/>
  <c r="O14"/>
  <c r="I33"/>
  <c r="M33"/>
  <c r="Q33"/>
  <c r="I36"/>
  <c r="M36"/>
  <c r="Q36"/>
  <c r="J44"/>
  <c r="N44"/>
  <c r="I103"/>
  <c r="M103"/>
  <c r="Q103"/>
  <c r="G110"/>
  <c r="K110"/>
  <c r="O110"/>
  <c r="I116"/>
  <c r="M116"/>
  <c r="Q116"/>
  <c r="I120"/>
  <c r="M120"/>
  <c r="Q120"/>
  <c r="J124"/>
  <c r="N124"/>
  <c r="H133"/>
  <c r="L133"/>
  <c r="P133"/>
  <c r="J153"/>
  <c r="N153"/>
  <c r="G21"/>
  <c r="K21"/>
  <c r="O21"/>
  <c r="I24"/>
  <c r="M24"/>
  <c r="Q24"/>
  <c r="J95"/>
  <c r="G95"/>
  <c r="H9"/>
  <c r="L9"/>
  <c r="J14"/>
  <c r="H33"/>
  <c r="L33"/>
  <c r="H36"/>
  <c r="L36"/>
  <c r="I44"/>
  <c r="M44"/>
  <c r="H103"/>
  <c r="L103"/>
  <c r="J110"/>
  <c r="H116"/>
  <c r="L116"/>
  <c r="H120"/>
  <c r="L120"/>
  <c r="I124"/>
  <c r="M124"/>
  <c r="G133"/>
  <c r="K133"/>
  <c r="I153"/>
  <c r="M153"/>
  <c r="J21"/>
  <c r="H24"/>
  <c r="L24"/>
  <c r="H162"/>
  <c r="M159"/>
  <c r="H8"/>
  <c r="L8"/>
  <c r="P8"/>
  <c r="H12"/>
  <c r="L12"/>
  <c r="P12"/>
  <c r="H43"/>
  <c r="L43"/>
  <c r="P43"/>
  <c r="H45"/>
  <c r="L45"/>
  <c r="P45"/>
  <c r="J92"/>
  <c r="N92"/>
  <c r="I104"/>
  <c r="M104"/>
  <c r="Q104"/>
  <c r="I106"/>
  <c r="M106"/>
  <c r="Q106"/>
  <c r="J112"/>
  <c r="N112"/>
  <c r="I117"/>
  <c r="M117"/>
  <c r="Q117"/>
  <c r="J121"/>
  <c r="N121"/>
  <c r="J125"/>
  <c r="N125"/>
  <c r="H136"/>
  <c r="G157"/>
  <c r="K157"/>
  <c r="O157"/>
  <c r="J19"/>
  <c r="N19"/>
  <c r="J22"/>
  <c r="N22"/>
  <c r="J23"/>
  <c r="N23"/>
  <c r="I47"/>
  <c r="Q47"/>
  <c r="Q159"/>
  <c r="L159"/>
  <c r="P159"/>
  <c r="J8"/>
  <c r="J12"/>
  <c r="J43"/>
  <c r="J45"/>
  <c r="H92"/>
  <c r="L92"/>
  <c r="G104"/>
  <c r="K104"/>
  <c r="G106"/>
  <c r="K106"/>
  <c r="H112"/>
  <c r="L112"/>
  <c r="G117"/>
  <c r="K117"/>
  <c r="H121"/>
  <c r="L121"/>
  <c r="H125"/>
  <c r="L125"/>
  <c r="I157"/>
  <c r="M157"/>
  <c r="H19"/>
  <c r="L19"/>
  <c r="H22"/>
  <c r="L22"/>
  <c r="H23"/>
  <c r="L23"/>
  <c r="Q136"/>
  <c r="K162"/>
  <c r="I162"/>
  <c r="F128"/>
  <c r="E137"/>
  <c r="O85"/>
  <c r="K85"/>
  <c r="G85"/>
  <c r="P85"/>
  <c r="L85"/>
  <c r="H85"/>
  <c r="Q85"/>
  <c r="M85"/>
  <c r="I85"/>
  <c r="N85"/>
  <c r="J85"/>
  <c r="P50"/>
  <c r="O42"/>
  <c r="G136"/>
  <c r="K136"/>
  <c r="O136"/>
  <c r="N136"/>
  <c r="J136"/>
  <c r="I136"/>
  <c r="M136"/>
  <c r="E102"/>
  <c r="J143"/>
  <c r="Q143"/>
  <c r="M143"/>
  <c r="H143"/>
  <c r="O143"/>
  <c r="G143"/>
  <c r="L143"/>
  <c r="I143"/>
  <c r="P143"/>
  <c r="N143"/>
  <c r="K143"/>
  <c r="E61"/>
  <c r="E122"/>
  <c r="E126"/>
  <c r="E100"/>
  <c r="E53"/>
  <c r="E77"/>
  <c r="G154"/>
  <c r="K154"/>
  <c r="O154"/>
  <c r="J154"/>
  <c r="N154"/>
  <c r="I154"/>
  <c r="M154"/>
  <c r="D141"/>
  <c r="D143"/>
  <c r="G26"/>
  <c r="Q26"/>
  <c r="M26"/>
  <c r="I26"/>
  <c r="J26"/>
  <c r="L26"/>
  <c r="H26"/>
  <c r="P72"/>
  <c r="L72"/>
  <c r="K72"/>
  <c r="J72"/>
  <c r="M72"/>
  <c r="N72"/>
  <c r="Q72"/>
  <c r="O72"/>
  <c r="J42"/>
  <c r="M42"/>
  <c r="F147"/>
  <c r="E147" s="1"/>
  <c r="F117"/>
  <c r="E73"/>
  <c r="D142"/>
  <c r="Q129"/>
  <c r="M129"/>
  <c r="I129"/>
  <c r="E138"/>
  <c r="E71"/>
  <c r="O26"/>
  <c r="H129"/>
  <c r="P129"/>
  <c r="K26"/>
  <c r="P26"/>
  <c r="N26"/>
  <c r="E82"/>
  <c r="E78" l="1"/>
  <c r="E98"/>
  <c r="E79"/>
  <c r="E52"/>
  <c r="E118"/>
  <c r="E62"/>
  <c r="E86"/>
  <c r="E51"/>
  <c r="E64"/>
  <c r="E76"/>
  <c r="E60"/>
  <c r="E11"/>
  <c r="E54"/>
  <c r="E101"/>
  <c r="E105"/>
  <c r="E65"/>
  <c r="P162"/>
  <c r="O165"/>
  <c r="K165"/>
  <c r="G165"/>
  <c r="P165"/>
  <c r="L165"/>
  <c r="H165"/>
  <c r="Q165"/>
  <c r="M165"/>
  <c r="I165"/>
  <c r="N165"/>
  <c r="J165"/>
  <c r="E55"/>
  <c r="E123"/>
  <c r="E119"/>
  <c r="E84"/>
  <c r="E156"/>
  <c r="E80"/>
  <c r="E63"/>
  <c r="E69"/>
  <c r="E67"/>
  <c r="E164"/>
  <c r="E160" s="1"/>
  <c r="E35"/>
  <c r="M88"/>
  <c r="N88"/>
  <c r="Q88"/>
  <c r="I88"/>
  <c r="J88"/>
  <c r="E104"/>
  <c r="H88"/>
  <c r="G88"/>
  <c r="E107"/>
  <c r="L88"/>
  <c r="K88"/>
  <c r="O88"/>
  <c r="P88"/>
  <c r="M162"/>
  <c r="O162"/>
  <c r="Q162"/>
  <c r="L162"/>
  <c r="L42"/>
  <c r="G42"/>
  <c r="J162"/>
  <c r="K42"/>
  <c r="Q42"/>
  <c r="N162"/>
  <c r="G162"/>
  <c r="P42"/>
  <c r="H42"/>
  <c r="N42"/>
  <c r="O50"/>
  <c r="P158"/>
  <c r="L158"/>
  <c r="H158"/>
  <c r="Q158"/>
  <c r="M158"/>
  <c r="I158"/>
  <c r="N158"/>
  <c r="J158"/>
  <c r="O158"/>
  <c r="K158"/>
  <c r="G158"/>
  <c r="F166"/>
  <c r="E166" s="1"/>
  <c r="F163"/>
  <c r="E163" s="1"/>
  <c r="F160"/>
  <c r="E44"/>
  <c r="F161"/>
  <c r="E161" s="1"/>
  <c r="E159" s="1"/>
  <c r="F154"/>
  <c r="E92"/>
  <c r="E124"/>
  <c r="K75"/>
  <c r="Q74"/>
  <c r="G28"/>
  <c r="E136"/>
  <c r="E120"/>
  <c r="E47"/>
  <c r="E43"/>
  <c r="E157"/>
  <c r="E36"/>
  <c r="E9"/>
  <c r="E33"/>
  <c r="E95"/>
  <c r="E133"/>
  <c r="E103"/>
  <c r="E14"/>
  <c r="N28"/>
  <c r="O28"/>
  <c r="M28"/>
  <c r="E125"/>
  <c r="E12"/>
  <c r="E106"/>
  <c r="E8"/>
  <c r="Q28"/>
  <c r="L28"/>
  <c r="I28"/>
  <c r="H28"/>
  <c r="E121"/>
  <c r="E117"/>
  <c r="E85"/>
  <c r="I50"/>
  <c r="N50"/>
  <c r="K50"/>
  <c r="Q50"/>
  <c r="E154"/>
  <c r="L50"/>
  <c r="J50"/>
  <c r="H50"/>
  <c r="G50"/>
  <c r="M50"/>
  <c r="I42"/>
  <c r="E72"/>
  <c r="E129"/>
  <c r="E128" s="1"/>
  <c r="M57"/>
  <c r="Q57"/>
  <c r="J57"/>
  <c r="L57"/>
  <c r="I57"/>
  <c r="P57"/>
  <c r="H57"/>
  <c r="O57"/>
  <c r="N48"/>
  <c r="G48"/>
  <c r="P48"/>
  <c r="O48"/>
  <c r="L48"/>
  <c r="H48"/>
  <c r="J48"/>
  <c r="M48"/>
  <c r="K48"/>
  <c r="Q48"/>
  <c r="I48"/>
  <c r="J28"/>
  <c r="K28"/>
  <c r="K57"/>
  <c r="O41"/>
  <c r="F146"/>
  <c r="E146" s="1"/>
  <c r="J41"/>
  <c r="N41"/>
  <c r="K39"/>
  <c r="Q39"/>
  <c r="L39"/>
  <c r="O39"/>
  <c r="Q56"/>
  <c r="E56" s="1"/>
  <c r="N57"/>
  <c r="P28"/>
  <c r="M75"/>
  <c r="J75"/>
  <c r="G75"/>
  <c r="P75"/>
  <c r="Q75"/>
  <c r="N75"/>
  <c r="I75"/>
  <c r="L75"/>
  <c r="O75"/>
  <c r="H75"/>
  <c r="G39" l="1"/>
  <c r="K140"/>
  <c r="K142"/>
  <c r="E162"/>
  <c r="E42"/>
  <c r="O142"/>
  <c r="I142"/>
  <c r="E88"/>
  <c r="E165"/>
  <c r="J142"/>
  <c r="N142"/>
  <c r="Q142"/>
  <c r="H142"/>
  <c r="L142"/>
  <c r="P142"/>
  <c r="G142"/>
  <c r="M142"/>
  <c r="M141"/>
  <c r="Q141"/>
  <c r="I141"/>
  <c r="O141"/>
  <c r="N141"/>
  <c r="P141"/>
  <c r="L141"/>
  <c r="H141"/>
  <c r="L74"/>
  <c r="N74"/>
  <c r="P74"/>
  <c r="I74"/>
  <c r="O74"/>
  <c r="H74"/>
  <c r="J74"/>
  <c r="G74"/>
  <c r="M74"/>
  <c r="F153"/>
  <c r="E153" s="1"/>
  <c r="K74"/>
  <c r="Q140"/>
  <c r="L140"/>
  <c r="I140"/>
  <c r="G140"/>
  <c r="N140"/>
  <c r="O140"/>
  <c r="M140"/>
  <c r="P140"/>
  <c r="H140"/>
  <c r="J140"/>
  <c r="I39"/>
  <c r="M39"/>
  <c r="I41"/>
  <c r="P39"/>
  <c r="Q41"/>
  <c r="L41"/>
  <c r="P41"/>
  <c r="J39"/>
  <c r="N39"/>
  <c r="M41"/>
  <c r="H41"/>
  <c r="K41"/>
  <c r="H39"/>
  <c r="G41"/>
  <c r="E50"/>
  <c r="J40"/>
  <c r="M40"/>
  <c r="P40"/>
  <c r="H40"/>
  <c r="N40"/>
  <c r="G40"/>
  <c r="K40"/>
  <c r="I40"/>
  <c r="Q40"/>
  <c r="L40"/>
  <c r="O40"/>
  <c r="E48"/>
  <c r="E57"/>
  <c r="E75"/>
  <c r="G141" l="1"/>
  <c r="K141"/>
  <c r="J141"/>
  <c r="E74"/>
  <c r="F145"/>
  <c r="E145" s="1"/>
  <c r="E39"/>
  <c r="E41"/>
  <c r="E40"/>
  <c r="E141" l="1"/>
</calcChain>
</file>

<file path=xl/sharedStrings.xml><?xml version="1.0" encoding="utf-8"?>
<sst xmlns="http://schemas.openxmlformats.org/spreadsheetml/2006/main" count="2937" uniqueCount="403">
  <si>
    <t>สรุปผลการปฏิบัติงานสำคัญ   กรมการจัดหางาน</t>
  </si>
  <si>
    <t>หน่วยนับ</t>
  </si>
  <si>
    <t>ผู้ลงทะเบียนสมัครงาน</t>
  </si>
  <si>
    <t>คน</t>
  </si>
  <si>
    <t>ผู้สมัครงานมาใช้บริการ</t>
  </si>
  <si>
    <t>ตำแหน่งงานว่าง</t>
  </si>
  <si>
    <t>อัตรา</t>
  </si>
  <si>
    <t>ผู้สมัครงานไปพบนายจ้าง</t>
  </si>
  <si>
    <t>ฉบับ</t>
  </si>
  <si>
    <t>แห่ง</t>
  </si>
  <si>
    <t>ส่งตัวผู้สมัครงานไปพบนายจ้าง</t>
  </si>
  <si>
    <t>แผนงบประมาณ /ผลผลิต /กิจกรรม</t>
  </si>
  <si>
    <t>ราย</t>
  </si>
  <si>
    <t xml:space="preserve">         - นัดพบแรงงานใหญ่</t>
  </si>
  <si>
    <t xml:space="preserve">         - นัดพบแรงงานย่อย</t>
  </si>
  <si>
    <t xml:space="preserve">บรรจุงาน </t>
  </si>
  <si>
    <t xml:space="preserve">เป้าหมาย </t>
  </si>
  <si>
    <t>ระบบสารสนเทศการจัดหางานในประเทศ</t>
  </si>
  <si>
    <t xml:space="preserve">        ไปทำงานต่างประเทศ</t>
  </si>
  <si>
    <t>ครั้ง</t>
  </si>
  <si>
    <t>ตรวจสอบการทำงานของคนต่างด้าวและสถานประกอบการ</t>
  </si>
  <si>
    <t xml:space="preserve">        ไปทำงานต่างประเทศให้แก่คนหางาน</t>
  </si>
  <si>
    <t>ล้านบาท</t>
  </si>
  <si>
    <t>การจัดส่งคนหางานไปทำงานต่างประเทศ</t>
  </si>
  <si>
    <t>ทะเบียนคนหางานและสารสนเทศ</t>
  </si>
  <si>
    <t>กองทุนเพื่อช่วยเหลือคนหางานไปทำงานต่างประเทศ</t>
  </si>
  <si>
    <t>ศูนย์บริการการไปทำงานต่างประเทศ</t>
  </si>
  <si>
    <t xml:space="preserve">        และบูรณาการ ณ ศูนย์บริการการไปทำงานต่างประเทศ</t>
  </si>
  <si>
    <t xml:space="preserve">         ไปทำงานในต่างประเทศ</t>
  </si>
  <si>
    <t>พิจารณาอนุญาตจดทะเบียนเป็นผู้รับอนุญาตจัดหางานต่างประเทศ</t>
  </si>
  <si>
    <t xml:space="preserve">    ไปทำงานในต่างประเทศ</t>
  </si>
  <si>
    <t xml:space="preserve">       /ต่ออายุ/เปลี่ยนผู้จัดการ/ย้ายสำนักงาน/สิ้นสภาพ/เพิกถอน</t>
  </si>
  <si>
    <t xml:space="preserve">       /ยกเลิกการจดทะเบียนลูกจ้าง /ตัวแทนจัดหางาน</t>
  </si>
  <si>
    <t>ตรวจสอบ / รับรองค่าบริการและค่าใช้จ่ายคนหางาน ไปทำงานในต่างประเทศ</t>
  </si>
  <si>
    <t>กิจกรรมที่ 1.</t>
  </si>
  <si>
    <t xml:space="preserve">1.1  บริการจัดหางาน  ณ  สำนักงาน </t>
  </si>
  <si>
    <t>กิจกรรมที่ 2.</t>
  </si>
  <si>
    <t xml:space="preserve">การให้บริการจัดหางานต่างประเทศ (2.1 ถึง 2.3) </t>
  </si>
  <si>
    <t>2.1   พิจารณาคำขอการจัดส่งคนหางานและพาลูกจ้างไปทำงาน / ฝึกงานต่างประเทศ</t>
  </si>
  <si>
    <t>- บริษัทจัดส่งคนหางาน</t>
  </si>
  <si>
    <t>- บริษัทพาลูกจ้างไปทำงาน</t>
  </si>
  <si>
    <t>- บริษัทพาลูกจ้างไปฝึกงาน</t>
  </si>
  <si>
    <t>2.2   จัดส่งคนหางานไปทำงานต่างประเทศโดยรัฐ</t>
  </si>
  <si>
    <t>2.3   รับแจ้งการเดินทางด้วยตนเองและเดินทางกลับไปทำงานต่างประเทศ (Re-entry)</t>
  </si>
  <si>
    <t>- เดินทางด้วยตนเอง</t>
  </si>
  <si>
    <t>- Re Entry</t>
  </si>
  <si>
    <t>2.4  จัดทำทะเบียนคนหางานที่ประสงค์ไปทำงานต่างประเทศ</t>
  </si>
  <si>
    <t xml:space="preserve">       /ออกหนังสือรับรองใบอนุญาต/ขอหนังสือรับรองเป็นองค์กรผู้ส่ง</t>
  </si>
  <si>
    <t>กิจกรรมที่ 3.</t>
  </si>
  <si>
    <t>รุ่น</t>
  </si>
  <si>
    <t>การให้ความคุ้มครองคนหางานตามกฎหมายจัดหางาน</t>
  </si>
  <si>
    <t>- ช่วยเหลือคนหางาน</t>
  </si>
  <si>
    <t>บาท</t>
  </si>
  <si>
    <t>- รายเดือน</t>
  </si>
  <si>
    <t>- รายไตรมาส / รายครึ่งปี</t>
  </si>
  <si>
    <t>- รายปี</t>
  </si>
  <si>
    <t>กิจกรรมที่ 2</t>
  </si>
  <si>
    <t>1.2 จัดทำทะเบียนคนต่างด้าว</t>
  </si>
  <si>
    <t>(ธนาคารกรุงไทย, ธ.ก.ส,ธนาคารออมสิน)</t>
  </si>
  <si>
    <t>ธนาคารเพื่อการเกษตรและสหกรณ์การเกษตร(ธ.ก.ส.)</t>
  </si>
  <si>
    <t>2.1  ตรวจสอบการทำงานของคนต่างด้าว</t>
  </si>
  <si>
    <t>2.1.1   คนต่างด้าวถูกต้องตามกฎหมาย</t>
  </si>
  <si>
    <t>2.1.2  คนต่างด้าวผิดกฏหมาย</t>
  </si>
  <si>
    <t>2.2  ตรวจสอบสถานประกอบการ ที่จ้างคนต่างด้าวทำงาน</t>
  </si>
  <si>
    <t>2.2.1   คนต่างด้าวถูกต้องตามกฎหมาย</t>
  </si>
  <si>
    <t>2.2.2  คนต่างด้าวผิดกฏหมาย</t>
  </si>
  <si>
    <t>ยอดสะสม</t>
  </si>
  <si>
    <t>.</t>
  </si>
  <si>
    <t>แผนงาน : พัฒนาและยกระดับมาตรฐานแรงงาน</t>
  </si>
  <si>
    <t xml:space="preserve">ผลผลิตที่  1 : ประชาชนทุกกลุ่มได้รับบริการส่งเสริมการมีงานทำ </t>
  </si>
  <si>
    <t>1.6   โครงการจัดหางานพิเศษนักเรียน นักศึกษา</t>
  </si>
  <si>
    <t>3.1  แนะแนวอาชีพให้กับนักเรียน นักศึกษา ผู้ประกันตนกรณีว่างงานและประชาชนทั่วไป</t>
  </si>
  <si>
    <t>3.2  โครงการแนะแนวอาชีพระดับหมู่บ้าน</t>
  </si>
  <si>
    <t>3.3  โครงการวันแนะแนวอาชีพในสถานศึกษา</t>
  </si>
  <si>
    <t>3.4  โครงการวันมหกรรมอาชีพ</t>
  </si>
  <si>
    <t>3.5  โครงการสร้างเครือข่ายการแนะแนวอาชีพ</t>
  </si>
  <si>
    <t>3.6  โครงการแนะแนวอาชีพให้เยาวชนในสถานพินิจฯ</t>
  </si>
  <si>
    <t>3.7  โครงการส่งเสริมการมีงานทำให้ทหารกองประจำการ</t>
  </si>
  <si>
    <t>3.8  โครงการส่งเสริมการรับงานไปทำที่บ้าน</t>
  </si>
  <si>
    <t>3.9 โครงการสร้างอาชีพใหม่ให้คนว่างงาน</t>
  </si>
  <si>
    <t>3.10 โครงการสร้างคุณค่าภูมิปัญญาผู้สูงอายุ</t>
  </si>
  <si>
    <t>การให้บริการแนะแนวอาชีพ (3.1 ถึง 3.10)</t>
  </si>
  <si>
    <t>กิจกรรมที่ 4.</t>
  </si>
  <si>
    <t>4.2  โครงการเคาะประตูบ้านเพื่อป้องกันปัญหาการหลอกลวงคนหางาน</t>
  </si>
  <si>
    <t>กิจกรรมที่ 5.</t>
  </si>
  <si>
    <t xml:space="preserve"> การให้บริการข้อมูลข่าวสารตลาดแรงงาน (5.1)</t>
  </si>
  <si>
    <t>- นักเรียน นักศึกษา</t>
  </si>
  <si>
    <t>- ทหารกองประจำการ</t>
  </si>
  <si>
    <t>แผนงาน : พัฒนาระบบแก้ไขปัญหาผู้หลบหนีเข้าเมืองและแรงงานต่างด้าว</t>
  </si>
  <si>
    <t>ผลผลิตที่ 1 : คนต่างด้าวได้รับใบอนุญาตทำงาน</t>
  </si>
  <si>
    <t>พิจารณาคำขออนุญาตทำงานและจัดทำทะเบียนคนต่างด้าวที่ยื่นขอใบอนุญาตทำงาน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</si>
  <si>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โครงการจัดทำทะเบียนคนต่างด้าวที่ขออนุญาตทำงานภายใต้กิจกรรมพิจารณาคำขออนุญาตทำงาน และจัดทำทะเบียนคนต่างด้าวที่ยื่นขอใบอนุญาตทำงาน</t>
  </si>
  <si>
    <t>1)  คนต่างด้าวตามมาตรา 9 และมาตรา 12</t>
  </si>
  <si>
    <t>2)  คนต่างด้าวนำเข้าตาม MOU</t>
  </si>
  <si>
    <t>3)  คนต่างด้าวที่ผ่านการพิสูจน์สัญชาติ</t>
  </si>
  <si>
    <t>1.1 พิจารณาคำขออนุญาตทำงาน</t>
  </si>
  <si>
    <t>1.1.1 คนต่างด้าวเข้าเมืองถูกต้องตามกฎหมาย</t>
  </si>
  <si>
    <t>1.1.2 คนต่างด้าวหลบหนีเข้าเมือง 3 สัญชาติ (พม่า ,ลาว ,กัมพูชา)</t>
  </si>
  <si>
    <t>1.2.1 คนต่างด้าวเข้าเมืองถูกต้องตามกฎหมาย</t>
  </si>
  <si>
    <t>1.2.2 คนต่างด้าวหลบหนีเข้าเมือง 3 สัญชาติ (พม่า ,ลาว ,กัมพูชา)</t>
  </si>
  <si>
    <t>ต.ค.53 - ม.ค.54</t>
  </si>
  <si>
    <t>ต.ค.53 - ก.พ.54</t>
  </si>
  <si>
    <t>ต.ค.53 - มี.ค.54</t>
  </si>
  <si>
    <t>ต.ค.53 - เม.ย.54</t>
  </si>
  <si>
    <t>ต.ค.53 - พ.ค.54</t>
  </si>
  <si>
    <t>ต.ค.53 - มิ.ย.54</t>
  </si>
  <si>
    <t>ต.ค.53 - ก.ค.54</t>
  </si>
  <si>
    <t>ต.ค.53 - ส.ค.54</t>
  </si>
  <si>
    <t>ต.ค.53 - ก.ย.53</t>
  </si>
  <si>
    <t>ยอดสะสมรายเดือน ประจำปีงบประมาณ  2554  (ใช้รายงานระบบติดตามและประเมินผล สป.)</t>
  </si>
  <si>
    <t>(กิจกรรมที่ 1 - 5)</t>
  </si>
  <si>
    <t>อบรม / ให้บริการข้อมูลข่าวสาร</t>
  </si>
  <si>
    <t>- ให้บริการข้อมูลข่าวสารแก่คนหางาน ผู้เข้ารับการอบรม / ผู้รับอนุญาตทำงาน / ผู้แทนและคนหางานทั่วไปที่สนใจไปทำงานต่างประเทศ ส่วนกลาง (สรต.)</t>
  </si>
  <si>
    <t>- ประชาสัมพันธ์เผยแพร่ข่าวสาร / ข้อมูลต่างๆที่เกี่ยวกับการเดินทางไปทำงานต่างประเทศ</t>
  </si>
  <si>
    <t>- จำนวนเงินที่คนหางานได้รับคืน</t>
  </si>
  <si>
    <t>1.13  ทหารกองประจำการ</t>
  </si>
  <si>
    <t>1.14  เยาวชนในสถานพินิจ</t>
  </si>
  <si>
    <t>1.15  ผู้ถูกเลิกจ้าง</t>
  </si>
  <si>
    <t>1.16  ผู้ผ่านการประสานส่งฝึกกรมพัฒนาฝีมือแรงงาน(กพร)</t>
  </si>
  <si>
    <t>1.17  จัดหางานด้วยระบบ Internet</t>
  </si>
  <si>
    <t>1.18  ผู้ประสบภัยธรรมชาติ</t>
  </si>
  <si>
    <t>1.19  บุคลากรปฏิบัติงาน ภาครัฐ</t>
  </si>
  <si>
    <t>1.20  จ้างงานเร่งด่วนภาคใต้</t>
  </si>
  <si>
    <t>และงานทะเบียนที่เกี่ยวข้องตามกฎหมาย</t>
  </si>
  <si>
    <t>บริษัท</t>
  </si>
  <si>
    <t>ร้อยละ</t>
  </si>
  <si>
    <t>ข้อมูล ณ วันที่ 8 เม.ย.54</t>
  </si>
  <si>
    <t>2.5  ออกบัตรสมาชิกกองทุนเพื่อช่วยเหลือคนหางาน</t>
  </si>
  <si>
    <t>2.6 ผลการปล่อยสินเชื่อของธนาคารที่เข้าร่วมโครงการสินเชื่อเพื่อ</t>
  </si>
  <si>
    <t>2.7 ให้การสงเคราะห์สมาชิกกองทุนเพื่อช่วยเหลือคนหางาน</t>
  </si>
  <si>
    <t>2.8 อบรมคนหางานก่อนเดินทางไปทำงานต่างประเทศ</t>
  </si>
  <si>
    <t>2.10 อบรมคนหางานก่อนตัดสินใจไปทำงานต่างประเทศ</t>
  </si>
  <si>
    <t>2.11  ตรวจสอบ / รับรองค่าบริการและค่าใช้จ่ายคนหางาน</t>
  </si>
  <si>
    <t>2.12 อนุญาตจดทะเบียนการจัดหางานเพื่อไปทำงานต่างประเทศ</t>
  </si>
  <si>
    <t xml:space="preserve">2.13  จดทะเบียนลูกจ้าง/ตัวแทนจัดหางาน/ ออกบัตร </t>
  </si>
  <si>
    <t>2.14  คนหางานได้รับบริการจัดหางานต่างประเทศแบบเบ็ดเสร็จ</t>
  </si>
  <si>
    <t>ระบบที่1 มีหลักทรัพย์ค้ำประกัน</t>
  </si>
  <si>
    <t>ระบบที่2 ไม่มีหลักทรัพย์ค้ำประกัน(บุคคลค้ำประกัน)</t>
  </si>
  <si>
    <t>ยุทธศาสตร์ที่ 4  การศึกษา คุณธรรม จริยธรรม คุณภาพชีวิต</t>
  </si>
  <si>
    <t xml:space="preserve">  และความเท่าเทียมกันในสังคม</t>
  </si>
  <si>
    <t>1.2   โครงการให้บริการจัดหางานและคุ้มครองคนหางาน 24 ชม.</t>
  </si>
  <si>
    <t>1.3   โครงการมีงานทำนำชุมชนเข้มแข็ง</t>
  </si>
  <si>
    <t>1.5   โครงการเคลื่อนย้ายแรงงานอย่างเป็นระบบ</t>
  </si>
  <si>
    <t>1.4  โครงการส่งเสริมคนพิการทำงานในหน่วยงานภาครัฐ</t>
  </si>
  <si>
    <t>1.7   โครงการจัดหางานพิเศษสำหรับผู้พ้นโทษ</t>
  </si>
  <si>
    <t>1.8 โครงการส่งเสริมให้คนพิการมีงานทำ</t>
  </si>
  <si>
    <t>1.9  โครงการบริการจัดหางานแก่ผู้ประกันตนกรณีว่างงาน</t>
  </si>
  <si>
    <t>1.10  โครงการนัดพบแรงงานใหญ่/ย่อย</t>
  </si>
  <si>
    <t xml:space="preserve">4.1  โครงการเผยแพร่ความรู้เพื่อป้องกันการหลอกลวงคนหางานไปทำงานต่างประเทศ </t>
  </si>
  <si>
    <t>4.3  โครงการเครือข่ายชุมชนร่วมรณรงค์ป้องกันการหลอกลวงและลักลอบไปทำงานต่างประเทศ</t>
  </si>
  <si>
    <t>4.4  ร้องทุกข์กล่าวโทษผู้กระทำผิดกฎหมายจัดหางาน</t>
  </si>
  <si>
    <t>4.5  รับเรื่องร้องทุกข์คนหางาน</t>
  </si>
  <si>
    <t>4.6  ตรวจสอบควบคุมบริษัทจัดหางานในประเทศ /  ต่างประเทศ</t>
  </si>
  <si>
    <t>4.7  พิจารณาคำขอเกี่ยวกับการอนุญาตจัดหางานให้คนหางานทำงานในประเทศ</t>
  </si>
  <si>
    <t>5.2 โครงการพัฒนาข้อมูลข่าวสารตลาดแรงงาน</t>
  </si>
  <si>
    <t>5.3 โครงการจัดทำทะเบียนกำลังแรงงาน</t>
  </si>
  <si>
    <t>5.1  เผยแพร่ข้อมูลข่าวสารตลาดแรงงาน</t>
  </si>
  <si>
    <t xml:space="preserve">  จัดทำข่าวสารตลาดแรงงานออกเผยแพร่</t>
  </si>
  <si>
    <t>5.4 โครงการจัดทำทะเบียนกำลังแรงงานที่มีทักษะพิเศษ</t>
  </si>
  <si>
    <t>5.5 โครงการขยายเครือข่ายข้อมูลข่าวสารตลาดแรงงานสู่ตำบล หมู่บ้าน</t>
  </si>
  <si>
    <t>5.6 โครงการสำรวจความต้องการแรงงานและการเข้า-ออกงาน</t>
  </si>
  <si>
    <t>1.1.3 ชนกลุ่มน้อย</t>
  </si>
  <si>
    <t>1.2.3 ชนกลุ่มน้อย</t>
  </si>
  <si>
    <t>ต.ค54-เม.ย55</t>
  </si>
  <si>
    <t>ต.ค.54 - พ.ย.54</t>
  </si>
  <si>
    <t>2.9 ประชาสัมพันธ์เผยแพร่ข้อมูลข่าวสารเกี่ยวกับการเดินทางไปทำงานต่างประเทศ</t>
  </si>
  <si>
    <r>
      <t>และคุ้มครองคนหางาน</t>
    </r>
    <r>
      <rPr>
        <b/>
        <sz val="14"/>
        <color indexed="10"/>
        <rFont val="AngsanaUPC"/>
        <family val="1"/>
        <charset val="222"/>
      </rPr>
      <t xml:space="preserve"> พ.ศ. 2528</t>
    </r>
    <r>
      <rPr>
        <b/>
        <sz val="14"/>
        <rFont val="AngsanaUPC"/>
        <family val="1"/>
        <charset val="222"/>
      </rPr>
      <t xml:space="preserve"> (4.1-4.5)</t>
    </r>
  </si>
  <si>
    <t>ต.ค.54-ธ.ค.54</t>
  </si>
  <si>
    <t>แผนงาน : แก้ไขความเดือดร้อนและยกระดับคุณภาพชีวิตของประชาชน</t>
  </si>
  <si>
    <t>ผลผลิตที่  1 : แรงงานได้รับการส่งเสริมการจ้างงานและยกระดับรายได้</t>
  </si>
  <si>
    <t>การสนับสนุนให้เกิดการจ้างงานและยกระดับรายได้</t>
  </si>
  <si>
    <t>1. โครงการศูนย์ตรีเทพเพื่อการจ้างงานและยกระดับรายได้ครบวงจร</t>
  </si>
  <si>
    <t>2. โครงการนัดพบตลาดงานเชิงคุณภาพ</t>
  </si>
  <si>
    <t>3. โครงการเพิ่มอาชีพ เพิ่มรายได้</t>
  </si>
  <si>
    <t>4. โครงการรับงานสู่บ้านเพิ่มรายได้ในครัวเรือน</t>
  </si>
  <si>
    <t>5. โครงการจุดประกายการจ้างงานผู้สูงอายุ</t>
  </si>
  <si>
    <t>6.โครงการจัดทำฐานข้อมูลแรงงานที่มีทักษะพิเศษ</t>
  </si>
  <si>
    <t>ยุทธศาสตร์ที่ 1  การสร้างรากฐานการพัฒนาที่สมดุลสู่สังคม</t>
  </si>
  <si>
    <t>- หนังสือ คู่มือแนะนำบริการข้อมูลข่าวสารตลาดแรงงาน</t>
  </si>
  <si>
    <t>1.12 โครงการยกระดับคุณภาพบริการจัดหางานสู่ความเป็นเลิศ</t>
  </si>
  <si>
    <t>1.11  โครงการสร้างโอกาสการมีงานทำให้ผู้สูงอายุเพื่อเพิ่มศักยภาพการบรรจุงาน</t>
  </si>
  <si>
    <t>การให้บริการจัดหางานในประเทศ (1.1 ถึง 1.11)</t>
  </si>
  <si>
    <t>1.1 คนต่างด้าวถูกต้องตามกฎหมาย</t>
  </si>
  <si>
    <t>2.1 คนต่างด้าวถูกต้องตามกฎหมาย</t>
  </si>
  <si>
    <t>1)  คนต่างด้าวประเภทชั่วคราว</t>
  </si>
  <si>
    <t xml:space="preserve"> 1.2 ชนกลุ่มน้อย</t>
  </si>
  <si>
    <t>4)  คนต่างด้าวประเภทส่งเสริมการลงทุน</t>
  </si>
  <si>
    <t>สรุปผลการปฏิบัติงานสำคัญ   สำนักงานจัดหางานจังหวัดชุมพร</t>
  </si>
  <si>
    <t xml:space="preserve"> 1.3 คนต่างด้าวหลบหนีเข้าเมือง 3 สัญชาติ (พม่า, ลาว, กัมพูชา)</t>
  </si>
  <si>
    <t>ผลผลิต : ประชาชนทุกกลุ่มได้รับบริการส่งเสริมการมีงานทำ</t>
  </si>
  <si>
    <t xml:space="preserve">กิจกรรมที่ 1 : การให้บริการจัดหางานในประเทศ </t>
  </si>
  <si>
    <t>โครงการนัดพบตลาดงานเชิงคุณภาพ</t>
  </si>
  <si>
    <t xml:space="preserve">       3.4 กิจกรรมส่งเสริมคนพิการทำงานในหน่วยงานภาครัฐ</t>
  </si>
  <si>
    <t>โครงการ 3 ม. (มีงาน มีเงิน มีวุฒิการศึกษาเพิ่ม)</t>
  </si>
  <si>
    <t>กิจกรรมที่ 2 การให้บริการจัดหางานต่างประเทศ 
(ข้อ 1 - 3 เป็นเป้าหมายนำส่งกิจกรรม)</t>
  </si>
  <si>
    <t>โครงการศูนย์ประสานบริการการไปทำงานต่างประเทศในส่วนภูมิภาค</t>
  </si>
  <si>
    <t xml:space="preserve">              - กิจกรรมเพิ่มอาชีพ เพิ่มรายได้</t>
  </si>
  <si>
    <t xml:space="preserve">              - กิจกรรมส่งเสริมการรับงานไปทำที่บ้าน</t>
  </si>
  <si>
    <t>เผยแพร่ข้อมูลข่าวสารตลาดแรงงาน</t>
  </si>
  <si>
    <t>โครงการเครือข่ายชุมชนร่วมรณรงค์ป้องกันการหลอกลวงและลักลอบไปทำงานต่างประเทศ</t>
  </si>
  <si>
    <t>โครงการเผยแพร่ความรู้เพื่อป้องกันการหลอกลวงคนหางาน</t>
  </si>
  <si>
    <t>โครงการเคาะประตูบ้านเพื่อป้องกันการหลอกลวงคนหางานไปทำงานต่างประเทศ</t>
  </si>
  <si>
    <t>โครงการป้องกันการค้ามนุษย์ด้านแรงงานต่างด้าว</t>
  </si>
  <si>
    <t>โครงการเพิ่มประสิทธิภาพการปฏิบัติงานด้านกฎหมายของกรมการจัดหางาน</t>
  </si>
  <si>
    <t>กิจกรรมที่ 1 ตรวจสอบการทำงานของคนต่างด้าวและสถานประกอบการ</t>
  </si>
  <si>
    <t>โครงการตรวจสอบการทำงานของคนต่างด้าวและสถานประกอบการ</t>
  </si>
  <si>
    <t>กิจกรรมที่ 2 พิจารณาคำขอและจัดทำทะเบียนคนต่างด้าวที่ยื่นขอใบอนุญาตทำงาน</t>
  </si>
  <si>
    <t>โครงการจัดทำทะเบียนคนต่างด้าวที่ยื่นขอใบอนุญาตทำงาน</t>
  </si>
  <si>
    <t>ลำดับที่</t>
  </si>
  <si>
    <t>โครงการสร้างงานสร้างบุญเพื่อความปรองดองสมานฉันท์</t>
  </si>
  <si>
    <t>ศูนย์</t>
  </si>
  <si>
    <t xml:space="preserve">             - ผู้สมัครงาน</t>
  </si>
  <si>
    <t xml:space="preserve">             - การบรรจุงาน</t>
  </si>
  <si>
    <t xml:space="preserve">       1.2 กิจกรรมให้บริการจัดหางานแก่ผู้ประกันตนกรณีว่างงาน</t>
  </si>
  <si>
    <t xml:space="preserve">              -  การบรรจุงาน</t>
  </si>
  <si>
    <t xml:space="preserve">                     * ผู้ประกันตนได้งานเอง</t>
  </si>
  <si>
    <t xml:space="preserve">                     * สจจ.จัดหาให้</t>
  </si>
  <si>
    <t xml:space="preserve">              -  ขึ้นทะเบียนสมัครงาน</t>
  </si>
  <si>
    <t xml:space="preserve">              -  ส่งฝึกอบรมพัฒนาฝีมือแรงงาน</t>
  </si>
  <si>
    <t xml:space="preserve">              -  ผู้ประกันตนประสงค์หางานทำต่อ</t>
  </si>
  <si>
    <t xml:space="preserve">              -  ผู้ประกันตนประสงค์ประกอบอาชีพอิสระ</t>
  </si>
  <si>
    <t>สำนักงานจัดหางานจังหวัดชุมพร</t>
  </si>
  <si>
    <t xml:space="preserve">       2.1 กิจกรรมจัดหางานพิเศษสำหรับผู้พ้นโทษ</t>
  </si>
  <si>
    <t xml:space="preserve">       2.2 กิจกรรมจัดหางานพิเศษสำหรับนักเรียน นักศึกษา</t>
  </si>
  <si>
    <t xml:space="preserve">       2.3 กิจกรรมจัดหางานให้คนพิการมีงานทำ</t>
  </si>
  <si>
    <t xml:space="preserve">       1.1  กิจกรรมให้บริการจัดหางาน  ณ สำนักงาน</t>
  </si>
  <si>
    <t xml:space="preserve"> โครงการ/กิจกรรม </t>
  </si>
  <si>
    <t>เป้าหมาย</t>
  </si>
  <si>
    <t>หมายเหตุ</t>
  </si>
  <si>
    <t xml:space="preserve">       1.3 กิจกรรมมีงานทำนำชุมชนเข้มแข็ง</t>
  </si>
  <si>
    <t>ผู้ลงทะเบียนสมัครงานทั้งหมด  (คนใหม่)</t>
  </si>
  <si>
    <t>ตำแหน่ง</t>
  </si>
  <si>
    <t xml:space="preserve">       1.5 กิจกรรมยกระดับคุณภาพบริการจัดหางานสู่ความเป็นเลิศ</t>
  </si>
  <si>
    <t xml:space="preserve">     1.  ขึ้นทะเบียนสมัครงานไปทำงานต่างประเทศ</t>
  </si>
  <si>
    <t xml:space="preserve">     2.  แจ้งการเดินทางไปทำงานต่างประเทศครั้งแรก</t>
  </si>
  <si>
    <t xml:space="preserve">     3.  แจ้งการเดินทางกลับไปทำงานต่างประเทศ (Re-entry)</t>
  </si>
  <si>
    <t xml:space="preserve">              -  รายงานตัวผู้ประกันตนกรณีว่างงาน</t>
  </si>
  <si>
    <t xml:space="preserve">                     * ลาออก</t>
  </si>
  <si>
    <t xml:space="preserve">                     * เลิกจ้าง</t>
  </si>
  <si>
    <t>-</t>
  </si>
  <si>
    <t>โครงการพัฒนาระบบบริการจัดหางานอย่างยั่งยืน</t>
  </si>
  <si>
    <t>รายละเอียดโครงการ/กิจกรรมและการจัดสรรเป้าหมายปีงบประมาณ พ.ศ. 2559</t>
  </si>
  <si>
    <t>แผนงาน : ส่งเสริมเขตพัฒนาเศรษฐกิจพิเศษ</t>
  </si>
  <si>
    <t>โครงการ : จัดตั้งศูนย์บริการแบบเบ็ดเสร็จ (One Stop Service) ด้านแรงงานต่างด้าว
เพื่อสนับสนุนเขตพัฒนาเศรษฐกิจพิเศษ</t>
  </si>
  <si>
    <t>กิจกรรม : การให้บริการพิจารณาอนุญาตทำงานแบบเบ็ดเสร็จในเขตพัฒนาเศรษฐกิจพิเศษ</t>
  </si>
  <si>
    <t>โครงการจัดตั้งศูนย์บริการแบบเบ็ดเสร็จ (One Stop Service) ด้านแรงงานต่างด้าวเพื่อสนับสนุน
เขตพัฒนาเศรษฐกิจพิเศษ</t>
  </si>
  <si>
    <t>แผนงาน : เทิดทูน พิทักษ์ และรักษาสถาบันพระมหากษัตริย์</t>
  </si>
  <si>
    <t>โครงการ : มหกรรมสร้างงาน สร้างอาชีพเฉลิมพระเกียรติ</t>
  </si>
  <si>
    <t>กิจกรรม : สร้างงานสร้างอาชีพและจัดนิทรรศการเพื่อเฉลิมพระเกียรติ</t>
  </si>
  <si>
    <t>โครงการมหกรรมสร้างงาน สร้างอาชีพ เฉลิมพระเกียรติพระบาทสมเด็จพระเจ้าอยู่หัว
เนื่องในโอกาสมหามงคลเฉลิมพระชนมพรรษา 5 ธันวาคม 2559</t>
  </si>
  <si>
    <t>แผนงาน : สร้างความปรองดองสมานฉันท์</t>
  </si>
  <si>
    <t>โครงการ : สร้างงานสร้างบุญเพื่อความปรองดองสมานฉันท์</t>
  </si>
  <si>
    <t>กิจกรรม : สร้างงานสร้างบุญให้ความรู้ด้านส่งเสริมการมีงานทำและสิทธิหน้าที่
ตามระบอบประชาธิปไตย</t>
  </si>
  <si>
    <t>แผนงาน : เพิ่มประสิทธิภาพการบริหารจัดการและคุ้มครองแรงงาน</t>
  </si>
  <si>
    <t>กิจกรรมที่ 1 : การให้บริการจัดหางานในประเทศ (ข้อ 1 - 4 รวมเป็นเป้าหมายกิจกรรม)</t>
  </si>
  <si>
    <t>โครงการพัฒนาระบบบริการจัดหางานอย่างยั่งยืน (*รวมเป็นเป้าหมายโครงการ)</t>
  </si>
  <si>
    <t>2.1 กิจกรรมให้บริการจัดหางาน ณ สำนักงาน*</t>
  </si>
  <si>
    <t>2.2 กิจกรรมให้บริการจัดหางานแก่ผู้ประกันตนกรณีว่างงาน*</t>
  </si>
  <si>
    <t>2.3 กิจกรรมมีงานทำนำชุมชนเข้มแข็ง*</t>
  </si>
  <si>
    <t>2.4 กิจกรรมเคลื่อนย้ายแรงงานอย่างเป็นระบบ*</t>
  </si>
  <si>
    <t>2.5 กิจกรรมนัดพบแรงงาน*</t>
  </si>
  <si>
    <t>2.6 กิจกรรมบริการจัดหางานและคุ้มครองคนหางานตลอด 24 ชั่วโมง*</t>
  </si>
  <si>
    <t>2.7 กิจกรรมพัฒนาระบบบริการจัดหางานในประเทศ</t>
  </si>
  <si>
    <t>2.8 กิจกรรมยกระดับคุณภาพบริการจัดหางานสู่ความเป็นเลิศ</t>
  </si>
  <si>
    <t>2.9 กิจกรรมอบรมแรงงานไทยเพื่อความมั่นคงในอาชีพ</t>
  </si>
  <si>
    <t>โครงการบริการจัดหางานแก่กลุ่มคนพิเศษ (*รวมเป็นเป้าหมายโครงการ)</t>
  </si>
  <si>
    <t>3.1 กิจกรรมจัดหางานพิเศษสำหรับผู้พ้นโทษ*</t>
  </si>
  <si>
    <t>3.2 กิจกรรมจัดหางานพิเศษสำหรับนักเรียน นักศึกษา*</t>
  </si>
  <si>
    <t>3.3 กิจกรรมจัดหางานให้คนพิการมีงานทำ*</t>
  </si>
  <si>
    <t>3.4 กิจกรรมส่งเสริมคนพิการทำงานในหน่วยงานภาครัฐ*</t>
  </si>
  <si>
    <t>3.5 กิจกรรมสร้างโอกาสการมีงานทำให้ผู้สูงอายุเพื่อเพิ่มประสิทธิภาพการบรรจุงาน*</t>
  </si>
  <si>
    <t>โครงการขยายศูนย์บริการจัดหางานเพื่อคนไทย (Smart Job Center)</t>
  </si>
  <si>
    <t>กิจกรรมที่ 2 : การให้บริการจัดหางานต่างประเทศ</t>
  </si>
  <si>
    <t>กิจกรรมที่ 3 : การให้บริการแนะแนวอาชีพ</t>
  </si>
  <si>
    <t>โครงการแนะแนวอาชีพ</t>
  </si>
  <si>
    <t>1.1 แนะแนวอาชีพก่อนเข้าสู่ตลาดแรงงาน (*รวมเป็นเป้าหมายกิจกรรม)</t>
  </si>
  <si>
    <t xml:space="preserve">       - กิจกรรมแนะแนวอาชีพให้นักเรียน นักศึกษา*</t>
  </si>
  <si>
    <t xml:space="preserve">       - กิจกรรมแนะแนวอาชีพให้นักเรียน นักศึกษาในสถานศึกษา*</t>
  </si>
  <si>
    <t xml:space="preserve">       - กิจกรรมแนะแนวอาชีพให้เด็กและเยาวชนในสถานพินิจ*</t>
  </si>
  <si>
    <t xml:space="preserve">       - กิจกรรมสร้างเครือข่ายการแนะแนวอาชีพ*</t>
  </si>
  <si>
    <t xml:space="preserve">       - กิจกรรมพัฒนาศักยภาพบุคลากรด้านการแนะแนวอาชีพอย่างยั่งยืนและเป็นระบบ</t>
  </si>
  <si>
    <t>1.2 แนะแนวอาชีพเพื่อการมีงานทำ (*รวมเป็นเป้าหมายกิจกรรม)</t>
  </si>
  <si>
    <t xml:space="preserve">       - กิจกรรมแนะแนวอาชีพผู้ประกันตนกรณีว่างงาน ประชาชนทั่วไป*</t>
  </si>
  <si>
    <t xml:space="preserve">       - กิจกรรมศูนย์ตรีเทพเพื่อการจ้างงานแบบครบวงจร*</t>
  </si>
  <si>
    <t xml:space="preserve">       - กิจกรรมส่งเสริมการประกอบอาชีพให้ทหารกองประจำการที่จะปลดเป็นทหารกองหนุน*</t>
  </si>
  <si>
    <t>1.3 แนะแนวอาชีพผู้ไม่อยู่ในระบบการจ้างงาน (*รวมเป็นเป้าหมายกิจกรรม)</t>
  </si>
  <si>
    <t xml:space="preserve">       - กิจกรรมเพิ่มอาชีพ เพิ่มรายได้*</t>
  </si>
  <si>
    <t xml:space="preserve">       - กิจกรรมส่งเสริมการรับงานไปทำที่บ้าน*</t>
  </si>
  <si>
    <t xml:space="preserve">       - กิจกรรมส่งเสริมการมีงานทำผู้สูงอายุ*</t>
  </si>
  <si>
    <t>กิจกรรมที่ 4 : การให้บริการข้อมูลข่าวสารตลาดแรงงาน</t>
  </si>
  <si>
    <t>โครงการจัดทำทะเบียนกำลังแรงงาน</t>
  </si>
  <si>
    <t>2.1 นักเรียน นักศึกษา</t>
  </si>
  <si>
    <t>2.2 ทหารกองประจำการ</t>
  </si>
  <si>
    <t>2.3 โครงการจัดทำฐานข้อมูลแรงงานที่มีทักษะพิเศษ</t>
  </si>
  <si>
    <t>แผนงาน : จัดการปัญหาแรงงานต่างด้าวและการค้ามนุษย์</t>
  </si>
  <si>
    <t>โครงการที่ 1 : ป้องกันปัญหาการค้ามนุษย์ด้านแรงงาน</t>
  </si>
  <si>
    <t>กิจกรรมที่ 1 การให้ความคุ้มครองคนหางานตามกฎหมายจัดหางานและคุ้มครองคนหางาน</t>
  </si>
  <si>
    <t>กิจกรรมที่ 2 : สนับสนุนการแก้ไขและป้องกันการปัญหาการค้ามนุษย์ด้านแรงงาน</t>
  </si>
  <si>
    <t xml:space="preserve"> - กิจกรรมอบรมนายจ้าง/สถานประกอบการ</t>
  </si>
  <si>
    <t xml:space="preserve"> - กิจกรรมอบรมคนต่างด้าว</t>
  </si>
  <si>
    <t>โครงการจัดตั้งศูนย์ประสานแรงงานประมง 22 จังหวัด</t>
  </si>
  <si>
    <t>โครงการเตรียมความพร้อมให้คนหางานเพื่อป้องกันการตกเป็นเหยื่อการค้ามนุษย์ด้านแรงงาน
ในการไปทำงานต่างประเทศ</t>
  </si>
  <si>
    <t xml:space="preserve"> - อบรมคนหางาน</t>
  </si>
  <si>
    <t>ผลผลิตที่ 2 คนต่างด้าวได้รับใบอนุญาตทำงาน</t>
  </si>
  <si>
    <t>โครงการให้บริการจัดหางานแก่กลุ่มคนพิเศษ</t>
  </si>
  <si>
    <t xml:space="preserve">  1.2 ตรวจสอบสถานประกอบการ/นายจ้าง</t>
  </si>
  <si>
    <t xml:space="preserve">  1.3 จับกุมดำเนินคดีนายจ้าง/สถานประกอบการ</t>
  </si>
  <si>
    <t xml:space="preserve">  </t>
  </si>
  <si>
    <t xml:space="preserve">    1.4 จับกุมดำเนินคดีคนต่างด้าว</t>
  </si>
  <si>
    <t xml:space="preserve"> -  ส่งตัวไปพบนายจ้าง</t>
  </si>
  <si>
    <t xml:space="preserve"> -  นายจ้างคัดรายชื่อ</t>
  </si>
  <si>
    <t>รวมไปพบนายจ้างทุกกิจกรรม</t>
  </si>
  <si>
    <t xml:space="preserve">รวมบรรจุงานทุกกิจกรรม </t>
  </si>
  <si>
    <t>เงินกองทุนเพื่อการส่งคนต่างด้าวกลับออกไปนอกราชอาณาจักร</t>
  </si>
  <si>
    <t xml:space="preserve">โครงการประชุมนายจ้าง/สถานประกอบการ  </t>
  </si>
  <si>
    <t>ประจำปีงบประมาณ  2560</t>
  </si>
  <si>
    <t>เดือนตุลาคม  2559</t>
  </si>
  <si>
    <t xml:space="preserve">   ผลสะสม  ตั้งแต่ ต.ค.59-ต.ค.59</t>
  </si>
  <si>
    <t>แผนงาน : พื้นฐานด้านการสร้างความสามารถในการแข่งขันของประเทศ</t>
  </si>
  <si>
    <t>แผนงาน : ยุทธศาสตร์พัฒนาและยกระดับผลิตภาพแรงงาน</t>
  </si>
  <si>
    <t>กิจกรรมที่ 1 แนะแนวอาชีพและส่งเสริมอาชีพ</t>
  </si>
  <si>
    <t xml:space="preserve">       1.4 กิจกรรมนัดพบแรงงาน</t>
  </si>
  <si>
    <t xml:space="preserve">กิจกรรมที่ 3 การให้บริการข้อมูลข่าวสารตลาดแรงงาน </t>
  </si>
  <si>
    <t>2.3 กิจกรรมจัดทำฐานข้อมูลแรงงานที่มีทักษะพิเศษ</t>
  </si>
  <si>
    <t>กิจกรรมที่ 4 กิจกรรมการพัฒนาเทคโนโลยีสารสนเทศและการสื่อสาร</t>
  </si>
  <si>
    <t>แผนงาน : ยุทธศาสตร์เสริมสร้างความมั่นคงของสถาบันหลักของชาติ</t>
  </si>
  <si>
    <t>โครงการมหกรรมสร้างงานสร้างอาชีพเฉลิมพระเกียรติ</t>
  </si>
  <si>
    <t>โครงการมหกรรมสร้างงานสร้างอาชีพเฉลิมพระเกียรติพระบาทสมมเด็จพระปรมินทร</t>
  </si>
  <si>
    <t>มหาภูมิพลอดุลยเดช  เนื่องในโอกาสเฉลิมพระชนมพรรษา 5 ธันวาคม 2560</t>
  </si>
  <si>
    <t>โครงการเตรียมความพร้อมแก่กำลังแรงงาน</t>
  </si>
  <si>
    <t xml:space="preserve">1. แนะแนวอาชีพก่อนเข้าสู่ตลาดแรงงาน </t>
  </si>
  <si>
    <t xml:space="preserve">   1.1 กิจกรรมแนะแนวอาชีพให้นักเรียน ศึกษา</t>
  </si>
  <si>
    <t xml:space="preserve">   1.2 กิจกรรมสร้างเครือข่ายการแนะแนวอาชีพ</t>
  </si>
  <si>
    <t>2. แนะแนวอาชีพเพื่อการมีงานทำ</t>
  </si>
  <si>
    <t xml:space="preserve">   2.1 กิจกรรมแนะแนวอาชีพให้ผู้ประกันตนกรณีว่างงาน ประชาชนทั่วไป</t>
  </si>
  <si>
    <t xml:space="preserve">   2.2 กิจกรรมศูนย์ตรีเทพเพื่อการจ้างงานครบวงจร</t>
  </si>
  <si>
    <t>3. แนะแนวอาชีพผู้ไม่อยู่ในระบบการจ้างงาน</t>
  </si>
  <si>
    <t>แผนงานบูรณาการการจัดการปัญหาแรงงานต่างด้าวและการค้ามนุษย์</t>
  </si>
  <si>
    <t>กิจกรรมที่ 2 การให้ความคุ้มครองคนหางานตามกฎหมายจัดหางานและคุ้มครองคนหางาน</t>
  </si>
  <si>
    <t>กิจกรรมที่ 3 การสนับสนุนการแก้ไขและป้องกันปัญหาการค้ามนุษย์ด้านแรงงาน</t>
  </si>
  <si>
    <t>1. โครงการป้องกันการค้ามนุษย์ด้านแรงงานต่างด้าว</t>
  </si>
  <si>
    <t xml:space="preserve">   - แรงงานต่างด้าว</t>
  </si>
  <si>
    <t xml:space="preserve">   - นายจ้าง</t>
  </si>
  <si>
    <t>2. โครงการจัดตั้งศูนย์ประสานแรงงานประมงจังหวัดชุมพร</t>
  </si>
  <si>
    <t>โครงการที่ 1  ป้องกันปัญหาการค้ามนุษย์ด้านแรงงาน</t>
  </si>
  <si>
    <t>โครงการที่ 2  บริหารจัดการแรงงานต่างด้าว</t>
  </si>
  <si>
    <t>กิจกรรม  พิจารณาคำขอและจัดทำทะเบียนคนต่างด้าวที่ยื่นขอใบอนุญาตทำงาน</t>
  </si>
  <si>
    <t>1. โครงการจัดทำทะเบียนคนต่างด้าวที่ขออนุญาตทำงาน</t>
  </si>
  <si>
    <t>แผนงานบูรณาการพัฒนาศักยภาพคนตามช่วงวัย</t>
  </si>
  <si>
    <t>โครงการก้าวสู่งานที่ดีคนมีคุณภาพ  (Smart jobs Smart workers)</t>
  </si>
  <si>
    <t>กิจกรรมที่ 1 ขยายศูนย์บริการจัดหางานเพื่อคนไทย (Smart Job Center)</t>
  </si>
  <si>
    <t>โครงการจัดตั้งศูนย์บริการจัดหางานเพื่อคนไทย (Smart Job Center)</t>
  </si>
  <si>
    <t>แผนงานบูรณาการสร้างความอดทนเสมอภาคเพื่อรองรับสังคมผู้สูงอายุ</t>
  </si>
  <si>
    <t>โครงการขยายโอกาสการมีงานทำให้ผู้สูงอายุ</t>
  </si>
  <si>
    <t>กิจกรรม การส่งเสริมการประกอบอาชีพและขยายโอกาสการมีงานทำให้ผู้สูงอายุ</t>
  </si>
  <si>
    <t>1.1  สำรวจและจัดทำทะเบียนของผู้สูงอายุที่ต้องการประกอบอาชีพและทำงาน</t>
  </si>
  <si>
    <t>1.2  ส่งเสริมการประกอบอาชีพให้กับผู้สูงอายุ</t>
  </si>
  <si>
    <t xml:space="preserve">    1.1 ตรวจสอบการทำงานของคนต่างด้าว</t>
  </si>
  <si>
    <t>2. พิจารณาคำขอใบอนุญาตทำงาน</t>
  </si>
  <si>
    <t xml:space="preserve"> 1. จัดทำทะเบียนคนต่างด้าวที่ขออนุญาตทำงาน</t>
  </si>
  <si>
    <t xml:space="preserve">  - ตำแหน่งงานว่าง</t>
  </si>
  <si>
    <t xml:space="preserve">  - ผู้สมัครงาน ณ สำนักงาน</t>
  </si>
  <si>
    <t xml:space="preserve">  - การบรรจุงาน</t>
  </si>
  <si>
    <t>8o</t>
  </si>
  <si>
    <t xml:space="preserve">      -  จัดระเบียบแรงงานประมง</t>
  </si>
  <si>
    <t xml:space="preserve">      -  จัดระเบียบเรือประมง</t>
  </si>
  <si>
    <t xml:space="preserve">      -  คุ้มครองแรงงานในเรือประมง</t>
  </si>
  <si>
    <t xml:space="preserve">      -  ตรวจสอบ ปราบปราม และดำเนินคดี</t>
  </si>
  <si>
    <t xml:space="preserve">      -  ช่วยเหลือ เยียวยา และฟื้นฟูผู้ตกเป็นเหยื่อการค้ามนุษย์</t>
  </si>
  <si>
    <t>เดือนพฤศจิกายน  2559</t>
  </si>
  <si>
    <t xml:space="preserve">   ผลสะสม  ตั้งแต่ ต.ค.59-พ.ย.59</t>
  </si>
  <si>
    <t>เดือนธันวาคม  2559</t>
  </si>
  <si>
    <t xml:space="preserve">   ผลสะสม  ตั้งแต่ ต.ค.59-ธ.ค.59</t>
  </si>
  <si>
    <t>เดือนมกราคม 2560</t>
  </si>
  <si>
    <t xml:space="preserve">   ผลสะสม  ตั้งแต่ ต.ค.59-ม.ค.60</t>
  </si>
  <si>
    <t>403</t>
  </si>
  <si>
    <t>เดือนกุมภาพันธ์ 2560</t>
  </si>
  <si>
    <t xml:space="preserve">   ผลสะสม  ตั้งแต่ ต.ค.59-ก.พ.60</t>
  </si>
  <si>
    <t>0</t>
  </si>
  <si>
    <t>เดือนมีนาคม 2560</t>
  </si>
  <si>
    <t xml:space="preserve">   ผลสะสม  ตั้งแต่ ต.ค.59-มี.ค.60</t>
  </si>
  <si>
    <t>เดือนเมษายน 2560</t>
  </si>
  <si>
    <t xml:space="preserve">   ผลสะสม  ตั้งแต่ ต.ค.59-เม.ย.60</t>
  </si>
  <si>
    <t>เดือนพฤษภาคม 2560</t>
  </si>
  <si>
    <t xml:space="preserve">   ผลสะสม  ตั้งแต่ ต.ค.59-พ.ค.60</t>
  </si>
  <si>
    <t>เดือนมิถุนายน 2560</t>
  </si>
  <si>
    <t xml:space="preserve">   ผลสะสม  ตั้งแต่ ต.ค.59-มิ.ย.60</t>
  </si>
  <si>
    <t xml:space="preserve"> </t>
  </si>
  <si>
    <t xml:space="preserve">บรรจุ </t>
  </si>
  <si>
    <t>ผู้ใช้บริการ</t>
  </si>
  <si>
    <t>เดือน</t>
  </si>
  <si>
    <t>ลำดับ</t>
  </si>
  <si>
    <t>Smart Job Center</t>
  </si>
  <si>
    <t>รวมผู้ใช้บริการสะสม</t>
  </si>
  <si>
    <t>โครงการจัดทำทะเบียนคนต่างด้าวที่ขออนุญาตทำงาน</t>
  </si>
  <si>
    <t>จำทำทะเบียนฯ</t>
  </si>
  <si>
    <t>พิจารณาคำขอฯ</t>
  </si>
  <si>
    <t xml:space="preserve">   ผลสะสม  ตั้งแต่ ต.ค.59-ก.ค.60</t>
  </si>
  <si>
    <t>เดือนกรกฎาคม 2560</t>
  </si>
  <si>
    <t>เดือนสิงหาคม 2560</t>
  </si>
  <si>
    <t xml:space="preserve">   ผลสะสม  ตั้งแต่ ต.ค.59-ส.ค.60</t>
  </si>
  <si>
    <t>เดือนกันยายน 2560</t>
  </si>
  <si>
    <t xml:space="preserve">   ผลสะสม  ตั้งแต่ ต.ค.59-ก.ย.60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</si>
</sst>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_-* #,##0_-;\-* #,##0_-;_-* &quot;-&quot;??_-;_-@_-"/>
    <numFmt numFmtId="189" formatCode="#,##0.00;[Red]#,##0.00"/>
    <numFmt numFmtId="190" formatCode="_(* #,##0_);_(* \(#,##0\);_(* &quot;-&quot;??_);_(@_)"/>
  </numFmts>
  <fonts count="39">
    <font>
      <sz val="14"/>
      <name val="Angsana New"/>
      <charset val="222"/>
    </font>
    <font>
      <sz val="11"/>
      <color theme="1"/>
      <name val="Tahoma"/>
      <family val="2"/>
      <charset val="222"/>
      <scheme val="minor"/>
    </font>
    <font>
      <sz val="14"/>
      <name val="Angsana New"/>
      <family val="1"/>
    </font>
    <font>
      <sz val="14"/>
      <name val="Cordia New"/>
      <family val="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b/>
      <u/>
      <sz val="14"/>
      <name val="AngsanaUPC"/>
      <family val="1"/>
      <charset val="222"/>
    </font>
    <font>
      <sz val="14"/>
      <color indexed="8"/>
      <name val="AngsanaUPC"/>
      <family val="1"/>
      <charset val="222"/>
    </font>
    <font>
      <b/>
      <sz val="14"/>
      <color indexed="8"/>
      <name val="Angsana New"/>
      <family val="1"/>
    </font>
    <font>
      <b/>
      <sz val="14"/>
      <color indexed="8"/>
      <name val="AngsanaUPC"/>
      <family val="1"/>
      <charset val="222"/>
    </font>
    <font>
      <sz val="14"/>
      <color indexed="8"/>
      <name val="Angsana New"/>
      <family val="1"/>
    </font>
    <font>
      <u/>
      <sz val="14"/>
      <color indexed="8"/>
      <name val="AngsanaUPC"/>
      <family val="1"/>
      <charset val="222"/>
    </font>
    <font>
      <b/>
      <sz val="14"/>
      <color indexed="10"/>
      <name val="AngsanaUPC"/>
      <family val="1"/>
      <charset val="222"/>
    </font>
    <font>
      <sz val="14"/>
      <name val="Angsana New"/>
      <family val="1"/>
    </font>
    <font>
      <b/>
      <sz val="14"/>
      <name val="TH Niramit AS"/>
    </font>
    <font>
      <sz val="14"/>
      <name val="TH Niramit AS"/>
    </font>
    <font>
      <sz val="14"/>
      <color theme="0"/>
      <name val="TH Niramit AS"/>
    </font>
    <font>
      <sz val="14"/>
      <color indexed="8"/>
      <name val="TH Niramit AS"/>
    </font>
    <font>
      <b/>
      <sz val="14"/>
      <color indexed="8"/>
      <name val="TH Niramit AS"/>
    </font>
    <font>
      <b/>
      <i/>
      <u/>
      <sz val="15"/>
      <name val="TH SarabunPSK"/>
      <family val="2"/>
    </font>
    <font>
      <b/>
      <i/>
      <sz val="15"/>
      <name val="TH SarabunPSK"/>
      <family val="2"/>
    </font>
    <font>
      <b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sz val="16"/>
      <name val="Cordia New"/>
      <family val="2"/>
    </font>
    <font>
      <b/>
      <i/>
      <u/>
      <sz val="14"/>
      <name val="TH Niramit AS"/>
    </font>
    <font>
      <b/>
      <i/>
      <sz val="14"/>
      <name val="TH Niramit AS"/>
    </font>
    <font>
      <sz val="14"/>
      <color theme="1"/>
      <name val="TH Niramit AS"/>
    </font>
    <font>
      <b/>
      <sz val="14"/>
      <color theme="1"/>
      <name val="TH Niramit AS"/>
    </font>
    <font>
      <sz val="14"/>
      <name val="TH SarabunPSK"/>
      <family val="2"/>
    </font>
    <font>
      <b/>
      <sz val="16"/>
      <name val="TH SarabunPSK"/>
      <family val="2"/>
    </font>
    <font>
      <b/>
      <sz val="17"/>
      <name val="TH Niramit AS"/>
    </font>
    <font>
      <sz val="17"/>
      <name val="TH Niramit AS"/>
    </font>
    <font>
      <b/>
      <sz val="10"/>
      <name val="TH Niramit AS"/>
    </font>
    <font>
      <sz val="16"/>
      <name val="Cordia New"/>
      <family val="2"/>
    </font>
    <font>
      <b/>
      <u/>
      <sz val="14"/>
      <name val="TH Niramit AS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23"/>
      </bottom>
      <diagonal/>
    </border>
    <border>
      <left style="thin">
        <color indexed="64"/>
      </left>
      <right style="thin">
        <color indexed="64"/>
      </right>
      <top style="dashed">
        <color indexed="23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3" fillId="0" borderId="0"/>
    <xf numFmtId="0" fontId="25" fillId="0" borderId="0"/>
    <xf numFmtId="187" fontId="25" fillId="0" borderId="0" applyFont="0" applyFill="0" applyBorder="0" applyAlignment="0" applyProtection="0"/>
    <xf numFmtId="0" fontId="35" fillId="0" borderId="0"/>
    <xf numFmtId="0" fontId="35" fillId="0" borderId="0" applyFont="0" applyFill="0" applyBorder="0" applyAlignment="0" applyProtection="0"/>
    <xf numFmtId="0" fontId="1" fillId="0" borderId="0"/>
  </cellStyleXfs>
  <cellXfs count="499">
    <xf numFmtId="0" fontId="0" fillId="0" borderId="0" xfId="0"/>
    <xf numFmtId="0" fontId="4" fillId="0" borderId="0" xfId="2" applyFont="1"/>
    <xf numFmtId="0" fontId="4" fillId="0" borderId="0" xfId="2" applyFont="1" applyBorder="1"/>
    <xf numFmtId="0" fontId="5" fillId="0" borderId="0" xfId="2" applyFont="1" applyAlignment="1">
      <alignment horizontal="centerContinuous"/>
    </xf>
    <xf numFmtId="0" fontId="4" fillId="0" borderId="0" xfId="2" applyFont="1" applyAlignment="1">
      <alignment horizontal="center"/>
    </xf>
    <xf numFmtId="0" fontId="5" fillId="0" borderId="3" xfId="2" applyFont="1" applyBorder="1"/>
    <xf numFmtId="0" fontId="5" fillId="0" borderId="0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49" fontId="4" fillId="0" borderId="0" xfId="2" applyNumberFormat="1" applyFont="1" applyAlignment="1">
      <alignment horizontal="left" indent="1"/>
    </xf>
    <xf numFmtId="0" fontId="5" fillId="0" borderId="0" xfId="2" applyFont="1"/>
    <xf numFmtId="49" fontId="4" fillId="0" borderId="0" xfId="2" applyNumberFormat="1" applyFont="1" applyAlignment="1">
      <alignment horizontal="left" indent="2"/>
    </xf>
    <xf numFmtId="49" fontId="4" fillId="0" borderId="0" xfId="2" applyNumberFormat="1" applyFont="1" applyAlignment="1">
      <alignment horizontal="left" indent="3"/>
    </xf>
    <xf numFmtId="0" fontId="4" fillId="0" borderId="0" xfId="2" applyFont="1" applyAlignment="1">
      <alignment horizontal="left" indent="1"/>
    </xf>
    <xf numFmtId="0" fontId="4" fillId="0" borderId="0" xfId="2" applyFont="1" applyAlignment="1">
      <alignment horizontal="left" indent="2"/>
    </xf>
    <xf numFmtId="49" fontId="5" fillId="0" borderId="0" xfId="2" applyNumberFormat="1" applyFont="1" applyAlignment="1"/>
    <xf numFmtId="49" fontId="4" fillId="0" borderId="0" xfId="2" applyNumberFormat="1" applyFont="1" applyAlignment="1">
      <alignment horizontal="left" indent="4"/>
    </xf>
    <xf numFmtId="0" fontId="4" fillId="0" borderId="0" xfId="2" applyFont="1" applyAlignment="1">
      <alignment horizontal="left" indent="4"/>
    </xf>
    <xf numFmtId="0" fontId="4" fillId="0" borderId="4" xfId="0" applyFont="1" applyBorder="1" applyAlignment="1">
      <alignment horizontal="center" vertical="top"/>
    </xf>
    <xf numFmtId="187" fontId="4" fillId="0" borderId="4" xfId="0" applyNumberFormat="1" applyFont="1" applyBorder="1" applyAlignment="1">
      <alignment horizontal="center" vertical="top"/>
    </xf>
    <xf numFmtId="187" fontId="7" fillId="0" borderId="4" xfId="0" applyNumberFormat="1" applyFont="1" applyBorder="1" applyAlignment="1">
      <alignment horizontal="center" vertical="top"/>
    </xf>
    <xf numFmtId="0" fontId="4" fillId="0" borderId="3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5" fillId="0" borderId="4" xfId="0" applyFont="1" applyBorder="1" applyAlignment="1">
      <alignment horizontal="center" vertical="top"/>
    </xf>
    <xf numFmtId="187" fontId="5" fillId="0" borderId="4" xfId="0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49" fontId="4" fillId="0" borderId="3" xfId="0" applyNumberFormat="1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3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187" fontId="5" fillId="2" borderId="4" xfId="0" applyNumberFormat="1" applyFont="1" applyFill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/>
    </xf>
    <xf numFmtId="0" fontId="4" fillId="0" borderId="5" xfId="2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0" fontId="5" fillId="0" borderId="3" xfId="0" quotePrefix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 shrinkToFit="1"/>
    </xf>
    <xf numFmtId="49" fontId="4" fillId="0" borderId="0" xfId="0" applyNumberFormat="1" applyFont="1" applyBorder="1" applyAlignment="1">
      <alignment horizontal="left" vertical="top" wrapText="1" indent="2" shrinkToFit="1"/>
    </xf>
    <xf numFmtId="49" fontId="4" fillId="0" borderId="0" xfId="0" applyNumberFormat="1" applyFont="1" applyBorder="1" applyAlignment="1">
      <alignment horizontal="left" vertical="top" wrapText="1" indent="2"/>
    </xf>
    <xf numFmtId="0" fontId="4" fillId="0" borderId="0" xfId="0" applyFont="1" applyBorder="1" applyAlignment="1">
      <alignment vertical="top" wrapText="1"/>
    </xf>
    <xf numFmtId="4" fontId="7" fillId="0" borderId="4" xfId="0" applyNumberFormat="1" applyFont="1" applyBorder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 indent="1"/>
    </xf>
    <xf numFmtId="0" fontId="4" fillId="0" borderId="3" xfId="0" applyFont="1" applyBorder="1" applyAlignment="1">
      <alignment vertical="top"/>
    </xf>
    <xf numFmtId="0" fontId="4" fillId="0" borderId="2" xfId="2" applyFont="1" applyBorder="1" applyAlignment="1">
      <alignment vertical="top"/>
    </xf>
    <xf numFmtId="0" fontId="4" fillId="0" borderId="6" xfId="2" applyFont="1" applyBorder="1" applyAlignment="1">
      <alignment vertical="top"/>
    </xf>
    <xf numFmtId="3" fontId="9" fillId="0" borderId="4" xfId="0" applyNumberFormat="1" applyFont="1" applyBorder="1" applyAlignment="1">
      <alignment horizontal="center" vertical="top" shrinkToFit="1"/>
    </xf>
    <xf numFmtId="3" fontId="10" fillId="0" borderId="4" xfId="0" applyNumberFormat="1" applyFont="1" applyBorder="1" applyAlignment="1">
      <alignment horizontal="center" vertical="top" shrinkToFit="1"/>
    </xf>
    <xf numFmtId="187" fontId="4" fillId="0" borderId="5" xfId="0" applyNumberFormat="1" applyFont="1" applyBorder="1" applyAlignment="1">
      <alignment horizontal="center" vertical="top"/>
    </xf>
    <xf numFmtId="3" fontId="4" fillId="0" borderId="6" xfId="2" applyNumberFormat="1" applyFont="1" applyBorder="1" applyAlignment="1">
      <alignment horizontal="center" vertical="top"/>
    </xf>
    <xf numFmtId="3" fontId="7" fillId="0" borderId="4" xfId="2" applyNumberFormat="1" applyFont="1" applyBorder="1" applyAlignment="1">
      <alignment horizontal="center" shrinkToFit="1"/>
    </xf>
    <xf numFmtId="3" fontId="8" fillId="0" borderId="4" xfId="0" applyNumberFormat="1" applyFont="1" applyBorder="1" applyAlignment="1">
      <alignment horizontal="center" vertical="top" shrinkToFit="1"/>
    </xf>
    <xf numFmtId="3" fontId="7" fillId="0" borderId="4" xfId="0" applyNumberFormat="1" applyFont="1" applyBorder="1" applyAlignment="1">
      <alignment horizontal="center" vertical="top" shrinkToFit="1"/>
    </xf>
    <xf numFmtId="3" fontId="7" fillId="0" borderId="4" xfId="2" applyNumberFormat="1" applyFont="1" applyBorder="1" applyAlignment="1">
      <alignment horizontal="center" vertical="top" shrinkToFit="1"/>
    </xf>
    <xf numFmtId="3" fontId="9" fillId="0" borderId="4" xfId="2" applyNumberFormat="1" applyFont="1" applyBorder="1" applyAlignment="1">
      <alignment horizontal="center" shrinkToFit="1"/>
    </xf>
    <xf numFmtId="3" fontId="9" fillId="0" borderId="4" xfId="1" applyNumberFormat="1" applyFont="1" applyBorder="1" applyAlignment="1">
      <alignment horizontal="center" vertical="top" shrinkToFit="1"/>
    </xf>
    <xf numFmtId="3" fontId="7" fillId="0" borderId="4" xfId="1" applyNumberFormat="1" applyFont="1" applyBorder="1" applyAlignment="1">
      <alignment horizontal="center" vertical="top" shrinkToFit="1"/>
    </xf>
    <xf numFmtId="3" fontId="7" fillId="0" borderId="5" xfId="0" applyNumberFormat="1" applyFont="1" applyBorder="1" applyAlignment="1">
      <alignment horizontal="center" vertical="top" shrinkToFit="1"/>
    </xf>
    <xf numFmtId="3" fontId="7" fillId="0" borderId="6" xfId="0" applyNumberFormat="1" applyFont="1" applyBorder="1" applyAlignment="1">
      <alignment horizontal="center" vertical="top" shrinkToFit="1"/>
    </xf>
    <xf numFmtId="4" fontId="7" fillId="0" borderId="4" xfId="0" applyNumberFormat="1" applyFont="1" applyBorder="1" applyAlignment="1">
      <alignment horizontal="center" vertical="top" shrinkToFit="1"/>
    </xf>
    <xf numFmtId="0" fontId="4" fillId="0" borderId="7" xfId="0" applyFont="1" applyBorder="1" applyAlignment="1">
      <alignment horizontal="left" vertical="top" wrapText="1" indent="1"/>
    </xf>
    <xf numFmtId="3" fontId="4" fillId="0" borderId="0" xfId="2" applyNumberFormat="1" applyFont="1"/>
    <xf numFmtId="0" fontId="9" fillId="0" borderId="3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7" fillId="0" borderId="4" xfId="0" applyFont="1" applyBorder="1" applyAlignment="1">
      <alignment horizontal="center" vertical="top"/>
    </xf>
    <xf numFmtId="0" fontId="7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 indent="2"/>
    </xf>
    <xf numFmtId="0" fontId="7" fillId="0" borderId="0" xfId="0" applyFont="1" applyBorder="1" applyAlignment="1">
      <alignment horizontal="left" vertical="top" wrapText="1" indent="6"/>
    </xf>
    <xf numFmtId="0" fontId="7" fillId="0" borderId="0" xfId="0" applyFont="1" applyBorder="1" applyAlignment="1">
      <alignment vertical="top" wrapText="1" shrinkToFit="1"/>
    </xf>
    <xf numFmtId="0" fontId="9" fillId="0" borderId="0" xfId="0" applyFont="1" applyBorder="1" applyAlignment="1">
      <alignment vertical="top" wrapText="1" shrinkToFit="1"/>
    </xf>
    <xf numFmtId="0" fontId="7" fillId="0" borderId="0" xfId="0" applyFont="1" applyBorder="1" applyAlignment="1">
      <alignment horizontal="left" vertical="top" wrapText="1"/>
    </xf>
    <xf numFmtId="0" fontId="7" fillId="0" borderId="5" xfId="0" applyFont="1" applyBorder="1" applyAlignment="1">
      <alignment vertical="top" wrapText="1"/>
    </xf>
    <xf numFmtId="0" fontId="7" fillId="0" borderId="0" xfId="0" applyFont="1" applyBorder="1" applyAlignment="1">
      <alignment horizontal="left" vertical="top" wrapText="1" shrinkToFit="1"/>
    </xf>
    <xf numFmtId="0" fontId="6" fillId="0" borderId="3" xfId="0" applyFont="1" applyBorder="1" applyAlignment="1">
      <alignment horizontal="left" vertical="top"/>
    </xf>
    <xf numFmtId="49" fontId="5" fillId="0" borderId="0" xfId="0" applyNumberFormat="1" applyFont="1" applyBorder="1" applyAlignment="1">
      <alignment horizontal="left" vertical="top" wrapText="1" indent="1"/>
    </xf>
    <xf numFmtId="0" fontId="5" fillId="0" borderId="0" xfId="0" applyFont="1" applyBorder="1" applyAlignment="1">
      <alignment horizontal="left" vertical="top" wrapText="1" indent="2"/>
    </xf>
    <xf numFmtId="0" fontId="4" fillId="0" borderId="0" xfId="0" applyFont="1" applyBorder="1" applyAlignment="1">
      <alignment horizontal="left" vertical="top" wrapText="1" indent="3"/>
    </xf>
    <xf numFmtId="187" fontId="9" fillId="0" borderId="4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left" vertical="top" wrapText="1" indent="1" shrinkToFit="1"/>
    </xf>
    <xf numFmtId="49" fontId="5" fillId="0" borderId="0" xfId="0" applyNumberFormat="1" applyFont="1" applyBorder="1" applyAlignment="1">
      <alignment horizontal="left" vertical="top" wrapText="1"/>
    </xf>
    <xf numFmtId="189" fontId="7" fillId="0" borderId="4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4" fillId="0" borderId="4" xfId="0" applyNumberFormat="1" applyFont="1" applyBorder="1" applyAlignment="1">
      <alignment horizontal="center" vertical="top"/>
    </xf>
    <xf numFmtId="0" fontId="15" fillId="0" borderId="0" xfId="2" applyFont="1"/>
    <xf numFmtId="3" fontId="18" fillId="0" borderId="12" xfId="0" applyNumberFormat="1" applyFont="1" applyBorder="1" applyAlignment="1">
      <alignment horizontal="center" vertical="top" wrapText="1"/>
    </xf>
    <xf numFmtId="3" fontId="14" fillId="0" borderId="12" xfId="0" applyNumberFormat="1" applyFont="1" applyBorder="1" applyAlignment="1">
      <alignment horizontal="center" vertical="top" wrapText="1"/>
    </xf>
    <xf numFmtId="2" fontId="18" fillId="0" borderId="12" xfId="0" applyNumberFormat="1" applyFont="1" applyBorder="1" applyAlignment="1">
      <alignment horizontal="center" vertical="top" wrapText="1"/>
    </xf>
    <xf numFmtId="3" fontId="15" fillId="0" borderId="12" xfId="0" applyNumberFormat="1" applyFont="1" applyBorder="1" applyAlignment="1">
      <alignment horizontal="center" vertical="top" wrapText="1"/>
    </xf>
    <xf numFmtId="2" fontId="17" fillId="0" borderId="12" xfId="0" applyNumberFormat="1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/>
    </xf>
    <xf numFmtId="3" fontId="15" fillId="0" borderId="12" xfId="0" applyNumberFormat="1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3" fontId="15" fillId="0" borderId="15" xfId="0" applyNumberFormat="1" applyFont="1" applyBorder="1" applyAlignment="1">
      <alignment horizontal="center" vertical="top" wrapText="1"/>
    </xf>
    <xf numFmtId="2" fontId="17" fillId="0" borderId="15" xfId="0" applyNumberFormat="1" applyFont="1" applyBorder="1" applyAlignment="1">
      <alignment horizontal="center" vertical="top" wrapText="1"/>
    </xf>
    <xf numFmtId="3" fontId="15" fillId="0" borderId="10" xfId="0" applyNumberFormat="1" applyFont="1" applyBorder="1" applyAlignment="1">
      <alignment horizontal="center" vertical="top" wrapText="1"/>
    </xf>
    <xf numFmtId="2" fontId="17" fillId="0" borderId="10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left" vertical="top" wrapText="1" indent="1"/>
    </xf>
    <xf numFmtId="3" fontId="15" fillId="0" borderId="15" xfId="0" applyNumberFormat="1" applyFont="1" applyBorder="1" applyAlignment="1">
      <alignment horizontal="center" vertical="top"/>
    </xf>
    <xf numFmtId="3" fontId="15" fillId="0" borderId="12" xfId="2" applyNumberFormat="1" applyFont="1" applyBorder="1" applyAlignment="1">
      <alignment horizontal="center"/>
    </xf>
    <xf numFmtId="2" fontId="17" fillId="0" borderId="12" xfId="2" applyNumberFormat="1" applyFont="1" applyBorder="1" applyAlignment="1">
      <alignment horizontal="center"/>
    </xf>
    <xf numFmtId="3" fontId="15" fillId="0" borderId="0" xfId="2" applyNumberFormat="1" applyFont="1"/>
    <xf numFmtId="0" fontId="16" fillId="0" borderId="0" xfId="2" applyFont="1"/>
    <xf numFmtId="2" fontId="15" fillId="0" borderId="0" xfId="2" applyNumberFormat="1" applyFont="1"/>
    <xf numFmtId="1" fontId="15" fillId="0" borderId="0" xfId="2" applyNumberFormat="1" applyFont="1"/>
    <xf numFmtId="3" fontId="18" fillId="0" borderId="25" xfId="0" applyNumberFormat="1" applyFont="1" applyBorder="1" applyAlignment="1">
      <alignment horizontal="center" vertical="top" wrapText="1"/>
    </xf>
    <xf numFmtId="3" fontId="15" fillId="0" borderId="25" xfId="0" applyNumberFormat="1" applyFont="1" applyBorder="1" applyAlignment="1">
      <alignment horizontal="center" vertical="top" wrapText="1"/>
    </xf>
    <xf numFmtId="2" fontId="17" fillId="0" borderId="25" xfId="0" applyNumberFormat="1" applyFont="1" applyBorder="1" applyAlignment="1">
      <alignment horizontal="center" vertical="top" wrapText="1"/>
    </xf>
    <xf numFmtId="3" fontId="15" fillId="0" borderId="24" xfId="0" applyNumberFormat="1" applyFont="1" applyBorder="1" applyAlignment="1">
      <alignment horizontal="center" vertical="top" wrapText="1"/>
    </xf>
    <xf numFmtId="2" fontId="17" fillId="0" borderId="24" xfId="0" applyNumberFormat="1" applyFont="1" applyBorder="1" applyAlignment="1">
      <alignment horizontal="center" vertical="top" wrapText="1"/>
    </xf>
    <xf numFmtId="1" fontId="18" fillId="0" borderId="11" xfId="0" applyNumberFormat="1" applyFont="1" applyBorder="1" applyAlignment="1">
      <alignment horizontal="center" vertical="top" wrapText="1"/>
    </xf>
    <xf numFmtId="1" fontId="17" fillId="0" borderId="11" xfId="0" applyNumberFormat="1" applyFont="1" applyBorder="1" applyAlignment="1">
      <alignment horizontal="center" vertical="top" wrapText="1"/>
    </xf>
    <xf numFmtId="1" fontId="17" fillId="0" borderId="14" xfId="0" applyNumberFormat="1" applyFont="1" applyBorder="1" applyAlignment="1">
      <alignment horizontal="center" vertical="top" wrapText="1"/>
    </xf>
    <xf numFmtId="1" fontId="17" fillId="0" borderId="9" xfId="0" applyNumberFormat="1" applyFont="1" applyBorder="1" applyAlignment="1">
      <alignment horizontal="center" vertical="top" wrapText="1"/>
    </xf>
    <xf numFmtId="1" fontId="17" fillId="0" borderId="28" xfId="0" applyNumberFormat="1" applyFont="1" applyBorder="1" applyAlignment="1">
      <alignment horizontal="center" vertical="top" wrapText="1"/>
    </xf>
    <xf numFmtId="1" fontId="17" fillId="0" borderId="11" xfId="2" applyNumberFormat="1" applyFont="1" applyBorder="1" applyAlignment="1">
      <alignment horizontal="center"/>
    </xf>
    <xf numFmtId="0" fontId="15" fillId="0" borderId="13" xfId="0" applyFont="1" applyBorder="1" applyAlignment="1">
      <alignment horizontal="left" vertical="top" wrapText="1" indent="3"/>
    </xf>
    <xf numFmtId="0" fontId="17" fillId="3" borderId="26" xfId="0" applyFont="1" applyFill="1" applyBorder="1"/>
    <xf numFmtId="0" fontId="17" fillId="3" borderId="24" xfId="0" applyFont="1" applyFill="1" applyBorder="1" applyAlignment="1">
      <alignment horizontal="center"/>
    </xf>
    <xf numFmtId="188" fontId="17" fillId="3" borderId="24" xfId="1" applyNumberFormat="1" applyFont="1" applyFill="1" applyBorder="1"/>
    <xf numFmtId="0" fontId="17" fillId="3" borderId="13" xfId="0" applyFont="1" applyFill="1" applyBorder="1"/>
    <xf numFmtId="0" fontId="17" fillId="3" borderId="12" xfId="0" applyFont="1" applyFill="1" applyBorder="1" applyAlignment="1">
      <alignment horizontal="center"/>
    </xf>
    <xf numFmtId="188" fontId="17" fillId="3" borderId="12" xfId="1" applyNumberFormat="1" applyFont="1" applyFill="1" applyBorder="1"/>
    <xf numFmtId="0" fontId="30" fillId="3" borderId="13" xfId="3" applyNumberFormat="1" applyFont="1" applyFill="1" applyBorder="1"/>
    <xf numFmtId="188" fontId="28" fillId="3" borderId="12" xfId="1" applyNumberFormat="1" applyFont="1" applyFill="1" applyBorder="1"/>
    <xf numFmtId="3" fontId="18" fillId="0" borderId="24" xfId="0" applyNumberFormat="1" applyFont="1" applyBorder="1" applyAlignment="1">
      <alignment horizontal="center" vertical="top" wrapText="1"/>
    </xf>
    <xf numFmtId="3" fontId="14" fillId="0" borderId="24" xfId="0" applyNumberFormat="1" applyFont="1" applyBorder="1" applyAlignment="1">
      <alignment horizontal="center" vertical="top" wrapText="1"/>
    </xf>
    <xf numFmtId="2" fontId="18" fillId="0" borderId="24" xfId="0" applyNumberFormat="1" applyFont="1" applyBorder="1" applyAlignment="1">
      <alignment horizontal="center" vertical="top" wrapText="1"/>
    </xf>
    <xf numFmtId="1" fontId="18" fillId="0" borderId="28" xfId="0" applyNumberFormat="1" applyFont="1" applyBorder="1" applyAlignment="1">
      <alignment horizontal="center" vertical="top" wrapText="1"/>
    </xf>
    <xf numFmtId="3" fontId="14" fillId="0" borderId="25" xfId="0" applyNumberFormat="1" applyFont="1" applyBorder="1" applyAlignment="1">
      <alignment horizontal="center" vertical="top" wrapText="1"/>
    </xf>
    <xf numFmtId="2" fontId="18" fillId="0" borderId="25" xfId="0" applyNumberFormat="1" applyFont="1" applyBorder="1" applyAlignment="1">
      <alignment horizontal="center" vertical="top" wrapText="1"/>
    </xf>
    <xf numFmtId="0" fontId="17" fillId="3" borderId="27" xfId="0" applyFont="1" applyFill="1" applyBorder="1"/>
    <xf numFmtId="0" fontId="17" fillId="3" borderId="25" xfId="0" applyFont="1" applyFill="1" applyBorder="1" applyAlignment="1">
      <alignment horizontal="center"/>
    </xf>
    <xf numFmtId="188" fontId="28" fillId="3" borderId="25" xfId="1" applyNumberFormat="1" applyFont="1" applyFill="1" applyBorder="1"/>
    <xf numFmtId="1" fontId="17" fillId="0" borderId="29" xfId="0" applyNumberFormat="1" applyFont="1" applyBorder="1" applyAlignment="1">
      <alignment horizontal="center" vertical="top" wrapText="1"/>
    </xf>
    <xf numFmtId="1" fontId="18" fillId="0" borderId="28" xfId="0" applyNumberFormat="1" applyFont="1" applyBorder="1" applyAlignment="1">
      <alignment horizontal="center" vertical="top" shrinkToFit="1"/>
    </xf>
    <xf numFmtId="188" fontId="17" fillId="3" borderId="25" xfId="1" applyNumberFormat="1" applyFont="1" applyFill="1" applyBorder="1"/>
    <xf numFmtId="3" fontId="14" fillId="0" borderId="25" xfId="0" applyNumberFormat="1" applyFont="1" applyBorder="1" applyAlignment="1">
      <alignment horizontal="center" vertical="top" shrinkToFit="1"/>
    </xf>
    <xf numFmtId="1" fontId="18" fillId="0" borderId="29" xfId="0" applyNumberFormat="1" applyFont="1" applyBorder="1" applyAlignment="1">
      <alignment horizontal="center" vertical="top" wrapText="1"/>
    </xf>
    <xf numFmtId="188" fontId="28" fillId="3" borderId="24" xfId="1" applyNumberFormat="1" applyFont="1" applyFill="1" applyBorder="1"/>
    <xf numFmtId="0" fontId="15" fillId="3" borderId="26" xfId="0" applyFont="1" applyFill="1" applyBorder="1"/>
    <xf numFmtId="0" fontId="15" fillId="3" borderId="24" xfId="0" applyFont="1" applyFill="1" applyBorder="1" applyAlignment="1">
      <alignment horizontal="center"/>
    </xf>
    <xf numFmtId="0" fontId="15" fillId="0" borderId="24" xfId="0" applyFont="1" applyBorder="1" applyAlignment="1">
      <alignment horizontal="center" vertical="top"/>
    </xf>
    <xf numFmtId="0" fontId="15" fillId="0" borderId="25" xfId="0" applyFont="1" applyBorder="1" applyAlignment="1">
      <alignment horizontal="center" vertical="top"/>
    </xf>
    <xf numFmtId="3" fontId="15" fillId="0" borderId="25" xfId="0" applyNumberFormat="1" applyFont="1" applyBorder="1" applyAlignment="1">
      <alignment horizontal="center" vertical="top"/>
    </xf>
    <xf numFmtId="3" fontId="15" fillId="0" borderId="24" xfId="0" applyNumberFormat="1" applyFont="1" applyBorder="1" applyAlignment="1">
      <alignment horizontal="center" vertical="top"/>
    </xf>
    <xf numFmtId="1" fontId="18" fillId="0" borderId="14" xfId="0" applyNumberFormat="1" applyFont="1" applyBorder="1" applyAlignment="1">
      <alignment horizontal="center" vertical="top" wrapText="1"/>
    </xf>
    <xf numFmtId="0" fontId="17" fillId="3" borderId="22" xfId="0" applyFont="1" applyFill="1" applyBorder="1"/>
    <xf numFmtId="0" fontId="17" fillId="3" borderId="15" xfId="0" applyFont="1" applyFill="1" applyBorder="1" applyAlignment="1">
      <alignment horizontal="center"/>
    </xf>
    <xf numFmtId="188" fontId="17" fillId="3" borderId="15" xfId="1" applyNumberFormat="1" applyFont="1" applyFill="1" applyBorder="1"/>
    <xf numFmtId="3" fontId="18" fillId="0" borderId="15" xfId="0" applyNumberFormat="1" applyFont="1" applyBorder="1" applyAlignment="1">
      <alignment horizontal="center" vertical="top" wrapText="1"/>
    </xf>
    <xf numFmtId="188" fontId="28" fillId="3" borderId="15" xfId="1" applyNumberFormat="1" applyFont="1" applyFill="1" applyBorder="1"/>
    <xf numFmtId="0" fontId="33" fillId="0" borderId="0" xfId="2" applyFont="1"/>
    <xf numFmtId="0" fontId="32" fillId="0" borderId="0" xfId="2" applyFont="1" applyAlignment="1">
      <alignment horizontal="center"/>
    </xf>
    <xf numFmtId="0" fontId="15" fillId="3" borderId="23" xfId="0" applyNumberFormat="1" applyFont="1" applyFill="1" applyBorder="1"/>
    <xf numFmtId="0" fontId="15" fillId="0" borderId="13" xfId="0" applyFont="1" applyBorder="1" applyAlignment="1">
      <alignment horizontal="left" vertical="top"/>
    </xf>
    <xf numFmtId="3" fontId="17" fillId="0" borderId="12" xfId="0" applyNumberFormat="1" applyFont="1" applyBorder="1" applyAlignment="1">
      <alignment horizontal="center" vertical="top" wrapText="1"/>
    </xf>
    <xf numFmtId="41" fontId="15" fillId="3" borderId="12" xfId="0" applyNumberFormat="1" applyFont="1" applyFill="1" applyBorder="1"/>
    <xf numFmtId="0" fontId="15" fillId="0" borderId="13" xfId="0" applyFont="1" applyBorder="1" applyAlignment="1">
      <alignment horizontal="left" vertical="top" wrapText="1" indent="2"/>
    </xf>
    <xf numFmtId="0" fontId="15" fillId="0" borderId="27" xfId="0" applyFont="1" applyBorder="1" applyAlignment="1">
      <alignment horizontal="left" vertical="top" wrapText="1" indent="2"/>
    </xf>
    <xf numFmtId="0" fontId="15" fillId="0" borderId="22" xfId="0" applyFont="1" applyBorder="1" applyAlignment="1">
      <alignment horizontal="left" vertical="top" wrapText="1" indent="2"/>
    </xf>
    <xf numFmtId="0" fontId="15" fillId="0" borderId="11" xfId="2" applyFont="1" applyBorder="1"/>
    <xf numFmtId="3" fontId="18" fillId="4" borderId="19" xfId="0" applyNumberFormat="1" applyFont="1" applyFill="1" applyBorder="1" applyAlignment="1">
      <alignment horizontal="center" vertical="top" wrapText="1"/>
    </xf>
    <xf numFmtId="3" fontId="14" fillId="4" borderId="19" xfId="0" applyNumberFormat="1" applyFont="1" applyFill="1" applyBorder="1" applyAlignment="1">
      <alignment horizontal="center" vertical="top" wrapText="1"/>
    </xf>
    <xf numFmtId="2" fontId="18" fillId="4" borderId="19" xfId="0" applyNumberFormat="1" applyFont="1" applyFill="1" applyBorder="1" applyAlignment="1">
      <alignment horizontal="center" vertical="top" wrapText="1"/>
    </xf>
    <xf numFmtId="1" fontId="17" fillId="4" borderId="29" xfId="0" applyNumberFormat="1" applyFont="1" applyFill="1" applyBorder="1" applyAlignment="1">
      <alignment horizontal="center" vertical="top" wrapText="1"/>
    </xf>
    <xf numFmtId="3" fontId="18" fillId="4" borderId="24" xfId="0" applyNumberFormat="1" applyFont="1" applyFill="1" applyBorder="1" applyAlignment="1">
      <alignment horizontal="center" vertical="top" wrapText="1"/>
    </xf>
    <xf numFmtId="0" fontId="27" fillId="4" borderId="16" xfId="0" applyNumberFormat="1" applyFont="1" applyFill="1" applyBorder="1" applyAlignment="1">
      <alignment horizontal="center"/>
    </xf>
    <xf numFmtId="41" fontId="14" fillId="4" borderId="19" xfId="1" applyNumberFormat="1" applyFont="1" applyFill="1" applyBorder="1" applyAlignment="1">
      <alignment horizontal="center"/>
    </xf>
    <xf numFmtId="3" fontId="15" fillId="4" borderId="18" xfId="0" applyNumberFormat="1" applyFont="1" applyFill="1" applyBorder="1" applyAlignment="1">
      <alignment horizontal="center" vertical="top" wrapText="1"/>
    </xf>
    <xf numFmtId="2" fontId="17" fillId="4" borderId="18" xfId="0" applyNumberFormat="1" applyFont="1" applyFill="1" applyBorder="1" applyAlignment="1">
      <alignment horizontal="center" vertical="top" wrapText="1"/>
    </xf>
    <xf numFmtId="0" fontId="14" fillId="4" borderId="19" xfId="0" applyNumberFormat="1" applyFont="1" applyFill="1" applyBorder="1" applyAlignment="1">
      <alignment horizontal="center"/>
    </xf>
    <xf numFmtId="41" fontId="14" fillId="4" borderId="19" xfId="0" applyNumberFormat="1" applyFont="1" applyFill="1" applyBorder="1"/>
    <xf numFmtId="3" fontId="15" fillId="4" borderId="19" xfId="0" applyNumberFormat="1" applyFont="1" applyFill="1" applyBorder="1" applyAlignment="1">
      <alignment horizontal="center" vertical="top" wrapText="1"/>
    </xf>
    <xf numFmtId="2" fontId="17" fillId="4" borderId="19" xfId="0" applyNumberFormat="1" applyFont="1" applyFill="1" applyBorder="1" applyAlignment="1">
      <alignment horizontal="center" vertical="top" wrapText="1"/>
    </xf>
    <xf numFmtId="0" fontId="29" fillId="4" borderId="19" xfId="0" applyFont="1" applyFill="1" applyBorder="1" applyAlignment="1">
      <alignment horizontal="center"/>
    </xf>
    <xf numFmtId="0" fontId="14" fillId="4" borderId="19" xfId="0" applyNumberFormat="1" applyFont="1" applyFill="1" applyBorder="1" applyAlignment="1">
      <alignment horizontal="center" vertical="top"/>
    </xf>
    <xf numFmtId="1" fontId="17" fillId="4" borderId="16" xfId="0" applyNumberFormat="1" applyFont="1" applyFill="1" applyBorder="1" applyAlignment="1">
      <alignment horizontal="center" vertical="top" wrapText="1"/>
    </xf>
    <xf numFmtId="0" fontId="14" fillId="4" borderId="19" xfId="0" applyFont="1" applyFill="1" applyBorder="1" applyAlignment="1">
      <alignment horizontal="center" vertical="top"/>
    </xf>
    <xf numFmtId="3" fontId="15" fillId="4" borderId="19" xfId="2" applyNumberFormat="1" applyFont="1" applyFill="1" applyBorder="1" applyAlignment="1">
      <alignment horizontal="center"/>
    </xf>
    <xf numFmtId="49" fontId="14" fillId="4" borderId="18" xfId="0" applyNumberFormat="1" applyFont="1" applyFill="1" applyBorder="1" applyAlignment="1">
      <alignment horizontal="left" vertical="top" wrapText="1" indent="1"/>
    </xf>
    <xf numFmtId="3" fontId="14" fillId="4" borderId="19" xfId="0" applyNumberFormat="1" applyFont="1" applyFill="1" applyBorder="1" applyAlignment="1">
      <alignment horizontal="center" vertical="top"/>
    </xf>
    <xf numFmtId="0" fontId="18" fillId="4" borderId="19" xfId="0" applyFont="1" applyFill="1" applyBorder="1" applyAlignment="1">
      <alignment horizontal="center"/>
    </xf>
    <xf numFmtId="3" fontId="17" fillId="4" borderId="19" xfId="0" applyNumberFormat="1" applyFont="1" applyFill="1" applyBorder="1" applyAlignment="1">
      <alignment horizontal="center" vertical="top" wrapText="1"/>
    </xf>
    <xf numFmtId="0" fontId="15" fillId="3" borderId="13" xfId="0" applyNumberFormat="1" applyFont="1" applyFill="1" applyBorder="1"/>
    <xf numFmtId="0" fontId="15" fillId="3" borderId="12" xfId="0" applyNumberFormat="1" applyFont="1" applyFill="1" applyBorder="1" applyAlignment="1">
      <alignment horizontal="center"/>
    </xf>
    <xf numFmtId="2" fontId="17" fillId="4" borderId="24" xfId="0" applyNumberFormat="1" applyFont="1" applyFill="1" applyBorder="1" applyAlignment="1">
      <alignment horizontal="center" vertical="top" wrapText="1"/>
    </xf>
    <xf numFmtId="41" fontId="14" fillId="4" borderId="19" xfId="0" applyNumberFormat="1" applyFont="1" applyFill="1" applyBorder="1" applyAlignment="1">
      <alignment vertical="top"/>
    </xf>
    <xf numFmtId="188" fontId="29" fillId="4" borderId="19" xfId="1" applyNumberFormat="1" applyFont="1" applyFill="1" applyBorder="1"/>
    <xf numFmtId="188" fontId="14" fillId="4" borderId="19" xfId="1" applyNumberFormat="1" applyFont="1" applyFill="1" applyBorder="1" applyAlignment="1">
      <alignment vertical="top"/>
    </xf>
    <xf numFmtId="0" fontId="17" fillId="4" borderId="26" xfId="0" applyFont="1" applyFill="1" applyBorder="1"/>
    <xf numFmtId="0" fontId="17" fillId="4" borderId="24" xfId="0" applyFont="1" applyFill="1" applyBorder="1" applyAlignment="1">
      <alignment horizontal="center"/>
    </xf>
    <xf numFmtId="188" fontId="17" fillId="4" borderId="24" xfId="1" applyNumberFormat="1" applyFont="1" applyFill="1" applyBorder="1"/>
    <xf numFmtId="3" fontId="15" fillId="4" borderId="24" xfId="0" applyNumberFormat="1" applyFont="1" applyFill="1" applyBorder="1" applyAlignment="1">
      <alignment horizontal="center" vertical="top" wrapText="1"/>
    </xf>
    <xf numFmtId="0" fontId="15" fillId="0" borderId="29" xfId="2" applyFont="1" applyBorder="1"/>
    <xf numFmtId="0" fontId="15" fillId="0" borderId="26" xfId="0" applyFont="1" applyBorder="1" applyAlignment="1">
      <alignment horizontal="left" vertical="top"/>
    </xf>
    <xf numFmtId="0" fontId="14" fillId="4" borderId="19" xfId="2" applyFont="1" applyFill="1" applyBorder="1"/>
    <xf numFmtId="0" fontId="14" fillId="4" borderId="19" xfId="2" applyFont="1" applyFill="1" applyBorder="1" applyAlignment="1">
      <alignment horizontal="center" vertical="center"/>
    </xf>
    <xf numFmtId="0" fontId="14" fillId="4" borderId="19" xfId="2" applyFont="1" applyFill="1" applyBorder="1" applyAlignment="1">
      <alignment horizontal="center" vertical="center" wrapText="1"/>
    </xf>
    <xf numFmtId="3" fontId="14" fillId="4" borderId="19" xfId="2" applyNumberFormat="1" applyFont="1" applyFill="1" applyBorder="1" applyAlignment="1">
      <alignment horizontal="center"/>
    </xf>
    <xf numFmtId="3" fontId="17" fillId="4" borderId="19" xfId="2" applyNumberFormat="1" applyFont="1" applyFill="1" applyBorder="1" applyAlignment="1">
      <alignment horizontal="center"/>
    </xf>
    <xf numFmtId="2" fontId="17" fillId="4" borderId="19" xfId="2" applyNumberFormat="1" applyFont="1" applyFill="1" applyBorder="1" applyAlignment="1">
      <alignment horizontal="center"/>
    </xf>
    <xf numFmtId="0" fontId="17" fillId="4" borderId="18" xfId="0" applyFont="1" applyFill="1" applyBorder="1"/>
    <xf numFmtId="0" fontId="17" fillId="4" borderId="19" xfId="0" applyFont="1" applyFill="1" applyBorder="1" applyAlignment="1">
      <alignment horizontal="center"/>
    </xf>
    <xf numFmtId="188" fontId="17" fillId="4" borderId="19" xfId="1" applyNumberFormat="1" applyFont="1" applyFill="1" applyBorder="1"/>
    <xf numFmtId="0" fontId="21" fillId="0" borderId="0" xfId="5" applyNumberFormat="1" applyFont="1" applyBorder="1"/>
    <xf numFmtId="0" fontId="21" fillId="0" borderId="0" xfId="5" applyNumberFormat="1" applyFont="1"/>
    <xf numFmtId="0" fontId="21" fillId="0" borderId="0" xfId="5" applyNumberFormat="1" applyFont="1" applyAlignment="1">
      <alignment horizontal="center"/>
    </xf>
    <xf numFmtId="49" fontId="21" fillId="0" borderId="0" xfId="5" applyNumberFormat="1" applyFont="1"/>
    <xf numFmtId="0" fontId="21" fillId="5" borderId="19" xfId="5" applyNumberFormat="1" applyFont="1" applyFill="1" applyBorder="1" applyAlignment="1">
      <alignment horizontal="center" vertical="center"/>
    </xf>
    <xf numFmtId="0" fontId="21" fillId="5" borderId="16" xfId="5" applyNumberFormat="1" applyFont="1" applyFill="1" applyBorder="1" applyAlignment="1">
      <alignment horizontal="center" vertical="center"/>
    </xf>
    <xf numFmtId="49" fontId="21" fillId="5" borderId="19" xfId="5" applyNumberFormat="1" applyFont="1" applyFill="1" applyBorder="1" applyAlignment="1">
      <alignment horizontal="center" vertical="center"/>
    </xf>
    <xf numFmtId="49" fontId="24" fillId="5" borderId="19" xfId="5" applyNumberFormat="1" applyFont="1" applyFill="1" applyBorder="1" applyAlignment="1">
      <alignment horizontal="center" vertical="center"/>
    </xf>
    <xf numFmtId="0" fontId="21" fillId="6" borderId="19" xfId="6" applyNumberFormat="1" applyFont="1" applyFill="1" applyBorder="1" applyAlignment="1">
      <alignment horizontal="center"/>
    </xf>
    <xf numFmtId="0" fontId="19" fillId="6" borderId="19" xfId="5" applyNumberFormat="1" applyFont="1" applyFill="1" applyBorder="1"/>
    <xf numFmtId="0" fontId="21" fillId="6" borderId="19" xfId="5" applyNumberFormat="1" applyFont="1" applyFill="1" applyBorder="1" applyAlignment="1">
      <alignment horizontal="center"/>
    </xf>
    <xf numFmtId="190" fontId="21" fillId="6" borderId="19" xfId="6" applyNumberFormat="1" applyFont="1" applyFill="1" applyBorder="1" applyAlignment="1">
      <alignment horizontal="center"/>
    </xf>
    <xf numFmtId="41" fontId="21" fillId="6" borderId="19" xfId="6" applyNumberFormat="1" applyFont="1" applyFill="1" applyBorder="1" applyAlignment="1">
      <alignment horizontal="center"/>
    </xf>
    <xf numFmtId="0" fontId="23" fillId="7" borderId="19" xfId="5" applyNumberFormat="1" applyFont="1" applyFill="1" applyBorder="1" applyAlignment="1">
      <alignment horizontal="center"/>
    </xf>
    <xf numFmtId="0" fontId="20" fillId="7" borderId="19" xfId="5" applyNumberFormat="1" applyFont="1" applyFill="1" applyBorder="1" applyAlignment="1">
      <alignment wrapText="1"/>
    </xf>
    <xf numFmtId="190" fontId="23" fillId="7" borderId="19" xfId="6" applyNumberFormat="1" applyFont="1" applyFill="1" applyBorder="1"/>
    <xf numFmtId="41" fontId="23" fillId="7" borderId="19" xfId="5" applyNumberFormat="1" applyFont="1" applyFill="1" applyBorder="1"/>
    <xf numFmtId="0" fontId="23" fillId="8" borderId="19" xfId="5" applyNumberFormat="1" applyFont="1" applyFill="1" applyBorder="1" applyAlignment="1">
      <alignment horizontal="center" vertical="top"/>
    </xf>
    <xf numFmtId="0" fontId="21" fillId="8" borderId="19" xfId="5" applyNumberFormat="1" applyFont="1" applyFill="1" applyBorder="1" applyAlignment="1">
      <alignment vertical="top" wrapText="1"/>
    </xf>
    <xf numFmtId="190" fontId="23" fillId="8" borderId="19" xfId="6" applyNumberFormat="1" applyFont="1" applyFill="1" applyBorder="1" applyAlignment="1">
      <alignment vertical="top"/>
    </xf>
    <xf numFmtId="41" fontId="23" fillId="8" borderId="19" xfId="5" applyNumberFormat="1" applyFont="1" applyFill="1" applyBorder="1" applyAlignment="1">
      <alignment vertical="top"/>
    </xf>
    <xf numFmtId="0" fontId="23" fillId="0" borderId="19" xfId="5" applyNumberFormat="1" applyFont="1" applyFill="1" applyBorder="1" applyAlignment="1">
      <alignment horizontal="center" vertical="top"/>
    </xf>
    <xf numFmtId="0" fontId="23" fillId="0" borderId="19" xfId="5" applyNumberFormat="1" applyFont="1" applyFill="1" applyBorder="1" applyAlignment="1">
      <alignment vertical="top" wrapText="1"/>
    </xf>
    <xf numFmtId="190" fontId="23" fillId="0" borderId="19" xfId="6" applyNumberFormat="1" applyFont="1" applyFill="1" applyBorder="1" applyAlignment="1">
      <alignment horizontal="center" vertical="top"/>
    </xf>
    <xf numFmtId="41" fontId="23" fillId="0" borderId="19" xfId="5" applyNumberFormat="1" applyFont="1" applyFill="1" applyBorder="1" applyAlignment="1">
      <alignment vertical="top"/>
    </xf>
    <xf numFmtId="41" fontId="24" fillId="6" borderId="19" xfId="6" applyNumberFormat="1" applyFont="1" applyFill="1" applyBorder="1" applyAlignment="1">
      <alignment horizontal="center"/>
    </xf>
    <xf numFmtId="0" fontId="20" fillId="7" borderId="19" xfId="5" applyNumberFormat="1" applyFont="1" applyFill="1" applyBorder="1"/>
    <xf numFmtId="41" fontId="22" fillId="7" borderId="19" xfId="5" applyNumberFormat="1" applyFont="1" applyFill="1" applyBorder="1"/>
    <xf numFmtId="41" fontId="22" fillId="8" borderId="19" xfId="5" applyNumberFormat="1" applyFont="1" applyFill="1" applyBorder="1" applyAlignment="1">
      <alignment vertical="top"/>
    </xf>
    <xf numFmtId="190" fontId="23" fillId="0" borderId="19" xfId="6" applyNumberFormat="1" applyFont="1" applyFill="1" applyBorder="1" applyAlignment="1">
      <alignment vertical="top"/>
    </xf>
    <xf numFmtId="41" fontId="22" fillId="0" borderId="19" xfId="5" applyNumberFormat="1" applyFont="1" applyFill="1" applyBorder="1" applyAlignment="1">
      <alignment vertical="top"/>
    </xf>
    <xf numFmtId="0" fontId="22" fillId="0" borderId="30" xfId="5" applyFont="1" applyFill="1" applyBorder="1" applyAlignment="1">
      <alignment horizontal="center"/>
    </xf>
    <xf numFmtId="0" fontId="22" fillId="0" borderId="30" xfId="5" applyFont="1" applyFill="1" applyBorder="1"/>
    <xf numFmtId="190" fontId="23" fillId="0" borderId="30" xfId="6" applyNumberFormat="1" applyFont="1" applyFill="1" applyBorder="1" applyAlignment="1">
      <alignment vertical="top"/>
    </xf>
    <xf numFmtId="41" fontId="22" fillId="0" borderId="30" xfId="5" applyNumberFormat="1" applyFont="1" applyFill="1" applyBorder="1" applyAlignment="1">
      <alignment vertical="top"/>
    </xf>
    <xf numFmtId="0" fontId="23" fillId="0" borderId="31" xfId="5" applyNumberFormat="1" applyFont="1" applyFill="1" applyBorder="1" applyAlignment="1">
      <alignment horizontal="center" vertical="top"/>
    </xf>
    <xf numFmtId="0" fontId="23" fillId="0" borderId="31" xfId="5" applyNumberFormat="1" applyFont="1" applyFill="1" applyBorder="1" applyAlignment="1">
      <alignment vertical="top" wrapText="1"/>
    </xf>
    <xf numFmtId="190" fontId="22" fillId="0" borderId="31" xfId="6" applyNumberFormat="1" applyFont="1" applyFill="1" applyBorder="1"/>
    <xf numFmtId="188" fontId="22" fillId="0" borderId="31" xfId="6" applyNumberFormat="1" applyFont="1" applyFill="1" applyBorder="1"/>
    <xf numFmtId="0" fontId="22" fillId="0" borderId="31" xfId="5" applyFont="1" applyFill="1" applyBorder="1" applyAlignment="1">
      <alignment horizontal="center"/>
    </xf>
    <xf numFmtId="0" fontId="22" fillId="0" borderId="31" xfId="5" applyFont="1" applyFill="1" applyBorder="1"/>
    <xf numFmtId="0" fontId="23" fillId="0" borderId="31" xfId="5" applyFont="1" applyFill="1" applyBorder="1" applyAlignment="1">
      <alignment horizontal="center"/>
    </xf>
    <xf numFmtId="0" fontId="23" fillId="0" borderId="31" xfId="5" applyFont="1" applyFill="1" applyBorder="1"/>
    <xf numFmtId="0" fontId="23" fillId="0" borderId="32" xfId="5" applyFont="1" applyFill="1" applyBorder="1" applyAlignment="1">
      <alignment horizontal="center" vertical="top"/>
    </xf>
    <xf numFmtId="0" fontId="23" fillId="0" borderId="32" xfId="5" applyFont="1" applyFill="1" applyBorder="1" applyAlignment="1">
      <alignment vertical="top" wrapText="1"/>
    </xf>
    <xf numFmtId="190" fontId="23" fillId="0" borderId="32" xfId="6" applyNumberFormat="1" applyFont="1" applyFill="1" applyBorder="1" applyAlignment="1">
      <alignment vertical="top"/>
    </xf>
    <xf numFmtId="188" fontId="22" fillId="0" borderId="32" xfId="6" applyNumberFormat="1" applyFont="1" applyFill="1" applyBorder="1" applyAlignment="1">
      <alignment vertical="top"/>
    </xf>
    <xf numFmtId="0" fontId="22" fillId="0" borderId="19" xfId="5" applyFont="1" applyFill="1" applyBorder="1" applyAlignment="1">
      <alignment horizontal="center"/>
    </xf>
    <xf numFmtId="0" fontId="22" fillId="0" borderId="19" xfId="5" applyFont="1" applyFill="1" applyBorder="1"/>
    <xf numFmtId="190" fontId="22" fillId="0" borderId="19" xfId="6" applyNumberFormat="1" applyFont="1" applyFill="1" applyBorder="1"/>
    <xf numFmtId="188" fontId="22" fillId="0" borderId="19" xfId="6" applyNumberFormat="1" applyFont="1" applyFill="1" applyBorder="1"/>
    <xf numFmtId="0" fontId="22" fillId="0" borderId="30" xfId="5" applyFont="1" applyFill="1" applyBorder="1" applyAlignment="1">
      <alignment horizontal="center" vertical="top"/>
    </xf>
    <xf numFmtId="0" fontId="22" fillId="0" borderId="30" xfId="5" applyFont="1" applyFill="1" applyBorder="1" applyAlignment="1">
      <alignment vertical="top" wrapText="1"/>
    </xf>
    <xf numFmtId="190" fontId="22" fillId="0" borderId="30" xfId="6" applyNumberFormat="1" applyFont="1" applyFill="1" applyBorder="1" applyAlignment="1">
      <alignment vertical="top"/>
    </xf>
    <xf numFmtId="188" fontId="22" fillId="0" borderId="30" xfId="6" applyNumberFormat="1" applyFont="1" applyFill="1" applyBorder="1" applyAlignment="1">
      <alignment vertical="top"/>
    </xf>
    <xf numFmtId="0" fontId="22" fillId="0" borderId="33" xfId="5" applyFont="1" applyFill="1" applyBorder="1" applyAlignment="1">
      <alignment horizontal="center"/>
    </xf>
    <xf numFmtId="0" fontId="23" fillId="0" borderId="33" xfId="5" applyFont="1" applyFill="1" applyBorder="1"/>
    <xf numFmtId="190" fontId="22" fillId="0" borderId="33" xfId="6" applyNumberFormat="1" applyFont="1" applyFill="1" applyBorder="1"/>
    <xf numFmtId="188" fontId="22" fillId="0" borderId="33" xfId="6" applyNumberFormat="1" applyFont="1" applyFill="1" applyBorder="1"/>
    <xf numFmtId="0" fontId="22" fillId="0" borderId="34" xfId="5" applyFont="1" applyFill="1" applyBorder="1" applyAlignment="1">
      <alignment horizontal="center"/>
    </xf>
    <xf numFmtId="0" fontId="22" fillId="0" borderId="34" xfId="5" applyFont="1" applyFill="1" applyBorder="1"/>
    <xf numFmtId="190" fontId="22" fillId="0" borderId="34" xfId="6" applyNumberFormat="1" applyFont="1" applyFill="1" applyBorder="1"/>
    <xf numFmtId="188" fontId="22" fillId="0" borderId="34" xfId="6" applyNumberFormat="1" applyFont="1" applyFill="1" applyBorder="1"/>
    <xf numFmtId="0" fontId="22" fillId="0" borderId="33" xfId="5" applyFont="1" applyFill="1" applyBorder="1"/>
    <xf numFmtId="0" fontId="22" fillId="0" borderId="34" xfId="5" applyFont="1" applyFill="1" applyBorder="1" applyAlignment="1">
      <alignment horizontal="center" vertical="top"/>
    </xf>
    <xf numFmtId="0" fontId="22" fillId="0" borderId="34" xfId="5" applyFont="1" applyFill="1" applyBorder="1" applyAlignment="1">
      <alignment vertical="top" wrapText="1"/>
    </xf>
    <xf numFmtId="190" fontId="22" fillId="0" borderId="34" xfId="6" applyNumberFormat="1" applyFont="1" applyFill="1" applyBorder="1" applyAlignment="1">
      <alignment vertical="top"/>
    </xf>
    <xf numFmtId="188" fontId="22" fillId="0" borderId="34" xfId="6" applyNumberFormat="1" applyFont="1" applyFill="1" applyBorder="1" applyAlignment="1">
      <alignment vertical="top"/>
    </xf>
    <xf numFmtId="0" fontId="22" fillId="0" borderId="6" xfId="5" applyFont="1" applyFill="1" applyBorder="1" applyAlignment="1">
      <alignment horizontal="center" vertical="top"/>
    </xf>
    <xf numFmtId="0" fontId="22" fillId="0" borderId="6" xfId="5" applyFont="1" applyFill="1" applyBorder="1" applyAlignment="1">
      <alignment vertical="top" wrapText="1"/>
    </xf>
    <xf numFmtId="0" fontId="22" fillId="0" borderId="6" xfId="5" applyFont="1" applyFill="1" applyBorder="1" applyAlignment="1">
      <alignment horizontal="center"/>
    </xf>
    <xf numFmtId="190" fontId="22" fillId="0" borderId="6" xfId="6" applyNumberFormat="1" applyFont="1" applyFill="1" applyBorder="1" applyAlignment="1">
      <alignment vertical="top"/>
    </xf>
    <xf numFmtId="188" fontId="22" fillId="0" borderId="6" xfId="6" applyNumberFormat="1" applyFont="1" applyFill="1" applyBorder="1" applyAlignment="1">
      <alignment vertical="top"/>
    </xf>
    <xf numFmtId="190" fontId="22" fillId="0" borderId="30" xfId="6" applyNumberFormat="1" applyFont="1" applyFill="1" applyBorder="1"/>
    <xf numFmtId="188" fontId="22" fillId="0" borderId="30" xfId="6" applyNumberFormat="1" applyFont="1" applyFill="1" applyBorder="1"/>
    <xf numFmtId="0" fontId="22" fillId="0" borderId="31" xfId="5" applyNumberFormat="1" applyFont="1" applyFill="1" applyBorder="1"/>
    <xf numFmtId="0" fontId="22" fillId="0" borderId="32" xfId="5" applyFont="1" applyFill="1" applyBorder="1" applyAlignment="1">
      <alignment horizontal="center"/>
    </xf>
    <xf numFmtId="0" fontId="22" fillId="0" borderId="32" xfId="5" applyFont="1" applyFill="1" applyBorder="1"/>
    <xf numFmtId="190" fontId="22" fillId="0" borderId="32" xfId="6" applyNumberFormat="1" applyFont="1" applyFill="1" applyBorder="1"/>
    <xf numFmtId="188" fontId="22" fillId="0" borderId="32" xfId="6" applyNumberFormat="1" applyFont="1" applyFill="1" applyBorder="1"/>
    <xf numFmtId="0" fontId="23" fillId="0" borderId="31" xfId="6" applyNumberFormat="1" applyFont="1" applyFill="1" applyBorder="1" applyAlignment="1">
      <alignment horizontal="center"/>
    </xf>
    <xf numFmtId="0" fontId="23" fillId="0" borderId="31" xfId="5" applyNumberFormat="1" applyFont="1" applyFill="1" applyBorder="1"/>
    <xf numFmtId="0" fontId="23" fillId="0" borderId="31" xfId="5" applyNumberFormat="1" applyFont="1" applyFill="1" applyBorder="1" applyAlignment="1">
      <alignment horizontal="center"/>
    </xf>
    <xf numFmtId="190" fontId="23" fillId="0" borderId="31" xfId="6" applyNumberFormat="1" applyFont="1" applyFill="1" applyBorder="1" applyAlignment="1">
      <alignment horizontal="center"/>
    </xf>
    <xf numFmtId="41" fontId="22" fillId="0" borderId="31" xfId="6" applyNumberFormat="1" applyFont="1" applyFill="1" applyBorder="1" applyAlignment="1">
      <alignment horizontal="center"/>
    </xf>
    <xf numFmtId="190" fontId="23" fillId="0" borderId="31" xfId="6" applyNumberFormat="1" applyFont="1" applyFill="1" applyBorder="1"/>
    <xf numFmtId="41" fontId="22" fillId="0" borderId="31" xfId="5" applyNumberFormat="1" applyFont="1" applyFill="1" applyBorder="1"/>
    <xf numFmtId="0" fontId="22" fillId="0" borderId="31" xfId="5" applyFont="1" applyFill="1" applyBorder="1" applyAlignment="1">
      <alignment horizontal="center" vertical="top"/>
    </xf>
    <xf numFmtId="0" fontId="22" fillId="0" borderId="31" xfId="5" applyFont="1" applyFill="1" applyBorder="1" applyAlignment="1">
      <alignment vertical="top" wrapText="1"/>
    </xf>
    <xf numFmtId="190" fontId="22" fillId="0" borderId="31" xfId="6" applyNumberFormat="1" applyFont="1" applyFill="1" applyBorder="1" applyAlignment="1">
      <alignment vertical="top"/>
    </xf>
    <xf numFmtId="188" fontId="22" fillId="0" borderId="31" xfId="6" applyNumberFormat="1" applyFont="1" applyFill="1" applyBorder="1" applyAlignment="1">
      <alignment vertical="top"/>
    </xf>
    <xf numFmtId="0" fontId="22" fillId="0" borderId="6" xfId="5" applyFont="1" applyFill="1" applyBorder="1"/>
    <xf numFmtId="190" fontId="22" fillId="0" borderId="6" xfId="6" applyNumberFormat="1" applyFont="1" applyFill="1" applyBorder="1"/>
    <xf numFmtId="188" fontId="22" fillId="0" borderId="6" xfId="6" applyNumberFormat="1" applyFont="1" applyFill="1" applyBorder="1"/>
    <xf numFmtId="0" fontId="22" fillId="0" borderId="8" xfId="5" applyFont="1" applyFill="1" applyBorder="1" applyAlignment="1">
      <alignment horizontal="center"/>
    </xf>
    <xf numFmtId="0" fontId="22" fillId="0" borderId="8" xfId="5" applyFont="1" applyFill="1" applyBorder="1"/>
    <xf numFmtId="190" fontId="22" fillId="0" borderId="8" xfId="6" applyNumberFormat="1" applyFont="1" applyFill="1" applyBorder="1"/>
    <xf numFmtId="188" fontId="22" fillId="0" borderId="8" xfId="6" applyNumberFormat="1" applyFont="1" applyFill="1" applyBorder="1"/>
    <xf numFmtId="0" fontId="23" fillId="0" borderId="20" xfId="5" applyNumberFormat="1" applyFont="1" applyFill="1" applyBorder="1" applyAlignment="1">
      <alignment horizontal="center"/>
    </xf>
    <xf numFmtId="0" fontId="23" fillId="0" borderId="20" xfId="5" applyNumberFormat="1" applyFont="1" applyFill="1" applyBorder="1"/>
    <xf numFmtId="190" fontId="23" fillId="0" borderId="20" xfId="6" applyNumberFormat="1" applyFont="1" applyFill="1" applyBorder="1"/>
    <xf numFmtId="41" fontId="22" fillId="0" borderId="20" xfId="5" applyNumberFormat="1" applyFont="1" applyFill="1" applyBorder="1"/>
    <xf numFmtId="0" fontId="23" fillId="0" borderId="6" xfId="5" applyNumberFormat="1" applyFont="1" applyFill="1" applyBorder="1" applyAlignment="1">
      <alignment horizontal="center"/>
    </xf>
    <xf numFmtId="0" fontId="23" fillId="0" borderId="6" xfId="5" applyNumberFormat="1" applyFont="1" applyFill="1" applyBorder="1"/>
    <xf numFmtId="190" fontId="23" fillId="0" borderId="6" xfId="6" applyNumberFormat="1" applyFont="1" applyFill="1" applyBorder="1"/>
    <xf numFmtId="41" fontId="22" fillId="0" borderId="6" xfId="5" applyNumberFormat="1" applyFont="1" applyFill="1" applyBorder="1"/>
    <xf numFmtId="0" fontId="17" fillId="3" borderId="23" xfId="0" applyFont="1" applyFill="1" applyBorder="1"/>
    <xf numFmtId="188" fontId="28" fillId="3" borderId="10" xfId="1" applyNumberFormat="1" applyFont="1" applyFill="1" applyBorder="1"/>
    <xf numFmtId="3" fontId="18" fillId="0" borderId="10" xfId="0" applyNumberFormat="1" applyFont="1" applyBorder="1" applyAlignment="1">
      <alignment horizontal="center" vertical="top" wrapText="1"/>
    </xf>
    <xf numFmtId="3" fontId="18" fillId="4" borderId="15" xfId="0" applyNumberFormat="1" applyFont="1" applyFill="1" applyBorder="1" applyAlignment="1">
      <alignment horizontal="center" vertical="top" wrapText="1"/>
    </xf>
    <xf numFmtId="41" fontId="15" fillId="3" borderId="12" xfId="0" applyNumberFormat="1" applyFont="1" applyFill="1" applyBorder="1" applyAlignment="1">
      <alignment horizontal="right"/>
    </xf>
    <xf numFmtId="41" fontId="15" fillId="0" borderId="13" xfId="0" applyNumberFormat="1" applyFont="1" applyBorder="1" applyAlignment="1">
      <alignment horizontal="right" vertical="top"/>
    </xf>
    <xf numFmtId="0" fontId="32" fillId="0" borderId="0" xfId="2" applyFont="1" applyAlignment="1">
      <alignment horizontal="center"/>
    </xf>
    <xf numFmtId="0" fontId="15" fillId="3" borderId="11" xfId="2" applyFont="1" applyFill="1" applyBorder="1"/>
    <xf numFmtId="0" fontId="15" fillId="3" borderId="13" xfId="0" applyFont="1" applyFill="1" applyBorder="1" applyAlignment="1">
      <alignment horizontal="left" vertical="top"/>
    </xf>
    <xf numFmtId="0" fontId="15" fillId="3" borderId="12" xfId="0" applyFont="1" applyFill="1" applyBorder="1" applyAlignment="1">
      <alignment horizontal="center" vertical="top"/>
    </xf>
    <xf numFmtId="3" fontId="15" fillId="3" borderId="12" xfId="0" applyNumberFormat="1" applyFont="1" applyFill="1" applyBorder="1" applyAlignment="1">
      <alignment horizontal="center" vertical="top"/>
    </xf>
    <xf numFmtId="3" fontId="18" fillId="3" borderId="12" xfId="0" applyNumberFormat="1" applyFont="1" applyFill="1" applyBorder="1" applyAlignment="1">
      <alignment horizontal="center" vertical="top" wrapText="1"/>
    </xf>
    <xf numFmtId="3" fontId="14" fillId="3" borderId="12" xfId="0" applyNumberFormat="1" applyFont="1" applyFill="1" applyBorder="1" applyAlignment="1">
      <alignment horizontal="center" vertical="top" wrapText="1"/>
    </xf>
    <xf numFmtId="2" fontId="18" fillId="3" borderId="12" xfId="0" applyNumberFormat="1" applyFont="1" applyFill="1" applyBorder="1" applyAlignment="1">
      <alignment horizontal="center" vertical="top" wrapText="1"/>
    </xf>
    <xf numFmtId="0" fontId="14" fillId="3" borderId="13" xfId="0" applyFont="1" applyFill="1" applyBorder="1" applyAlignment="1">
      <alignment horizontal="left" vertical="top"/>
    </xf>
    <xf numFmtId="3" fontId="18" fillId="3" borderId="15" xfId="0" applyNumberFormat="1" applyFont="1" applyFill="1" applyBorder="1" applyAlignment="1">
      <alignment horizontal="center" vertical="top" wrapText="1"/>
    </xf>
    <xf numFmtId="0" fontId="15" fillId="3" borderId="10" xfId="0" applyNumberFormat="1" applyFont="1" applyFill="1" applyBorder="1" applyAlignment="1">
      <alignment horizontal="center"/>
    </xf>
    <xf numFmtId="41" fontId="15" fillId="3" borderId="10" xfId="0" applyNumberFormat="1" applyFont="1" applyFill="1" applyBorder="1"/>
    <xf numFmtId="2" fontId="15" fillId="0" borderId="15" xfId="2" applyNumberFormat="1" applyFont="1" applyBorder="1"/>
    <xf numFmtId="1" fontId="15" fillId="0" borderId="14" xfId="2" applyNumberFormat="1" applyFont="1" applyBorder="1"/>
    <xf numFmtId="0" fontId="15" fillId="0" borderId="22" xfId="2" applyFont="1" applyBorder="1"/>
    <xf numFmtId="0" fontId="17" fillId="3" borderId="10" xfId="0" applyFont="1" applyFill="1" applyBorder="1" applyAlignment="1">
      <alignment horizontal="center"/>
    </xf>
    <xf numFmtId="0" fontId="17" fillId="3" borderId="13" xfId="0" applyFont="1" applyFill="1" applyBorder="1" applyAlignment="1">
      <alignment horizontal="left"/>
    </xf>
    <xf numFmtId="3" fontId="15" fillId="0" borderId="13" xfId="0" applyNumberFormat="1" applyFont="1" applyBorder="1" applyAlignment="1">
      <alignment horizontal="center" vertical="top" wrapText="1"/>
    </xf>
    <xf numFmtId="1" fontId="17" fillId="3" borderId="9" xfId="0" applyNumberFormat="1" applyFont="1" applyFill="1" applyBorder="1" applyAlignment="1">
      <alignment horizontal="center" vertical="top" wrapText="1"/>
    </xf>
    <xf numFmtId="49" fontId="14" fillId="3" borderId="23" xfId="0" applyNumberFormat="1" applyFont="1" applyFill="1" applyBorder="1" applyAlignment="1">
      <alignment horizontal="left" vertical="top" wrapText="1" indent="1"/>
    </xf>
    <xf numFmtId="0" fontId="14" fillId="3" borderId="10" xfId="0" applyFont="1" applyFill="1" applyBorder="1" applyAlignment="1">
      <alignment horizontal="center" vertical="top"/>
    </xf>
    <xf numFmtId="3" fontId="14" fillId="3" borderId="10" xfId="0" applyNumberFormat="1" applyFont="1" applyFill="1" applyBorder="1" applyAlignment="1">
      <alignment horizontal="center" vertical="top"/>
    </xf>
    <xf numFmtId="3" fontId="18" fillId="3" borderId="10" xfId="0" applyNumberFormat="1" applyFont="1" applyFill="1" applyBorder="1" applyAlignment="1">
      <alignment horizontal="center" vertical="top" wrapText="1"/>
    </xf>
    <xf numFmtId="3" fontId="14" fillId="3" borderId="10" xfId="0" applyNumberFormat="1" applyFont="1" applyFill="1" applyBorder="1" applyAlignment="1">
      <alignment horizontal="center" vertical="top" wrapText="1"/>
    </xf>
    <xf numFmtId="2" fontId="17" fillId="3" borderId="10" xfId="0" applyNumberFormat="1" applyFont="1" applyFill="1" applyBorder="1" applyAlignment="1">
      <alignment horizontal="center" vertical="top" wrapText="1"/>
    </xf>
    <xf numFmtId="3" fontId="14" fillId="0" borderId="15" xfId="0" applyNumberFormat="1" applyFont="1" applyBorder="1" applyAlignment="1">
      <alignment horizontal="center" vertical="top" wrapText="1"/>
    </xf>
    <xf numFmtId="1" fontId="15" fillId="0" borderId="14" xfId="0" applyNumberFormat="1" applyFont="1" applyBorder="1" applyAlignment="1">
      <alignment horizontal="center" vertical="top"/>
    </xf>
    <xf numFmtId="0" fontId="15" fillId="0" borderId="22" xfId="0" applyFont="1" applyBorder="1" applyAlignment="1">
      <alignment vertical="top" wrapText="1"/>
    </xf>
    <xf numFmtId="0" fontId="15" fillId="0" borderId="15" xfId="2" applyFont="1" applyBorder="1" applyAlignment="1">
      <alignment horizontal="center"/>
    </xf>
    <xf numFmtId="41" fontId="15" fillId="0" borderId="35" xfId="2" applyNumberFormat="1" applyFont="1" applyBorder="1" applyAlignment="1">
      <alignment horizontal="right"/>
    </xf>
    <xf numFmtId="187" fontId="15" fillId="0" borderId="15" xfId="0" applyNumberFormat="1" applyFont="1" applyBorder="1" applyAlignment="1">
      <alignment horizontal="center" vertical="top"/>
    </xf>
    <xf numFmtId="2" fontId="15" fillId="0" borderId="15" xfId="0" applyNumberFormat="1" applyFont="1" applyBorder="1" applyAlignment="1">
      <alignment horizontal="center" vertical="top"/>
    </xf>
    <xf numFmtId="1" fontId="17" fillId="4" borderId="9" xfId="0" applyNumberFormat="1" applyFont="1" applyFill="1" applyBorder="1" applyAlignment="1">
      <alignment horizontal="center" vertical="top" wrapText="1"/>
    </xf>
    <xf numFmtId="0" fontId="17" fillId="4" borderId="23" xfId="0" applyFont="1" applyFill="1" applyBorder="1"/>
    <xf numFmtId="0" fontId="28" fillId="4" borderId="10" xfId="0" applyFont="1" applyFill="1" applyBorder="1" applyAlignment="1">
      <alignment horizontal="center"/>
    </xf>
    <xf numFmtId="188" fontId="28" fillId="4" borderId="10" xfId="1" applyNumberFormat="1" applyFont="1" applyFill="1" applyBorder="1"/>
    <xf numFmtId="3" fontId="18" fillId="4" borderId="10" xfId="0" applyNumberFormat="1" applyFont="1" applyFill="1" applyBorder="1" applyAlignment="1">
      <alignment horizontal="center" vertical="top" wrapText="1"/>
    </xf>
    <xf numFmtId="3" fontId="15" fillId="4" borderId="10" xfId="0" applyNumberFormat="1" applyFont="1" applyFill="1" applyBorder="1" applyAlignment="1">
      <alignment horizontal="center" vertical="top" wrapText="1"/>
    </xf>
    <xf numFmtId="2" fontId="17" fillId="4" borderId="10" xfId="0" applyNumberFormat="1" applyFont="1" applyFill="1" applyBorder="1" applyAlignment="1">
      <alignment horizontal="center" vertical="top" wrapText="1"/>
    </xf>
    <xf numFmtId="0" fontId="17" fillId="3" borderId="26" xfId="0" applyFont="1" applyFill="1" applyBorder="1" applyAlignment="1">
      <alignment vertical="top" wrapText="1"/>
    </xf>
    <xf numFmtId="0" fontId="28" fillId="3" borderId="24" xfId="0" applyFont="1" applyFill="1" applyBorder="1" applyAlignment="1">
      <alignment horizontal="center" vertical="top"/>
    </xf>
    <xf numFmtId="188" fontId="28" fillId="3" borderId="24" xfId="1" applyNumberFormat="1" applyFont="1" applyFill="1" applyBorder="1" applyAlignment="1">
      <alignment vertical="top"/>
    </xf>
    <xf numFmtId="1" fontId="17" fillId="4" borderId="14" xfId="0" applyNumberFormat="1" applyFont="1" applyFill="1" applyBorder="1" applyAlignment="1">
      <alignment horizontal="center" vertical="top" wrapText="1"/>
    </xf>
    <xf numFmtId="0" fontId="17" fillId="4" borderId="22" xfId="0" applyFont="1" applyFill="1" applyBorder="1" applyAlignment="1">
      <alignment vertical="top" wrapText="1"/>
    </xf>
    <xf numFmtId="0" fontId="28" fillId="4" borderId="15" xfId="0" applyFont="1" applyFill="1" applyBorder="1" applyAlignment="1">
      <alignment horizontal="center" vertical="top"/>
    </xf>
    <xf numFmtId="188" fontId="28" fillId="4" borderId="15" xfId="1" applyNumberFormat="1" applyFont="1" applyFill="1" applyBorder="1" applyAlignment="1">
      <alignment vertical="top"/>
    </xf>
    <xf numFmtId="3" fontId="15" fillId="4" borderId="15" xfId="0" applyNumberFormat="1" applyFont="1" applyFill="1" applyBorder="1" applyAlignment="1">
      <alignment horizontal="center" vertical="top" wrapText="1"/>
    </xf>
    <xf numFmtId="2" fontId="17" fillId="4" borderId="15" xfId="0" applyNumberFormat="1" applyFont="1" applyFill="1" applyBorder="1" applyAlignment="1">
      <alignment horizontal="center" vertical="top" wrapText="1"/>
    </xf>
    <xf numFmtId="0" fontId="15" fillId="3" borderId="10" xfId="0" applyFont="1" applyFill="1" applyBorder="1" applyAlignment="1">
      <alignment horizontal="center"/>
    </xf>
    <xf numFmtId="3" fontId="14" fillId="0" borderId="10" xfId="0" applyNumberFormat="1" applyFont="1" applyBorder="1" applyAlignment="1">
      <alignment horizontal="center" vertical="top" wrapText="1"/>
    </xf>
    <xf numFmtId="2" fontId="18" fillId="0" borderId="10" xfId="0" applyNumberFormat="1" applyFont="1" applyBorder="1" applyAlignment="1">
      <alignment horizontal="center" vertical="top" wrapText="1"/>
    </xf>
    <xf numFmtId="1" fontId="18" fillId="0" borderId="9" xfId="0" applyNumberFormat="1" applyFont="1" applyBorder="1" applyAlignment="1">
      <alignment horizontal="center" vertical="top" wrapText="1"/>
    </xf>
    <xf numFmtId="0" fontId="15" fillId="3" borderId="23" xfId="0" applyFont="1" applyFill="1" applyBorder="1"/>
    <xf numFmtId="1" fontId="15" fillId="4" borderId="16" xfId="2" applyNumberFormat="1" applyFont="1" applyFill="1" applyBorder="1"/>
    <xf numFmtId="1" fontId="17" fillId="4" borderId="2" xfId="0" applyNumberFormat="1" applyFont="1" applyFill="1" applyBorder="1" applyAlignment="1">
      <alignment horizontal="center" vertical="top" wrapText="1"/>
    </xf>
    <xf numFmtId="49" fontId="14" fillId="4" borderId="7" xfId="0" applyNumberFormat="1" applyFont="1" applyFill="1" applyBorder="1" applyAlignment="1">
      <alignment horizontal="left" vertical="top" wrapText="1" indent="1"/>
    </xf>
    <xf numFmtId="0" fontId="14" fillId="4" borderId="6" xfId="0" applyFont="1" applyFill="1" applyBorder="1" applyAlignment="1">
      <alignment horizontal="center" vertical="top"/>
    </xf>
    <xf numFmtId="3" fontId="14" fillId="4" borderId="6" xfId="0" applyNumberFormat="1" applyFont="1" applyFill="1" applyBorder="1" applyAlignment="1">
      <alignment horizontal="center" vertical="top"/>
    </xf>
    <xf numFmtId="3" fontId="18" fillId="4" borderId="6" xfId="0" applyNumberFormat="1" applyFont="1" applyFill="1" applyBorder="1" applyAlignment="1">
      <alignment horizontal="center" vertical="top" wrapText="1"/>
    </xf>
    <xf numFmtId="2" fontId="17" fillId="4" borderId="6" xfId="0" applyNumberFormat="1" applyFont="1" applyFill="1" applyBorder="1" applyAlignment="1">
      <alignment horizontal="center" vertical="top" wrapText="1"/>
    </xf>
    <xf numFmtId="0" fontId="15" fillId="0" borderId="10" xfId="0" applyFont="1" applyBorder="1" applyAlignment="1">
      <alignment horizontal="center" vertical="top"/>
    </xf>
    <xf numFmtId="3" fontId="15" fillId="0" borderId="10" xfId="0" applyNumberFormat="1" applyFont="1" applyBorder="1" applyAlignment="1">
      <alignment horizontal="center" vertical="top"/>
    </xf>
    <xf numFmtId="3" fontId="17" fillId="0" borderId="10" xfId="0" applyNumberFormat="1" applyFont="1" applyBorder="1" applyAlignment="1">
      <alignment horizontal="center" vertical="top" wrapText="1"/>
    </xf>
    <xf numFmtId="41" fontId="15" fillId="3" borderId="12" xfId="0" applyNumberFormat="1" applyFont="1" applyFill="1" applyBorder="1" applyAlignment="1">
      <alignment horizontal="center" vertical="center"/>
    </xf>
    <xf numFmtId="41" fontId="15" fillId="3" borderId="12" xfId="0" applyNumberFormat="1" applyFont="1" applyFill="1" applyBorder="1" applyAlignment="1">
      <alignment horizontal="center"/>
    </xf>
    <xf numFmtId="1" fontId="15" fillId="0" borderId="16" xfId="2" applyNumberFormat="1" applyFont="1" applyBorder="1"/>
    <xf numFmtId="1" fontId="15" fillId="0" borderId="0" xfId="2" applyNumberFormat="1" applyFont="1" applyBorder="1"/>
    <xf numFmtId="0" fontId="15" fillId="0" borderId="0" xfId="2" applyFont="1" applyBorder="1"/>
    <xf numFmtId="3" fontId="15" fillId="0" borderId="0" xfId="2" applyNumberFormat="1" applyFont="1" applyBorder="1"/>
    <xf numFmtId="0" fontId="16" fillId="0" borderId="0" xfId="2" applyFont="1" applyBorder="1"/>
    <xf numFmtId="2" fontId="15" fillId="0" borderId="0" xfId="2" applyNumberFormat="1" applyFont="1" applyBorder="1"/>
    <xf numFmtId="49" fontId="14" fillId="4" borderId="18" xfId="2" applyNumberFormat="1" applyFont="1" applyFill="1" applyBorder="1"/>
    <xf numFmtId="49" fontId="15" fillId="4" borderId="19" xfId="2" applyNumberFormat="1" applyFont="1" applyFill="1" applyBorder="1"/>
    <xf numFmtId="49" fontId="16" fillId="4" borderId="19" xfId="2" applyNumberFormat="1" applyFont="1" applyFill="1" applyBorder="1"/>
    <xf numFmtId="49" fontId="15" fillId="0" borderId="18" xfId="2" applyNumberFormat="1" applyFont="1" applyBorder="1"/>
    <xf numFmtId="49" fontId="14" fillId="0" borderId="19" xfId="2" applyNumberFormat="1" applyFont="1" applyBorder="1" applyAlignment="1">
      <alignment horizontal="right"/>
    </xf>
    <xf numFmtId="49" fontId="17" fillId="0" borderId="19" xfId="0" applyNumberFormat="1" applyFont="1" applyBorder="1" applyAlignment="1">
      <alignment horizontal="center" vertical="top" wrapText="1"/>
    </xf>
    <xf numFmtId="49" fontId="15" fillId="0" borderId="19" xfId="0" applyNumberFormat="1" applyFont="1" applyBorder="1" applyAlignment="1">
      <alignment horizontal="center" vertical="top" wrapText="1"/>
    </xf>
    <xf numFmtId="1" fontId="18" fillId="4" borderId="29" xfId="0" applyNumberFormat="1" applyFont="1" applyFill="1" applyBorder="1" applyAlignment="1">
      <alignment horizontal="center" vertical="top" wrapText="1"/>
    </xf>
    <xf numFmtId="0" fontId="15" fillId="4" borderId="26" xfId="0" applyFont="1" applyFill="1" applyBorder="1"/>
    <xf numFmtId="0" fontId="15" fillId="4" borderId="24" xfId="0" applyFont="1" applyFill="1" applyBorder="1" applyAlignment="1">
      <alignment horizontal="center"/>
    </xf>
    <xf numFmtId="188" fontId="28" fillId="4" borderId="24" xfId="1" applyNumberFormat="1" applyFont="1" applyFill="1" applyBorder="1"/>
    <xf numFmtId="3" fontId="18" fillId="4" borderId="12" xfId="0" applyNumberFormat="1" applyFont="1" applyFill="1" applyBorder="1" applyAlignment="1">
      <alignment horizontal="center" vertical="top" wrapText="1"/>
    </xf>
    <xf numFmtId="3" fontId="14" fillId="4" borderId="24" xfId="0" applyNumberFormat="1" applyFont="1" applyFill="1" applyBorder="1" applyAlignment="1">
      <alignment horizontal="center" vertical="top" wrapText="1"/>
    </xf>
    <xf numFmtId="2" fontId="18" fillId="4" borderId="24" xfId="0" applyNumberFormat="1" applyFont="1" applyFill="1" applyBorder="1" applyAlignment="1">
      <alignment horizontal="center" vertical="top" wrapText="1"/>
    </xf>
    <xf numFmtId="1" fontId="17" fillId="4" borderId="11" xfId="0" applyNumberFormat="1" applyFont="1" applyFill="1" applyBorder="1" applyAlignment="1">
      <alignment horizontal="center" vertical="top" wrapText="1"/>
    </xf>
    <xf numFmtId="0" fontId="17" fillId="4" borderId="13" xfId="0" applyFont="1" applyFill="1" applyBorder="1"/>
    <xf numFmtId="0" fontId="17" fillId="4" borderId="12" xfId="0" applyFont="1" applyFill="1" applyBorder="1" applyAlignment="1">
      <alignment horizontal="center"/>
    </xf>
    <xf numFmtId="188" fontId="28" fillId="4" borderId="12" xfId="1" applyNumberFormat="1" applyFont="1" applyFill="1" applyBorder="1"/>
    <xf numFmtId="3" fontId="15" fillId="4" borderId="12" xfId="0" applyNumberFormat="1" applyFont="1" applyFill="1" applyBorder="1" applyAlignment="1">
      <alignment horizontal="center" vertical="top" wrapText="1"/>
    </xf>
    <xf numFmtId="2" fontId="17" fillId="4" borderId="12" xfId="0" applyNumberFormat="1" applyFont="1" applyFill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3" fontId="15" fillId="0" borderId="11" xfId="0" applyNumberFormat="1" applyFont="1" applyBorder="1" applyAlignment="1">
      <alignment horizontal="center" vertical="top"/>
    </xf>
    <xf numFmtId="3" fontId="15" fillId="0" borderId="14" xfId="0" applyNumberFormat="1" applyFont="1" applyBorder="1" applyAlignment="1">
      <alignment horizontal="center" vertical="top"/>
    </xf>
    <xf numFmtId="3" fontId="15" fillId="0" borderId="22" xfId="0" applyNumberFormat="1" applyFont="1" applyBorder="1" applyAlignment="1">
      <alignment horizontal="center" vertical="top" wrapText="1"/>
    </xf>
    <xf numFmtId="0" fontId="15" fillId="0" borderId="8" xfId="2" applyFont="1" applyBorder="1"/>
    <xf numFmtId="0" fontId="32" fillId="0" borderId="0" xfId="2" applyFont="1" applyAlignment="1">
      <alignment horizontal="center"/>
    </xf>
    <xf numFmtId="1" fontId="18" fillId="3" borderId="29" xfId="0" applyNumberFormat="1" applyFont="1" applyFill="1" applyBorder="1" applyAlignment="1">
      <alignment horizontal="center" vertical="top" wrapText="1"/>
    </xf>
    <xf numFmtId="3" fontId="14" fillId="3" borderId="24" xfId="0" applyNumberFormat="1" applyFont="1" applyFill="1" applyBorder="1" applyAlignment="1">
      <alignment horizontal="center" vertical="top" wrapText="1"/>
    </xf>
    <xf numFmtId="2" fontId="18" fillId="3" borderId="24" xfId="0" applyNumberFormat="1" applyFont="1" applyFill="1" applyBorder="1" applyAlignment="1">
      <alignment horizontal="center" vertical="top" wrapText="1"/>
    </xf>
    <xf numFmtId="0" fontId="15" fillId="3" borderId="0" xfId="2" applyFont="1" applyFill="1"/>
    <xf numFmtId="1" fontId="17" fillId="3" borderId="11" xfId="0" applyNumberFormat="1" applyFont="1" applyFill="1" applyBorder="1" applyAlignment="1">
      <alignment horizontal="center" vertical="top" wrapText="1"/>
    </xf>
    <xf numFmtId="3" fontId="15" fillId="3" borderId="12" xfId="0" applyNumberFormat="1" applyFont="1" applyFill="1" applyBorder="1" applyAlignment="1">
      <alignment horizontal="center" vertical="top" wrapText="1"/>
    </xf>
    <xf numFmtId="2" fontId="17" fillId="3" borderId="12" xfId="0" applyNumberFormat="1" applyFont="1" applyFill="1" applyBorder="1" applyAlignment="1">
      <alignment horizontal="center" vertical="top" wrapText="1"/>
    </xf>
    <xf numFmtId="3" fontId="15" fillId="0" borderId="0" xfId="0" applyNumberFormat="1" applyFont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3" fontId="14" fillId="4" borderId="6" xfId="0" applyNumberFormat="1" applyFont="1" applyFill="1" applyBorder="1" applyAlignment="1">
      <alignment horizontal="center" vertical="top" wrapText="1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2" fontId="15" fillId="0" borderId="8" xfId="2" applyNumberFormat="1" applyFont="1" applyBorder="1"/>
    <xf numFmtId="0" fontId="37" fillId="0" borderId="0" xfId="7" applyFont="1"/>
    <xf numFmtId="0" fontId="38" fillId="0" borderId="19" xfId="7" applyFont="1" applyBorder="1" applyAlignment="1">
      <alignment horizontal="center"/>
    </xf>
    <xf numFmtId="0" fontId="37" fillId="0" borderId="19" xfId="7" applyFont="1" applyBorder="1"/>
    <xf numFmtId="17" fontId="37" fillId="0" borderId="19" xfId="7" applyNumberFormat="1" applyFont="1" applyBorder="1"/>
    <xf numFmtId="0" fontId="37" fillId="0" borderId="19" xfId="7" applyFont="1" applyBorder="1" applyAlignment="1">
      <alignment horizontal="center"/>
    </xf>
    <xf numFmtId="17" fontId="37" fillId="0" borderId="19" xfId="7" applyNumberFormat="1" applyFont="1" applyBorder="1" applyAlignment="1">
      <alignment horizontal="center"/>
    </xf>
    <xf numFmtId="1" fontId="37" fillId="0" borderId="19" xfId="7" applyNumberFormat="1" applyFont="1" applyBorder="1" applyAlignment="1">
      <alignment horizontal="center"/>
    </xf>
    <xf numFmtId="3" fontId="37" fillId="0" borderId="19" xfId="7" applyNumberFormat="1" applyFont="1" applyBorder="1" applyAlignment="1">
      <alignment horizontal="center"/>
    </xf>
    <xf numFmtId="3" fontId="38" fillId="0" borderId="19" xfId="7" applyNumberFormat="1" applyFont="1" applyBorder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0" fontId="32" fillId="0" borderId="0" xfId="2" applyFont="1" applyAlignment="1">
      <alignment horizontal="center"/>
    </xf>
    <xf numFmtId="17" fontId="5" fillId="0" borderId="20" xfId="2" applyNumberFormat="1" applyFont="1" applyBorder="1" applyAlignment="1">
      <alignment horizontal="center" vertical="center" shrinkToFit="1"/>
    </xf>
    <xf numFmtId="0" fontId="5" fillId="0" borderId="6" xfId="2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left" vertical="top" wrapText="1"/>
    </xf>
    <xf numFmtId="0" fontId="13" fillId="0" borderId="5" xfId="0" applyFont="1" applyBorder="1" applyAlignment="1">
      <alignment horizontal="left"/>
    </xf>
    <xf numFmtId="0" fontId="5" fillId="0" borderId="16" xfId="2" applyFont="1" applyBorder="1" applyAlignment="1">
      <alignment horizontal="center"/>
    </xf>
    <xf numFmtId="0" fontId="5" fillId="0" borderId="17" xfId="2" applyFont="1" applyBorder="1" applyAlignment="1">
      <alignment horizontal="center"/>
    </xf>
    <xf numFmtId="0" fontId="5" fillId="0" borderId="18" xfId="2" applyFont="1" applyBorder="1" applyAlignment="1">
      <alignment horizontal="center"/>
    </xf>
    <xf numFmtId="0" fontId="5" fillId="0" borderId="19" xfId="2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17" fontId="5" fillId="0" borderId="6" xfId="2" applyNumberFormat="1" applyFont="1" applyBorder="1" applyAlignment="1">
      <alignment horizontal="center" vertical="center" shrinkToFit="1"/>
    </xf>
    <xf numFmtId="0" fontId="18" fillId="4" borderId="16" xfId="0" applyFont="1" applyFill="1" applyBorder="1" applyAlignment="1">
      <alignment horizontal="left"/>
    </xf>
    <xf numFmtId="0" fontId="18" fillId="4" borderId="18" xfId="0" applyFont="1" applyFill="1" applyBorder="1" applyAlignment="1">
      <alignment horizontal="left"/>
    </xf>
    <xf numFmtId="0" fontId="26" fillId="4" borderId="16" xfId="0" applyNumberFormat="1" applyFont="1" applyFill="1" applyBorder="1" applyAlignment="1">
      <alignment horizontal="left"/>
    </xf>
    <xf numFmtId="0" fontId="26" fillId="4" borderId="18" xfId="0" applyNumberFormat="1" applyFont="1" applyFill="1" applyBorder="1" applyAlignment="1">
      <alignment horizontal="left"/>
    </xf>
    <xf numFmtId="0" fontId="27" fillId="4" borderId="16" xfId="0" applyNumberFormat="1" applyFont="1" applyFill="1" applyBorder="1" applyAlignment="1">
      <alignment horizontal="left"/>
    </xf>
    <xf numFmtId="0" fontId="27" fillId="4" borderId="18" xfId="0" applyNumberFormat="1" applyFont="1" applyFill="1" applyBorder="1" applyAlignment="1">
      <alignment horizontal="left"/>
    </xf>
    <xf numFmtId="0" fontId="14" fillId="4" borderId="16" xfId="0" applyNumberFormat="1" applyFont="1" applyFill="1" applyBorder="1" applyAlignment="1">
      <alignment horizontal="left"/>
    </xf>
    <xf numFmtId="0" fontId="14" fillId="4" borderId="18" xfId="0" applyNumberFormat="1" applyFont="1" applyFill="1" applyBorder="1" applyAlignment="1">
      <alignment horizontal="left"/>
    </xf>
    <xf numFmtId="0" fontId="14" fillId="4" borderId="16" xfId="0" applyFont="1" applyFill="1" applyBorder="1" applyAlignment="1">
      <alignment horizontal="left" vertical="top" wrapText="1"/>
    </xf>
    <xf numFmtId="0" fontId="14" fillId="4" borderId="18" xfId="0" applyFont="1" applyFill="1" applyBorder="1" applyAlignment="1">
      <alignment horizontal="left" vertical="top" wrapText="1"/>
    </xf>
    <xf numFmtId="0" fontId="14" fillId="4" borderId="19" xfId="0" applyNumberFormat="1" applyFont="1" applyFill="1" applyBorder="1" applyAlignment="1">
      <alignment horizontal="left"/>
    </xf>
    <xf numFmtId="0" fontId="14" fillId="4" borderId="19" xfId="0" applyNumberFormat="1" applyFont="1" applyFill="1" applyBorder="1" applyAlignment="1">
      <alignment horizontal="left" vertical="top" wrapText="1"/>
    </xf>
    <xf numFmtId="0" fontId="36" fillId="4" borderId="16" xfId="0" applyNumberFormat="1" applyFont="1" applyFill="1" applyBorder="1" applyAlignment="1">
      <alignment horizontal="left"/>
    </xf>
    <xf numFmtId="0" fontId="36" fillId="4" borderId="18" xfId="0" applyNumberFormat="1" applyFont="1" applyFill="1" applyBorder="1" applyAlignment="1">
      <alignment horizontal="left"/>
    </xf>
    <xf numFmtId="0" fontId="29" fillId="4" borderId="19" xfId="0" applyFont="1" applyFill="1" applyBorder="1" applyAlignment="1">
      <alignment horizontal="left"/>
    </xf>
    <xf numFmtId="0" fontId="32" fillId="0" borderId="0" xfId="2" applyFont="1" applyAlignment="1">
      <alignment horizontal="center"/>
    </xf>
    <xf numFmtId="0" fontId="14" fillId="4" borderId="1" xfId="2" applyFont="1" applyFill="1" applyBorder="1" applyAlignment="1">
      <alignment horizontal="center" vertical="center"/>
    </xf>
    <xf numFmtId="0" fontId="14" fillId="4" borderId="21" xfId="2" applyFont="1" applyFill="1" applyBorder="1" applyAlignment="1">
      <alignment horizontal="center" vertical="center"/>
    </xf>
    <xf numFmtId="0" fontId="14" fillId="4" borderId="2" xfId="2" applyFont="1" applyFill="1" applyBorder="1" applyAlignment="1">
      <alignment horizontal="center" vertical="center"/>
    </xf>
    <xf numFmtId="0" fontId="14" fillId="4" borderId="7" xfId="2" applyFont="1" applyFill="1" applyBorder="1" applyAlignment="1">
      <alignment horizontal="center" vertical="center"/>
    </xf>
    <xf numFmtId="0" fontId="14" fillId="4" borderId="20" xfId="2" applyFont="1" applyFill="1" applyBorder="1" applyAlignment="1">
      <alignment horizontal="center" vertical="center" wrapText="1"/>
    </xf>
    <xf numFmtId="0" fontId="14" fillId="4" borderId="6" xfId="2" applyFont="1" applyFill="1" applyBorder="1" applyAlignment="1">
      <alignment horizontal="center" vertical="center" wrapText="1"/>
    </xf>
    <xf numFmtId="3" fontId="14" fillId="4" borderId="20" xfId="2" applyNumberFormat="1" applyFont="1" applyFill="1" applyBorder="1" applyAlignment="1">
      <alignment horizontal="center" vertical="center"/>
    </xf>
    <xf numFmtId="3" fontId="14" fillId="4" borderId="6" xfId="2" applyNumberFormat="1" applyFont="1" applyFill="1" applyBorder="1" applyAlignment="1">
      <alignment horizontal="center" vertical="center"/>
    </xf>
    <xf numFmtId="0" fontId="34" fillId="4" borderId="20" xfId="2" applyFont="1" applyFill="1" applyBorder="1" applyAlignment="1">
      <alignment horizontal="center" vertical="center" wrapText="1"/>
    </xf>
    <xf numFmtId="0" fontId="34" fillId="4" borderId="6" xfId="2" applyFont="1" applyFill="1" applyBorder="1" applyAlignment="1">
      <alignment horizontal="center" vertical="center" wrapText="1"/>
    </xf>
    <xf numFmtId="17" fontId="14" fillId="4" borderId="20" xfId="2" applyNumberFormat="1" applyFont="1" applyFill="1" applyBorder="1" applyAlignment="1">
      <alignment horizontal="center" vertical="center"/>
    </xf>
    <xf numFmtId="0" fontId="14" fillId="4" borderId="6" xfId="2" applyFont="1" applyFill="1" applyBorder="1" applyAlignment="1">
      <alignment horizontal="center" vertical="center"/>
    </xf>
    <xf numFmtId="2" fontId="14" fillId="4" borderId="20" xfId="2" applyNumberFormat="1" applyFont="1" applyFill="1" applyBorder="1" applyAlignment="1">
      <alignment horizontal="center" vertical="center"/>
    </xf>
    <xf numFmtId="2" fontId="14" fillId="4" borderId="6" xfId="2" applyNumberFormat="1" applyFont="1" applyFill="1" applyBorder="1" applyAlignment="1">
      <alignment horizontal="center" vertical="center"/>
    </xf>
    <xf numFmtId="0" fontId="38" fillId="0" borderId="0" xfId="7" applyFont="1" applyAlignment="1">
      <alignment horizontal="center"/>
    </xf>
    <xf numFmtId="0" fontId="38" fillId="0" borderId="20" xfId="7" applyFont="1" applyBorder="1" applyAlignment="1">
      <alignment horizontal="center" wrapText="1"/>
    </xf>
    <xf numFmtId="0" fontId="38" fillId="0" borderId="6" xfId="7" applyFont="1" applyBorder="1" applyAlignment="1">
      <alignment horizontal="center" wrapText="1"/>
    </xf>
    <xf numFmtId="0" fontId="38" fillId="0" borderId="20" xfId="7" applyFont="1" applyBorder="1" applyAlignment="1">
      <alignment horizontal="center" vertical="center"/>
    </xf>
    <xf numFmtId="0" fontId="38" fillId="0" borderId="6" xfId="7" applyFont="1" applyBorder="1" applyAlignment="1">
      <alignment horizontal="center" vertical="center"/>
    </xf>
    <xf numFmtId="0" fontId="38" fillId="0" borderId="20" xfId="7" applyFont="1" applyBorder="1" applyAlignment="1">
      <alignment horizontal="center" vertical="center" wrapText="1"/>
    </xf>
    <xf numFmtId="0" fontId="38" fillId="0" borderId="6" xfId="7" applyFont="1" applyBorder="1" applyAlignment="1">
      <alignment horizontal="center" vertical="center" wrapText="1"/>
    </xf>
    <xf numFmtId="0" fontId="31" fillId="0" borderId="0" xfId="5" applyNumberFormat="1" applyFont="1" applyAlignment="1">
      <alignment horizontal="center" vertical="center"/>
    </xf>
  </cellXfs>
  <cellStyles count="8">
    <cellStyle name="เครื่องหมายจุลภาค" xfId="1" builtinId="3"/>
    <cellStyle name="เครื่องหมายจุลภาค 2" xfId="4"/>
    <cellStyle name="เครื่องหมายจุลภาค 3" xfId="6"/>
    <cellStyle name="ปกติ" xfId="0" builtinId="0"/>
    <cellStyle name="ปกติ 2" xfId="5"/>
    <cellStyle name="ปกติ 3" xfId="7"/>
    <cellStyle name="ปกติ 3 2" xfId="3"/>
    <cellStyle name="ปกติ_ตารางสรุปผลการปฏิบัติงาน-4หน้างบ48(ใหม่ที่สุด)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T184"/>
  <sheetViews>
    <sheetView showGridLines="0" topLeftCell="A5" workbookViewId="0">
      <pane xSplit="2" ySplit="2" topLeftCell="C7" activePane="bottomRight" state="frozen"/>
      <selection activeCell="D44" sqref="D44"/>
      <selection pane="topRight" activeCell="D44" sqref="D44"/>
      <selection pane="bottomLeft" activeCell="D44" sqref="D44"/>
      <selection pane="bottomRight" activeCell="A4" sqref="A4:B6"/>
    </sheetView>
  </sheetViews>
  <sheetFormatPr defaultRowHeight="21"/>
  <cols>
    <col min="1" max="1" width="12.33203125" style="1" bestFit="1" customWidth="1"/>
    <col min="2" max="2" width="61.1640625" style="1" customWidth="1"/>
    <col min="3" max="3" width="9.83203125" style="1" customWidth="1"/>
    <col min="4" max="4" width="21.6640625" style="1" customWidth="1"/>
    <col min="5" max="5" width="17.5" style="1" hidden="1" customWidth="1"/>
    <col min="6" max="6" width="16.83203125" style="1" hidden="1" customWidth="1"/>
    <col min="7" max="8" width="15.33203125" style="1" hidden="1" customWidth="1"/>
    <col min="9" max="9" width="15.33203125" style="1" customWidth="1"/>
    <col min="10" max="17" width="15.33203125" style="1" hidden="1" customWidth="1"/>
    <col min="18" max="16384" width="9.33203125" style="1"/>
  </cols>
  <sheetData>
    <row r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17">
      <c r="A2" s="3" t="s">
        <v>109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>
      <c r="A3" s="3"/>
      <c r="B3" s="3"/>
      <c r="C3" s="3"/>
      <c r="D3" s="3"/>
      <c r="E3" s="3"/>
      <c r="F3" s="3"/>
      <c r="G3" s="3"/>
      <c r="H3" s="3"/>
      <c r="I3" s="3"/>
      <c r="J3" s="3"/>
      <c r="K3" s="4" t="s">
        <v>126</v>
      </c>
      <c r="L3" s="3"/>
      <c r="M3" s="3"/>
      <c r="N3" s="3"/>
      <c r="O3" s="3"/>
      <c r="P3" s="4"/>
    </row>
    <row r="4" spans="1:17" ht="15.75" customHeight="1">
      <c r="A4" s="456" t="s">
        <v>11</v>
      </c>
      <c r="B4" s="456"/>
      <c r="C4" s="457" t="s">
        <v>1</v>
      </c>
      <c r="D4" s="456" t="s">
        <v>16</v>
      </c>
      <c r="E4" s="4"/>
      <c r="F4" s="453" t="s">
        <v>66</v>
      </c>
      <c r="G4" s="454"/>
      <c r="H4" s="454"/>
      <c r="I4" s="454"/>
      <c r="J4" s="454"/>
      <c r="K4" s="454"/>
      <c r="L4" s="454"/>
      <c r="M4" s="454"/>
      <c r="N4" s="454"/>
      <c r="O4" s="454"/>
      <c r="P4" s="454"/>
      <c r="Q4" s="455"/>
    </row>
    <row r="5" spans="1:17">
      <c r="A5" s="456"/>
      <c r="B5" s="456"/>
      <c r="C5" s="457"/>
      <c r="D5" s="456"/>
      <c r="E5" s="458" t="s">
        <v>163</v>
      </c>
      <c r="F5" s="449">
        <v>19998</v>
      </c>
      <c r="G5" s="449" t="s">
        <v>164</v>
      </c>
      <c r="H5" s="449" t="s">
        <v>167</v>
      </c>
      <c r="I5" s="449" t="s">
        <v>100</v>
      </c>
      <c r="J5" s="449" t="s">
        <v>101</v>
      </c>
      <c r="K5" s="449" t="s">
        <v>102</v>
      </c>
      <c r="L5" s="449" t="s">
        <v>103</v>
      </c>
      <c r="M5" s="449" t="s">
        <v>104</v>
      </c>
      <c r="N5" s="449" t="s">
        <v>105</v>
      </c>
      <c r="O5" s="449" t="s">
        <v>106</v>
      </c>
      <c r="P5" s="449" t="s">
        <v>107</v>
      </c>
      <c r="Q5" s="449" t="s">
        <v>108</v>
      </c>
    </row>
    <row r="6" spans="1:17">
      <c r="A6" s="456"/>
      <c r="B6" s="456"/>
      <c r="C6" s="457"/>
      <c r="D6" s="456"/>
      <c r="E6" s="459"/>
      <c r="F6" s="450"/>
      <c r="G6" s="450"/>
      <c r="H6" s="450"/>
      <c r="I6" s="450"/>
      <c r="J6" s="450"/>
      <c r="K6" s="450"/>
      <c r="L6" s="450"/>
      <c r="M6" s="450"/>
      <c r="N6" s="460"/>
      <c r="O6" s="450"/>
      <c r="P6" s="450"/>
      <c r="Q6" s="450"/>
    </row>
    <row r="7" spans="1:17">
      <c r="A7" s="5" t="s">
        <v>17</v>
      </c>
      <c r="B7" s="6"/>
      <c r="C7" s="7"/>
      <c r="D7" s="8"/>
      <c r="E7" s="8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</row>
    <row r="8" spans="1:17" ht="27" customHeight="1">
      <c r="A8" s="21" t="s">
        <v>2</v>
      </c>
      <c r="B8" s="22"/>
      <c r="C8" s="23" t="s">
        <v>3</v>
      </c>
      <c r="D8" s="24"/>
      <c r="E8" s="24" t="e">
        <f t="shared" ref="E8:E14" si="0">SUM(F8:Q8)</f>
        <v>#REF!</v>
      </c>
      <c r="F8" s="57" t="e">
        <f>SUM(#REF!)</f>
        <v>#REF!</v>
      </c>
      <c r="G8" s="57" t="e">
        <f>SUM(#REF!)</f>
        <v>#REF!</v>
      </c>
      <c r="H8" s="57" t="e">
        <f>SUM(#REF!)</f>
        <v>#REF!</v>
      </c>
      <c r="I8" s="57" t="e">
        <f>SUM(#REF!)</f>
        <v>#REF!</v>
      </c>
      <c r="J8" s="57" t="e">
        <f>SUM(#REF!)</f>
        <v>#REF!</v>
      </c>
      <c r="K8" s="57" t="e">
        <f>SUM(#REF!)</f>
        <v>#REF!</v>
      </c>
      <c r="L8" s="57" t="e">
        <f>SUM(#REF!)</f>
        <v>#REF!</v>
      </c>
      <c r="M8" s="57" t="e">
        <f>SUM(#REF!)</f>
        <v>#REF!</v>
      </c>
      <c r="N8" s="57" t="e">
        <f>SUM(#REF!)</f>
        <v>#REF!</v>
      </c>
      <c r="O8" s="57" t="e">
        <f>SUM(#REF!)</f>
        <v>#REF!</v>
      </c>
      <c r="P8" s="57" t="e">
        <f>SUM(#REF!)</f>
        <v>#REF!</v>
      </c>
      <c r="Q8" s="57" t="e">
        <f>SUM(#REF!)</f>
        <v>#REF!</v>
      </c>
    </row>
    <row r="9" spans="1:17" ht="24.75" customHeight="1">
      <c r="A9" s="21" t="s">
        <v>4</v>
      </c>
      <c r="B9" s="22"/>
      <c r="C9" s="23" t="s">
        <v>3</v>
      </c>
      <c r="D9" s="24"/>
      <c r="E9" s="24" t="e">
        <f t="shared" si="0"/>
        <v>#REF!</v>
      </c>
      <c r="F9" s="57" t="e">
        <f>SUM(#REF!)</f>
        <v>#REF!</v>
      </c>
      <c r="G9" s="57" t="e">
        <f>SUM(#REF!)</f>
        <v>#REF!</v>
      </c>
      <c r="H9" s="57" t="e">
        <f>SUM(#REF!)</f>
        <v>#REF!</v>
      </c>
      <c r="I9" s="57" t="e">
        <f>SUM(#REF!)</f>
        <v>#REF!</v>
      </c>
      <c r="J9" s="57" t="e">
        <f>SUM(#REF!)</f>
        <v>#REF!</v>
      </c>
      <c r="K9" s="57" t="e">
        <f>SUM(#REF!)</f>
        <v>#REF!</v>
      </c>
      <c r="L9" s="57" t="e">
        <f>SUM(#REF!)</f>
        <v>#REF!</v>
      </c>
      <c r="M9" s="57" t="e">
        <f>SUM(#REF!)</f>
        <v>#REF!</v>
      </c>
      <c r="N9" s="57" t="e">
        <f>SUM(#REF!)</f>
        <v>#REF!</v>
      </c>
      <c r="O9" s="57" t="e">
        <f>SUM(#REF!)</f>
        <v>#REF!</v>
      </c>
      <c r="P9" s="57" t="e">
        <f>SUM(#REF!)</f>
        <v>#REF!</v>
      </c>
      <c r="Q9" s="57" t="e">
        <f>SUM(#REF!)</f>
        <v>#REF!</v>
      </c>
    </row>
    <row r="10" spans="1:17" ht="24.75" customHeight="1">
      <c r="A10" s="21"/>
      <c r="B10" s="22"/>
      <c r="C10" s="23" t="s">
        <v>19</v>
      </c>
      <c r="D10" s="24"/>
      <c r="E10" s="24" t="e">
        <f t="shared" si="0"/>
        <v>#REF!</v>
      </c>
      <c r="F10" s="57" t="e">
        <f>SUM(#REF!)</f>
        <v>#REF!</v>
      </c>
      <c r="G10" s="57" t="e">
        <f>SUM(#REF!)</f>
        <v>#REF!</v>
      </c>
      <c r="H10" s="57" t="e">
        <f>SUM(#REF!)</f>
        <v>#REF!</v>
      </c>
      <c r="I10" s="57" t="e">
        <f>SUM(#REF!)</f>
        <v>#REF!</v>
      </c>
      <c r="J10" s="57" t="e">
        <f>SUM(#REF!)</f>
        <v>#REF!</v>
      </c>
      <c r="K10" s="57" t="e">
        <f>SUM(#REF!)</f>
        <v>#REF!</v>
      </c>
      <c r="L10" s="57" t="e">
        <f>SUM(#REF!)</f>
        <v>#REF!</v>
      </c>
      <c r="M10" s="57" t="e">
        <f>SUM(#REF!)</f>
        <v>#REF!</v>
      </c>
      <c r="N10" s="57" t="e">
        <f>SUM(#REF!)</f>
        <v>#REF!</v>
      </c>
      <c r="O10" s="57" t="e">
        <f>SUM(#REF!)</f>
        <v>#REF!</v>
      </c>
      <c r="P10" s="57" t="e">
        <f>SUM(#REF!)</f>
        <v>#REF!</v>
      </c>
      <c r="Q10" s="57" t="e">
        <f>SUM(#REF!)</f>
        <v>#REF!</v>
      </c>
    </row>
    <row r="11" spans="1:17">
      <c r="A11" s="21" t="s">
        <v>5</v>
      </c>
      <c r="B11" s="22"/>
      <c r="C11" s="23" t="s">
        <v>6</v>
      </c>
      <c r="D11" s="24"/>
      <c r="E11" s="24" t="e">
        <f t="shared" si="0"/>
        <v>#REF!</v>
      </c>
      <c r="F11" s="57" t="e">
        <f>SUM(#REF!)</f>
        <v>#REF!</v>
      </c>
      <c r="G11" s="57" t="e">
        <f>SUM(#REF!)</f>
        <v>#REF!</v>
      </c>
      <c r="H11" s="57" t="e">
        <f>SUM(#REF!)</f>
        <v>#REF!</v>
      </c>
      <c r="I11" s="57" t="e">
        <f>SUM(#REF!)</f>
        <v>#REF!</v>
      </c>
      <c r="J11" s="57" t="e">
        <f>SUM(#REF!)</f>
        <v>#REF!</v>
      </c>
      <c r="K11" s="57" t="e">
        <f>SUM(#REF!)</f>
        <v>#REF!</v>
      </c>
      <c r="L11" s="57" t="e">
        <f>SUM(#REF!)</f>
        <v>#REF!</v>
      </c>
      <c r="M11" s="57" t="e">
        <f>SUM(#REF!)</f>
        <v>#REF!</v>
      </c>
      <c r="N11" s="57" t="e">
        <f>SUM(#REF!)</f>
        <v>#REF!</v>
      </c>
      <c r="O11" s="57" t="e">
        <f>SUM(#REF!)</f>
        <v>#REF!</v>
      </c>
      <c r="P11" s="57" t="e">
        <f>SUM(#REF!)</f>
        <v>#REF!</v>
      </c>
      <c r="Q11" s="57" t="e">
        <f>SUM(#REF!)</f>
        <v>#REF!</v>
      </c>
    </row>
    <row r="12" spans="1:17">
      <c r="A12" s="21" t="s">
        <v>15</v>
      </c>
      <c r="B12" s="22"/>
      <c r="C12" s="23" t="s">
        <v>3</v>
      </c>
      <c r="D12" s="24"/>
      <c r="E12" s="24" t="e">
        <f t="shared" si="0"/>
        <v>#REF!</v>
      </c>
      <c r="F12" s="57" t="e">
        <f>SUM(#REF!)</f>
        <v>#REF!</v>
      </c>
      <c r="G12" s="57" t="e">
        <f>SUM(#REF!)</f>
        <v>#REF!</v>
      </c>
      <c r="H12" s="57" t="e">
        <f>SUM(#REF!)</f>
        <v>#REF!</v>
      </c>
      <c r="I12" s="57" t="e">
        <f>SUM(#REF!)</f>
        <v>#REF!</v>
      </c>
      <c r="J12" s="57" t="e">
        <f>SUM(#REF!)</f>
        <v>#REF!</v>
      </c>
      <c r="K12" s="57" t="e">
        <f>SUM(#REF!)</f>
        <v>#REF!</v>
      </c>
      <c r="L12" s="57" t="e">
        <f>SUM(#REF!)</f>
        <v>#REF!</v>
      </c>
      <c r="M12" s="57" t="e">
        <f>SUM(#REF!)</f>
        <v>#REF!</v>
      </c>
      <c r="N12" s="57" t="e">
        <f>SUM(#REF!)</f>
        <v>#REF!</v>
      </c>
      <c r="O12" s="57" t="e">
        <f>SUM(#REF!)</f>
        <v>#REF!</v>
      </c>
      <c r="P12" s="57" t="e">
        <f>SUM(#REF!)</f>
        <v>#REF!</v>
      </c>
      <c r="Q12" s="57" t="e">
        <f>SUM(#REF!)</f>
        <v>#REF!</v>
      </c>
    </row>
    <row r="13" spans="1:17">
      <c r="A13" s="21" t="s">
        <v>10</v>
      </c>
      <c r="B13" s="22"/>
      <c r="C13" s="23" t="s">
        <v>3</v>
      </c>
      <c r="D13" s="24"/>
      <c r="E13" s="24" t="e">
        <f t="shared" si="0"/>
        <v>#REF!</v>
      </c>
      <c r="F13" s="57" t="e">
        <f>SUM(#REF!)</f>
        <v>#REF!</v>
      </c>
      <c r="G13" s="57" t="e">
        <f>SUM(ต.ค.56:#REF!)</f>
        <v>#NAME?</v>
      </c>
      <c r="H13" s="57" t="e">
        <f>SUM(ต.ค.56:#REF!)</f>
        <v>#NAME?</v>
      </c>
      <c r="I13" s="57" t="e">
        <f>SUM(ต.ค.56:#REF!)</f>
        <v>#NAME?</v>
      </c>
      <c r="J13" s="57" t="e">
        <f>SUM(ต.ค.56:#REF!)</f>
        <v>#NAME?</v>
      </c>
      <c r="K13" s="57" t="e">
        <f>SUM(ต.ค.56:#REF!)</f>
        <v>#NAME?</v>
      </c>
      <c r="L13" s="57" t="e">
        <f>SUM(ต.ค.56:#REF!)</f>
        <v>#NAME?</v>
      </c>
      <c r="M13" s="57" t="e">
        <f>SUM(ต.ค.56:#REF!)</f>
        <v>#NAME?</v>
      </c>
      <c r="N13" s="57" t="e">
        <f>SUM(ต.ค.56:#REF!)</f>
        <v>#NAME?</v>
      </c>
      <c r="O13" s="57" t="e">
        <f>SUM(ต.ค.56:#REF!)</f>
        <v>#NAME?</v>
      </c>
      <c r="P13" s="57" t="e">
        <f>SUM(ต.ค.56:#REF!)</f>
        <v>#NAME?</v>
      </c>
      <c r="Q13" s="57" t="e">
        <f>SUM(ต.ค.56:#REF!)</f>
        <v>#NAME?</v>
      </c>
    </row>
    <row r="14" spans="1:17" ht="26.25" customHeight="1">
      <c r="A14" s="21" t="s">
        <v>7</v>
      </c>
      <c r="B14" s="25"/>
      <c r="C14" s="23" t="s">
        <v>3</v>
      </c>
      <c r="D14" s="24"/>
      <c r="E14" s="24" t="e">
        <f t="shared" si="0"/>
        <v>#REF!</v>
      </c>
      <c r="F14" s="57" t="e">
        <f>SUM(#REF!)</f>
        <v>#REF!</v>
      </c>
      <c r="G14" s="57" t="e">
        <f>SUM(#REF!)</f>
        <v>#REF!</v>
      </c>
      <c r="H14" s="57" t="e">
        <f>SUM(#REF!)</f>
        <v>#REF!</v>
      </c>
      <c r="I14" s="57" t="e">
        <f>SUM(#REF!)</f>
        <v>#REF!</v>
      </c>
      <c r="J14" s="57" t="e">
        <f>SUM(#REF!)</f>
        <v>#REF!</v>
      </c>
      <c r="K14" s="57" t="e">
        <f>SUM(#REF!)</f>
        <v>#REF!</v>
      </c>
      <c r="L14" s="57" t="e">
        <f>SUM(#REF!)</f>
        <v>#REF!</v>
      </c>
      <c r="M14" s="57" t="e">
        <f>SUM(#REF!)</f>
        <v>#REF!</v>
      </c>
      <c r="N14" s="57" t="e">
        <f>SUM(#REF!)</f>
        <v>#REF!</v>
      </c>
      <c r="O14" s="57" t="e">
        <f>SUM(#REF!)</f>
        <v>#REF!</v>
      </c>
      <c r="P14" s="57" t="e">
        <f>SUM(#REF!)</f>
        <v>#REF!</v>
      </c>
      <c r="Q14" s="57" t="e">
        <f>SUM(#REF!)</f>
        <v>#REF!</v>
      </c>
    </row>
    <row r="15" spans="1:17">
      <c r="A15" s="26"/>
      <c r="B15" s="27"/>
      <c r="C15" s="23"/>
      <c r="D15" s="23"/>
      <c r="E15" s="23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17">
      <c r="A16" s="451" t="s">
        <v>177</v>
      </c>
      <c r="B16" s="452"/>
      <c r="C16" s="23"/>
      <c r="D16" s="23"/>
      <c r="E16" s="23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17">
      <c r="A17" s="28" t="s">
        <v>168</v>
      </c>
      <c r="B17" s="29"/>
      <c r="C17" s="18"/>
      <c r="D17" s="23"/>
      <c r="E17" s="23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17">
      <c r="A18" s="28" t="s">
        <v>169</v>
      </c>
      <c r="B18" s="29"/>
      <c r="C18" s="23" t="s">
        <v>3</v>
      </c>
      <c r="D18" s="87">
        <f>SUM(D19)</f>
        <v>90000</v>
      </c>
      <c r="E18" s="23"/>
      <c r="F18" s="58" t="e">
        <f>SUM(#REF!)</f>
        <v>#REF!</v>
      </c>
      <c r="G18" s="58" t="e">
        <f>SUM(#REF!)</f>
        <v>#REF!</v>
      </c>
      <c r="H18" s="58" t="e">
        <f>SUM(#REF!)</f>
        <v>#REF!</v>
      </c>
      <c r="I18" s="58" t="e">
        <f>SUM(#REF!)</f>
        <v>#REF!</v>
      </c>
      <c r="J18" s="58" t="e">
        <f>SUM(#REF!)</f>
        <v>#REF!</v>
      </c>
      <c r="K18" s="58" t="e">
        <f>SUM(#REF!)</f>
        <v>#REF!</v>
      </c>
      <c r="L18" s="58" t="e">
        <f>SUM(#REF!)</f>
        <v>#REF!</v>
      </c>
      <c r="M18" s="58" t="e">
        <f>SUM(#REF!)</f>
        <v>#REF!</v>
      </c>
      <c r="N18" s="58" t="e">
        <f>SUM(#REF!)</f>
        <v>#REF!</v>
      </c>
      <c r="O18" s="58" t="e">
        <f>SUM(#REF!)</f>
        <v>#REF!</v>
      </c>
      <c r="P18" s="58" t="e">
        <f>SUM(#REF!)</f>
        <v>#REF!</v>
      </c>
      <c r="Q18" s="58" t="e">
        <f>SUM(#REF!)</f>
        <v>#REF!</v>
      </c>
    </row>
    <row r="19" spans="1:17">
      <c r="A19" s="31" t="s">
        <v>34</v>
      </c>
      <c r="B19" s="32" t="s">
        <v>170</v>
      </c>
      <c r="C19" s="23" t="s">
        <v>3</v>
      </c>
      <c r="D19" s="87">
        <f>SUM(D20:D21)</f>
        <v>90000</v>
      </c>
      <c r="E19" s="23"/>
      <c r="F19" s="58" t="e">
        <f>SUM(#REF!)</f>
        <v>#REF!</v>
      </c>
      <c r="G19" s="58" t="e">
        <f>SUM(#REF!)</f>
        <v>#REF!</v>
      </c>
      <c r="H19" s="58" t="e">
        <f>SUM(#REF!)</f>
        <v>#REF!</v>
      </c>
      <c r="I19" s="58" t="e">
        <f>SUM(#REF!)</f>
        <v>#REF!</v>
      </c>
      <c r="J19" s="58" t="e">
        <f>SUM(#REF!)</f>
        <v>#REF!</v>
      </c>
      <c r="K19" s="58" t="e">
        <f>SUM(#REF!)</f>
        <v>#REF!</v>
      </c>
      <c r="L19" s="58" t="e">
        <f>SUM(#REF!)</f>
        <v>#REF!</v>
      </c>
      <c r="M19" s="58" t="e">
        <f>SUM(#REF!)</f>
        <v>#REF!</v>
      </c>
      <c r="N19" s="58" t="e">
        <f>SUM(#REF!)</f>
        <v>#REF!</v>
      </c>
      <c r="O19" s="58" t="e">
        <f>SUM(#REF!)</f>
        <v>#REF!</v>
      </c>
      <c r="P19" s="58" t="e">
        <f>SUM(#REF!)</f>
        <v>#REF!</v>
      </c>
      <c r="Q19" s="58" t="e">
        <f>SUM(#REF!)</f>
        <v>#REF!</v>
      </c>
    </row>
    <row r="20" spans="1:17">
      <c r="A20" s="26"/>
      <c r="B20" s="22" t="s">
        <v>171</v>
      </c>
      <c r="C20" s="18" t="s">
        <v>3</v>
      </c>
      <c r="D20" s="88">
        <v>30000</v>
      </c>
      <c r="E20" s="23"/>
      <c r="F20" s="58" t="e">
        <f>SUM(#REF!)</f>
        <v>#REF!</v>
      </c>
      <c r="G20" s="58" t="e">
        <f>SUM(#REF!)</f>
        <v>#REF!</v>
      </c>
      <c r="H20" s="58" t="e">
        <f>SUM(#REF!)</f>
        <v>#REF!</v>
      </c>
      <c r="I20" s="58" t="e">
        <f>SUM(#REF!)</f>
        <v>#REF!</v>
      </c>
      <c r="J20" s="58" t="e">
        <f>SUM(#REF!)</f>
        <v>#REF!</v>
      </c>
      <c r="K20" s="58" t="e">
        <f>SUM(#REF!)</f>
        <v>#REF!</v>
      </c>
      <c r="L20" s="58" t="e">
        <f>SUM(#REF!)</f>
        <v>#REF!</v>
      </c>
      <c r="M20" s="58" t="e">
        <f>SUM(#REF!)</f>
        <v>#REF!</v>
      </c>
      <c r="N20" s="58" t="e">
        <f>SUM(#REF!)</f>
        <v>#REF!</v>
      </c>
      <c r="O20" s="58" t="e">
        <f>SUM(#REF!)</f>
        <v>#REF!</v>
      </c>
      <c r="P20" s="58" t="e">
        <f>SUM(#REF!)</f>
        <v>#REF!</v>
      </c>
      <c r="Q20" s="58" t="e">
        <f>SUM(#REF!)</f>
        <v>#REF!</v>
      </c>
    </row>
    <row r="21" spans="1:17">
      <c r="A21" s="26"/>
      <c r="B21" s="22" t="s">
        <v>172</v>
      </c>
      <c r="C21" s="18" t="s">
        <v>3</v>
      </c>
      <c r="D21" s="88">
        <v>60000</v>
      </c>
      <c r="E21" s="23"/>
      <c r="F21" s="58" t="e">
        <f>SUM(#REF!)</f>
        <v>#REF!</v>
      </c>
      <c r="G21" s="58" t="e">
        <f>SUM(#REF!)</f>
        <v>#REF!</v>
      </c>
      <c r="H21" s="58" t="e">
        <f>SUM(#REF!)</f>
        <v>#REF!</v>
      </c>
      <c r="I21" s="58" t="e">
        <f>SUM(#REF!)</f>
        <v>#REF!</v>
      </c>
      <c r="J21" s="58" t="e">
        <f>SUM(#REF!)</f>
        <v>#REF!</v>
      </c>
      <c r="K21" s="58" t="e">
        <f>SUM(#REF!)</f>
        <v>#REF!</v>
      </c>
      <c r="L21" s="58" t="e">
        <f>SUM(#REF!)</f>
        <v>#REF!</v>
      </c>
      <c r="M21" s="58" t="e">
        <f>SUM(#REF!)</f>
        <v>#REF!</v>
      </c>
      <c r="N21" s="58" t="e">
        <f>SUM(#REF!)</f>
        <v>#REF!</v>
      </c>
      <c r="O21" s="58" t="e">
        <f>SUM(#REF!)</f>
        <v>#REF!</v>
      </c>
      <c r="P21" s="58" t="e">
        <f>SUM(#REF!)</f>
        <v>#REF!</v>
      </c>
      <c r="Q21" s="58" t="e">
        <f>SUM(#REF!)</f>
        <v>#REF!</v>
      </c>
    </row>
    <row r="22" spans="1:17">
      <c r="A22" s="26"/>
      <c r="B22" s="22" t="s">
        <v>173</v>
      </c>
      <c r="C22" s="18" t="s">
        <v>49</v>
      </c>
      <c r="D22" s="88">
        <v>100</v>
      </c>
      <c r="E22" s="23"/>
      <c r="F22" s="58" t="e">
        <f>SUM(#REF!)</f>
        <v>#REF!</v>
      </c>
      <c r="G22" s="58" t="e">
        <f>SUM(#REF!)</f>
        <v>#REF!</v>
      </c>
      <c r="H22" s="58" t="e">
        <f>SUM(#REF!)</f>
        <v>#REF!</v>
      </c>
      <c r="I22" s="58" t="e">
        <f>SUM(#REF!)</f>
        <v>#REF!</v>
      </c>
      <c r="J22" s="58" t="e">
        <f>SUM(#REF!)</f>
        <v>#REF!</v>
      </c>
      <c r="K22" s="58" t="e">
        <f>SUM(#REF!)</f>
        <v>#REF!</v>
      </c>
      <c r="L22" s="58" t="e">
        <f>SUM(#REF!)</f>
        <v>#REF!</v>
      </c>
      <c r="M22" s="58" t="e">
        <f>SUM(#REF!)</f>
        <v>#REF!</v>
      </c>
      <c r="N22" s="58" t="e">
        <f>SUM(#REF!)</f>
        <v>#REF!</v>
      </c>
      <c r="O22" s="58" t="e">
        <f>SUM(#REF!)</f>
        <v>#REF!</v>
      </c>
      <c r="P22" s="58" t="e">
        <f>SUM(#REF!)</f>
        <v>#REF!</v>
      </c>
      <c r="Q22" s="58" t="e">
        <f>SUM(#REF!)</f>
        <v>#REF!</v>
      </c>
    </row>
    <row r="23" spans="1:17">
      <c r="A23" s="26"/>
      <c r="B23" s="22"/>
      <c r="C23" s="18" t="s">
        <v>3</v>
      </c>
      <c r="D23" s="88">
        <v>2000</v>
      </c>
      <c r="E23" s="23"/>
      <c r="F23" s="58" t="e">
        <f>SUM(#REF!)</f>
        <v>#REF!</v>
      </c>
      <c r="G23" s="58" t="e">
        <f>SUM(#REF!)</f>
        <v>#REF!</v>
      </c>
      <c r="H23" s="58" t="e">
        <f>SUM(#REF!)</f>
        <v>#REF!</v>
      </c>
      <c r="I23" s="58" t="e">
        <f>SUM(#REF!)</f>
        <v>#REF!</v>
      </c>
      <c r="J23" s="58" t="e">
        <f>SUM(#REF!)</f>
        <v>#REF!</v>
      </c>
      <c r="K23" s="58" t="e">
        <f>SUM(#REF!)</f>
        <v>#REF!</v>
      </c>
      <c r="L23" s="58" t="e">
        <f>SUM(#REF!)</f>
        <v>#REF!</v>
      </c>
      <c r="M23" s="58" t="e">
        <f>SUM(#REF!)</f>
        <v>#REF!</v>
      </c>
      <c r="N23" s="58" t="e">
        <f>SUM(#REF!)</f>
        <v>#REF!</v>
      </c>
      <c r="O23" s="58" t="e">
        <f>SUM(#REF!)</f>
        <v>#REF!</v>
      </c>
      <c r="P23" s="58" t="e">
        <f>SUM(#REF!)</f>
        <v>#REF!</v>
      </c>
      <c r="Q23" s="58" t="e">
        <f>SUM(#REF!)</f>
        <v>#REF!</v>
      </c>
    </row>
    <row r="24" spans="1:17">
      <c r="A24" s="26"/>
      <c r="B24" s="22" t="s">
        <v>174</v>
      </c>
      <c r="C24" s="18" t="s">
        <v>19</v>
      </c>
      <c r="D24" s="88">
        <v>100</v>
      </c>
      <c r="E24" s="23"/>
      <c r="F24" s="58" t="e">
        <f>SUM(#REF!)</f>
        <v>#REF!</v>
      </c>
      <c r="G24" s="58" t="e">
        <f>SUM(#REF!)</f>
        <v>#REF!</v>
      </c>
      <c r="H24" s="58" t="e">
        <f>SUM(#REF!)</f>
        <v>#REF!</v>
      </c>
      <c r="I24" s="58" t="e">
        <f>SUM(#REF!)</f>
        <v>#REF!</v>
      </c>
      <c r="J24" s="58" t="e">
        <f>SUM(#REF!)</f>
        <v>#REF!</v>
      </c>
      <c r="K24" s="58" t="e">
        <f>SUM(#REF!)</f>
        <v>#REF!</v>
      </c>
      <c r="L24" s="58" t="e">
        <f>SUM(#REF!)</f>
        <v>#REF!</v>
      </c>
      <c r="M24" s="58" t="e">
        <f>SUM(#REF!)</f>
        <v>#REF!</v>
      </c>
      <c r="N24" s="58" t="e">
        <f>SUM(#REF!)</f>
        <v>#REF!</v>
      </c>
      <c r="O24" s="58" t="e">
        <f>SUM(#REF!)</f>
        <v>#REF!</v>
      </c>
      <c r="P24" s="58" t="e">
        <f>SUM(#REF!)</f>
        <v>#REF!</v>
      </c>
      <c r="Q24" s="58" t="e">
        <f>SUM(#REF!)</f>
        <v>#REF!</v>
      </c>
    </row>
    <row r="25" spans="1:17">
      <c r="A25" s="26"/>
      <c r="B25" s="22"/>
      <c r="C25" s="18" t="s">
        <v>3</v>
      </c>
      <c r="D25" s="88">
        <v>2500</v>
      </c>
      <c r="E25" s="23"/>
      <c r="F25" s="58" t="e">
        <f>SUM(#REF!)</f>
        <v>#REF!</v>
      </c>
      <c r="G25" s="58" t="e">
        <f>SUM(ต.ค.56:#REF!)</f>
        <v>#NAME?</v>
      </c>
      <c r="H25" s="58" t="e">
        <f>SUM(ต.ค.56:#REF!)</f>
        <v>#NAME?</v>
      </c>
      <c r="I25" s="58" t="e">
        <f>SUM(ต.ค.56:#REF!)</f>
        <v>#NAME?</v>
      </c>
      <c r="J25" s="58" t="e">
        <f>SUM(ต.ค.56:#REF!)</f>
        <v>#NAME?</v>
      </c>
      <c r="K25" s="58" t="e">
        <f>SUM(ต.ค.56:#REF!)</f>
        <v>#NAME?</v>
      </c>
      <c r="L25" s="58" t="e">
        <f>SUM(ต.ค.56:#REF!)</f>
        <v>#NAME?</v>
      </c>
      <c r="M25" s="58" t="e">
        <f>SUM(ต.ค.56:#REF!)</f>
        <v>#NAME?</v>
      </c>
      <c r="N25" s="58" t="e">
        <f>SUM(ต.ค.56:#REF!)</f>
        <v>#NAME?</v>
      </c>
      <c r="O25" s="58" t="e">
        <f>SUM(ต.ค.56:#REF!)</f>
        <v>#NAME?</v>
      </c>
      <c r="P25" s="58" t="e">
        <f>SUM(ต.ค.56:#REF!)</f>
        <v>#NAME?</v>
      </c>
      <c r="Q25" s="58" t="e">
        <f>SUM(ต.ค.56:#REF!)</f>
        <v>#NAME?</v>
      </c>
    </row>
    <row r="26" spans="1:17">
      <c r="A26" s="26"/>
      <c r="B26" s="22" t="s">
        <v>175</v>
      </c>
      <c r="C26" s="18" t="s">
        <v>49</v>
      </c>
      <c r="D26" s="88">
        <v>19</v>
      </c>
      <c r="E26" s="23"/>
      <c r="F26" s="58" t="e">
        <f>SUM(#REF!)</f>
        <v>#REF!</v>
      </c>
      <c r="G26" s="58" t="e">
        <f>SUM(#REF!)</f>
        <v>#REF!</v>
      </c>
      <c r="H26" s="58" t="e">
        <f>SUM(#REF!)</f>
        <v>#REF!</v>
      </c>
      <c r="I26" s="58" t="e">
        <f>SUM(#REF!)</f>
        <v>#REF!</v>
      </c>
      <c r="J26" s="58" t="e">
        <f>SUM(#REF!)</f>
        <v>#REF!</v>
      </c>
      <c r="K26" s="58" t="e">
        <f>SUM(#REF!)</f>
        <v>#REF!</v>
      </c>
      <c r="L26" s="58" t="e">
        <f>SUM(#REF!)</f>
        <v>#REF!</v>
      </c>
      <c r="M26" s="58" t="e">
        <f>SUM(#REF!)</f>
        <v>#REF!</v>
      </c>
      <c r="N26" s="58" t="e">
        <f>SUM(#REF!)</f>
        <v>#REF!</v>
      </c>
      <c r="O26" s="58" t="e">
        <f>SUM(#REF!)</f>
        <v>#REF!</v>
      </c>
      <c r="P26" s="58" t="e">
        <f>SUM(#REF!)</f>
        <v>#REF!</v>
      </c>
      <c r="Q26" s="58" t="e">
        <f>SUM(#REF!)</f>
        <v>#REF!</v>
      </c>
    </row>
    <row r="27" spans="1:17">
      <c r="A27" s="26"/>
      <c r="B27" s="22"/>
      <c r="C27" s="18" t="s">
        <v>3</v>
      </c>
      <c r="D27" s="88">
        <v>1000</v>
      </c>
      <c r="E27" s="23"/>
      <c r="F27" s="58" t="e">
        <f>SUM(#REF!)</f>
        <v>#REF!</v>
      </c>
      <c r="G27" s="58" t="e">
        <f>SUM(#REF!)</f>
        <v>#REF!</v>
      </c>
      <c r="H27" s="58" t="e">
        <f>SUM(#REF!)</f>
        <v>#REF!</v>
      </c>
      <c r="I27" s="58" t="e">
        <f>SUM(#REF!)</f>
        <v>#REF!</v>
      </c>
      <c r="J27" s="58" t="e">
        <f>SUM(#REF!)</f>
        <v>#REF!</v>
      </c>
      <c r="K27" s="58" t="e">
        <f>SUM(#REF!)</f>
        <v>#REF!</v>
      </c>
      <c r="L27" s="58" t="e">
        <f>SUM(#REF!)</f>
        <v>#REF!</v>
      </c>
      <c r="M27" s="58" t="e">
        <f>SUM(#REF!)</f>
        <v>#REF!</v>
      </c>
      <c r="N27" s="58" t="e">
        <f>SUM(#REF!)</f>
        <v>#REF!</v>
      </c>
      <c r="O27" s="58" t="e">
        <f>SUM(#REF!)</f>
        <v>#REF!</v>
      </c>
      <c r="P27" s="58" t="e">
        <f>SUM(#REF!)</f>
        <v>#REF!</v>
      </c>
      <c r="Q27" s="58" t="e">
        <f>SUM(#REF!)</f>
        <v>#REF!</v>
      </c>
    </row>
    <row r="28" spans="1:17">
      <c r="A28" s="26"/>
      <c r="B28" s="22" t="s">
        <v>176</v>
      </c>
      <c r="C28" s="18" t="s">
        <v>3</v>
      </c>
      <c r="D28" s="88">
        <v>2500</v>
      </c>
      <c r="E28" s="23"/>
      <c r="F28" s="58" t="e">
        <f>SUM(#REF!)</f>
        <v>#REF!</v>
      </c>
      <c r="G28" s="58" t="e">
        <f>SUM(#REF!)</f>
        <v>#REF!</v>
      </c>
      <c r="H28" s="58" t="e">
        <f>SUM(#REF!)</f>
        <v>#REF!</v>
      </c>
      <c r="I28" s="58" t="e">
        <f>SUM(#REF!)</f>
        <v>#REF!</v>
      </c>
      <c r="J28" s="58" t="e">
        <f>SUM(#REF!)</f>
        <v>#REF!</v>
      </c>
      <c r="K28" s="58" t="e">
        <f>SUM(#REF!)</f>
        <v>#REF!</v>
      </c>
      <c r="L28" s="58" t="e">
        <f>SUM(#REF!)</f>
        <v>#REF!</v>
      </c>
      <c r="M28" s="58" t="e">
        <f>SUM(#REF!)</f>
        <v>#REF!</v>
      </c>
      <c r="N28" s="58" t="e">
        <f>SUM(#REF!)</f>
        <v>#REF!</v>
      </c>
      <c r="O28" s="58" t="e">
        <f>SUM(#REF!)</f>
        <v>#REF!</v>
      </c>
      <c r="P28" s="58" t="e">
        <f>SUM(#REF!)</f>
        <v>#REF!</v>
      </c>
      <c r="Q28" s="58" t="e">
        <f>SUM(#REF!)</f>
        <v>#REF!</v>
      </c>
    </row>
    <row r="29" spans="1:17">
      <c r="A29" s="26"/>
      <c r="B29" s="22"/>
      <c r="C29" s="23"/>
      <c r="D29" s="23"/>
      <c r="E29" s="2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</row>
    <row r="30" spans="1:17" ht="22.5" customHeight="1">
      <c r="A30" s="451" t="s">
        <v>138</v>
      </c>
      <c r="B30" s="452"/>
      <c r="C30" s="23"/>
      <c r="D30" s="23"/>
      <c r="E30" s="2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1:17" ht="21.75" customHeight="1">
      <c r="A31" s="2"/>
      <c r="B31" s="85" t="s">
        <v>139</v>
      </c>
      <c r="C31" s="23"/>
      <c r="D31" s="23"/>
      <c r="E31" s="2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2" spans="1:17">
      <c r="A32" s="28" t="s">
        <v>68</v>
      </c>
      <c r="B32" s="29"/>
      <c r="C32" s="18"/>
      <c r="D32" s="19"/>
      <c r="E32" s="19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</row>
    <row r="33" spans="1:17">
      <c r="A33" s="28" t="s">
        <v>69</v>
      </c>
      <c r="B33" s="29"/>
      <c r="C33" s="23" t="s">
        <v>3</v>
      </c>
      <c r="D33" s="30">
        <f>SUM(D35,D58,D100,D114,D125)</f>
        <v>9766331</v>
      </c>
      <c r="E33" s="30" t="e">
        <f t="shared" ref="E33:E92" si="1">SUM(F33:Q33)</f>
        <v>#REF!</v>
      </c>
      <c r="F33" s="52" t="e">
        <f>SUM(#REF!)</f>
        <v>#REF!</v>
      </c>
      <c r="G33" s="52" t="e">
        <f>SUM(#REF!)</f>
        <v>#REF!</v>
      </c>
      <c r="H33" s="52" t="e">
        <f>SUM(#REF!)</f>
        <v>#REF!</v>
      </c>
      <c r="I33" s="52" t="e">
        <f>SUM(#REF!)</f>
        <v>#REF!</v>
      </c>
      <c r="J33" s="52" t="e">
        <f>SUM(#REF!)</f>
        <v>#REF!</v>
      </c>
      <c r="K33" s="52" t="e">
        <f>SUM(#REF!)</f>
        <v>#REF!</v>
      </c>
      <c r="L33" s="52" t="e">
        <f>SUM(#REF!)</f>
        <v>#REF!</v>
      </c>
      <c r="M33" s="52" t="e">
        <f>SUM(#REF!)</f>
        <v>#REF!</v>
      </c>
      <c r="N33" s="52" t="e">
        <f>SUM(#REF!)</f>
        <v>#REF!</v>
      </c>
      <c r="O33" s="52" t="e">
        <f>SUM(#REF!)</f>
        <v>#REF!</v>
      </c>
      <c r="P33" s="52" t="e">
        <f>SUM(#REF!)</f>
        <v>#REF!</v>
      </c>
      <c r="Q33" s="52" t="e">
        <f>SUM(#REF!)</f>
        <v>#REF!</v>
      </c>
    </row>
    <row r="34" spans="1:17">
      <c r="A34" s="28"/>
      <c r="B34" s="29" t="s">
        <v>110</v>
      </c>
      <c r="C34" s="23"/>
      <c r="D34" s="30"/>
      <c r="E34" s="30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</row>
    <row r="35" spans="1:17">
      <c r="A35" s="31" t="s">
        <v>34</v>
      </c>
      <c r="B35" s="32" t="s">
        <v>181</v>
      </c>
      <c r="C35" s="23" t="s">
        <v>3</v>
      </c>
      <c r="D35" s="24">
        <f>SUM(D36:D45,D48:D48)</f>
        <v>685131</v>
      </c>
      <c r="E35" s="24" t="e">
        <f t="shared" si="1"/>
        <v>#REF!</v>
      </c>
      <c r="F35" s="52" t="e">
        <f>SUM(#REF!)</f>
        <v>#REF!</v>
      </c>
      <c r="G35" s="52" t="e">
        <f>SUM(#REF!)</f>
        <v>#REF!</v>
      </c>
      <c r="H35" s="52" t="e">
        <f>SUM(#REF!)</f>
        <v>#REF!</v>
      </c>
      <c r="I35" s="52" t="e">
        <f>SUM(#REF!)</f>
        <v>#REF!</v>
      </c>
      <c r="J35" s="52" t="e">
        <f>SUM(#REF!)</f>
        <v>#REF!</v>
      </c>
      <c r="K35" s="52" t="e">
        <f>SUM(#REF!)</f>
        <v>#REF!</v>
      </c>
      <c r="L35" s="52" t="e">
        <f>SUM(#REF!)</f>
        <v>#REF!</v>
      </c>
      <c r="M35" s="52" t="e">
        <f>SUM(#REF!)</f>
        <v>#REF!</v>
      </c>
      <c r="N35" s="52" t="e">
        <f>SUM(#REF!)</f>
        <v>#REF!</v>
      </c>
      <c r="O35" s="52" t="e">
        <f>SUM(#REF!)</f>
        <v>#REF!</v>
      </c>
      <c r="P35" s="52" t="e">
        <f>SUM(#REF!)</f>
        <v>#REF!</v>
      </c>
      <c r="Q35" s="52" t="e">
        <f>SUM(#REF!)</f>
        <v>#REF!</v>
      </c>
    </row>
    <row r="36" spans="1:17">
      <c r="A36" s="33"/>
      <c r="B36" s="34" t="s">
        <v>35</v>
      </c>
      <c r="C36" s="18" t="s">
        <v>3</v>
      </c>
      <c r="D36" s="19">
        <v>156300</v>
      </c>
      <c r="E36" s="19" t="e">
        <f t="shared" si="1"/>
        <v>#REF!</v>
      </c>
      <c r="F36" s="53" t="e">
        <f>SUM(#REF!)</f>
        <v>#REF!</v>
      </c>
      <c r="G36" s="53" t="e">
        <f>SUM(#REF!)</f>
        <v>#REF!</v>
      </c>
      <c r="H36" s="53" t="e">
        <f>SUM(#REF!)</f>
        <v>#REF!</v>
      </c>
      <c r="I36" s="53" t="e">
        <f>SUM(#REF!)</f>
        <v>#REF!</v>
      </c>
      <c r="J36" s="53" t="e">
        <f>SUM(#REF!)</f>
        <v>#REF!</v>
      </c>
      <c r="K36" s="53" t="e">
        <f>SUM(#REF!)</f>
        <v>#REF!</v>
      </c>
      <c r="L36" s="53" t="e">
        <f>SUM(#REF!)</f>
        <v>#REF!</v>
      </c>
      <c r="M36" s="53" t="e">
        <f>SUM(#REF!)</f>
        <v>#REF!</v>
      </c>
      <c r="N36" s="53" t="e">
        <f>SUM(#REF!)</f>
        <v>#REF!</v>
      </c>
      <c r="O36" s="53" t="e">
        <f>SUM(#REF!)</f>
        <v>#REF!</v>
      </c>
      <c r="P36" s="53" t="e">
        <f>SUM(#REF!)</f>
        <v>#REF!</v>
      </c>
      <c r="Q36" s="53" t="e">
        <f>SUM(#REF!)</f>
        <v>#REF!</v>
      </c>
    </row>
    <row r="37" spans="1:17">
      <c r="A37" s="33"/>
      <c r="B37" s="34" t="s">
        <v>140</v>
      </c>
      <c r="C37" s="18" t="s">
        <v>3</v>
      </c>
      <c r="D37" s="19">
        <v>18700</v>
      </c>
      <c r="E37" s="19" t="e">
        <f t="shared" si="1"/>
        <v>#REF!</v>
      </c>
      <c r="F37" s="53" t="e">
        <f>SUM(#REF!)</f>
        <v>#REF!</v>
      </c>
      <c r="G37" s="53" t="e">
        <f>SUM(ต.ค.56:#REF!)</f>
        <v>#NAME?</v>
      </c>
      <c r="H37" s="53" t="e">
        <f>SUM(ต.ค.56:#REF!)</f>
        <v>#NAME?</v>
      </c>
      <c r="I37" s="53" t="e">
        <f>SUM(ต.ค.56:#REF!)</f>
        <v>#NAME?</v>
      </c>
      <c r="J37" s="53" t="e">
        <f>SUM(ต.ค.56:#REF!)</f>
        <v>#NAME?</v>
      </c>
      <c r="K37" s="53" t="e">
        <f>SUM(ต.ค.56:#REF!)</f>
        <v>#NAME?</v>
      </c>
      <c r="L37" s="53" t="e">
        <f>SUM(ต.ค.56:#REF!)</f>
        <v>#NAME?</v>
      </c>
      <c r="M37" s="53" t="e">
        <f>SUM(ต.ค.56:#REF!)</f>
        <v>#NAME?</v>
      </c>
      <c r="N37" s="53" t="e">
        <f>SUM(ต.ค.56:#REF!)</f>
        <v>#NAME?</v>
      </c>
      <c r="O37" s="53" t="e">
        <f>SUM(ต.ค.56:#REF!)</f>
        <v>#NAME?</v>
      </c>
      <c r="P37" s="53" t="e">
        <f>SUM(ต.ค.56:#REF!)</f>
        <v>#NAME?</v>
      </c>
      <c r="Q37" s="53" t="e">
        <f>SUM(ต.ค.56:#REF!)</f>
        <v>#NAME?</v>
      </c>
    </row>
    <row r="38" spans="1:17" ht="21" customHeight="1">
      <c r="A38" s="33"/>
      <c r="B38" s="34" t="s">
        <v>141</v>
      </c>
      <c r="C38" s="18" t="s">
        <v>3</v>
      </c>
      <c r="D38" s="19">
        <v>81000</v>
      </c>
      <c r="E38" s="19" t="e">
        <f t="shared" si="1"/>
        <v>#REF!</v>
      </c>
      <c r="F38" s="59" t="e">
        <f>SUM(#REF!)</f>
        <v>#REF!</v>
      </c>
      <c r="G38" s="59" t="e">
        <f>SUM(ต.ค.56:#REF!)</f>
        <v>#NAME?</v>
      </c>
      <c r="H38" s="59" t="e">
        <f>SUM(ต.ค.56:#REF!)</f>
        <v>#NAME?</v>
      </c>
      <c r="I38" s="59" t="e">
        <f>SUM(ต.ค.56:#REF!)</f>
        <v>#NAME?</v>
      </c>
      <c r="J38" s="59" t="e">
        <f>SUM(ต.ค.56:#REF!)</f>
        <v>#NAME?</v>
      </c>
      <c r="K38" s="59" t="e">
        <f>SUM(ต.ค.56:#REF!)</f>
        <v>#NAME?</v>
      </c>
      <c r="L38" s="59" t="e">
        <f>SUM(ต.ค.56:#REF!)</f>
        <v>#NAME?</v>
      </c>
      <c r="M38" s="59" t="e">
        <f>SUM(ต.ค.56:#REF!)</f>
        <v>#NAME?</v>
      </c>
      <c r="N38" s="59" t="e">
        <f>SUM(ต.ค.56:#REF!)</f>
        <v>#NAME?</v>
      </c>
      <c r="O38" s="59" t="e">
        <f>SUM(ต.ค.56:#REF!)</f>
        <v>#NAME?</v>
      </c>
      <c r="P38" s="59" t="e">
        <f>SUM(ต.ค.56:#REF!)</f>
        <v>#NAME?</v>
      </c>
      <c r="Q38" s="59" t="e">
        <f>SUM(ต.ค.56:#REF!)</f>
        <v>#NAME?</v>
      </c>
    </row>
    <row r="39" spans="1:17">
      <c r="A39" s="33"/>
      <c r="B39" s="34" t="s">
        <v>143</v>
      </c>
      <c r="C39" s="18" t="s">
        <v>3</v>
      </c>
      <c r="D39" s="19">
        <v>86</v>
      </c>
      <c r="E39" s="19" t="e">
        <f t="shared" si="1"/>
        <v>#REF!</v>
      </c>
      <c r="F39" s="59" t="e">
        <f>SUM(#REF!)</f>
        <v>#REF!</v>
      </c>
      <c r="G39" s="59" t="e">
        <f>SUM(#REF!)</f>
        <v>#REF!</v>
      </c>
      <c r="H39" s="59" t="e">
        <f>SUM(#REF!)</f>
        <v>#REF!</v>
      </c>
      <c r="I39" s="59" t="e">
        <f>SUM(#REF!)</f>
        <v>#REF!</v>
      </c>
      <c r="J39" s="59" t="e">
        <f>SUM(#REF!)</f>
        <v>#REF!</v>
      </c>
      <c r="K39" s="59" t="e">
        <f>SUM(#REF!)</f>
        <v>#REF!</v>
      </c>
      <c r="L39" s="59" t="e">
        <f>SUM(#REF!)</f>
        <v>#REF!</v>
      </c>
      <c r="M39" s="59" t="e">
        <f>SUM(#REF!)</f>
        <v>#REF!</v>
      </c>
      <c r="N39" s="59" t="e">
        <f>SUM(#REF!)</f>
        <v>#REF!</v>
      </c>
      <c r="O39" s="59" t="e">
        <f>SUM(#REF!)</f>
        <v>#REF!</v>
      </c>
      <c r="P39" s="59" t="e">
        <f>SUM(#REF!)</f>
        <v>#REF!</v>
      </c>
      <c r="Q39" s="59" t="e">
        <f>SUM(#REF!)</f>
        <v>#REF!</v>
      </c>
    </row>
    <row r="40" spans="1:17">
      <c r="A40" s="33"/>
      <c r="B40" s="34" t="s">
        <v>142</v>
      </c>
      <c r="C40" s="18" t="s">
        <v>3</v>
      </c>
      <c r="D40" s="19">
        <v>4000</v>
      </c>
      <c r="E40" s="19" t="e">
        <f t="shared" si="1"/>
        <v>#REF!</v>
      </c>
      <c r="F40" s="53" t="e">
        <f>SUM(#REF!)</f>
        <v>#REF!</v>
      </c>
      <c r="G40" s="53" t="e">
        <f>SUM(#REF!)</f>
        <v>#REF!</v>
      </c>
      <c r="H40" s="53" t="e">
        <f>SUM(#REF!)</f>
        <v>#REF!</v>
      </c>
      <c r="I40" s="53" t="e">
        <f>SUM(#REF!)</f>
        <v>#REF!</v>
      </c>
      <c r="J40" s="53" t="e">
        <f>SUM(#REF!)</f>
        <v>#REF!</v>
      </c>
      <c r="K40" s="53" t="e">
        <f>SUM(#REF!)</f>
        <v>#REF!</v>
      </c>
      <c r="L40" s="53" t="e">
        <f>SUM(#REF!)</f>
        <v>#REF!</v>
      </c>
      <c r="M40" s="53" t="e">
        <f>SUM(#REF!)</f>
        <v>#REF!</v>
      </c>
      <c r="N40" s="53" t="e">
        <f>SUM(#REF!)</f>
        <v>#REF!</v>
      </c>
      <c r="O40" s="53" t="e">
        <f>SUM(#REF!)</f>
        <v>#REF!</v>
      </c>
      <c r="P40" s="53" t="e">
        <f>SUM(#REF!)</f>
        <v>#REF!</v>
      </c>
      <c r="Q40" s="53" t="e">
        <f>SUM(#REF!)</f>
        <v>#REF!</v>
      </c>
    </row>
    <row r="41" spans="1:17">
      <c r="A41" s="33"/>
      <c r="B41" s="34" t="s">
        <v>70</v>
      </c>
      <c r="C41" s="18" t="s">
        <v>3</v>
      </c>
      <c r="D41" s="19">
        <v>13000</v>
      </c>
      <c r="E41" s="19" t="e">
        <f t="shared" si="1"/>
        <v>#REF!</v>
      </c>
      <c r="F41" s="53" t="e">
        <f>SUM(#REF!)</f>
        <v>#REF!</v>
      </c>
      <c r="G41" s="53" t="e">
        <f>SUM(#REF!)</f>
        <v>#REF!</v>
      </c>
      <c r="H41" s="53" t="e">
        <f>SUM(#REF!)</f>
        <v>#REF!</v>
      </c>
      <c r="I41" s="53" t="e">
        <f>SUM(#REF!)</f>
        <v>#REF!</v>
      </c>
      <c r="J41" s="53" t="e">
        <f>SUM(#REF!)</f>
        <v>#REF!</v>
      </c>
      <c r="K41" s="53" t="e">
        <f>SUM(#REF!)</f>
        <v>#REF!</v>
      </c>
      <c r="L41" s="53" t="e">
        <f>SUM(#REF!)</f>
        <v>#REF!</v>
      </c>
      <c r="M41" s="53" t="e">
        <f>SUM(#REF!)</f>
        <v>#REF!</v>
      </c>
      <c r="N41" s="53" t="e">
        <f>SUM(#REF!)</f>
        <v>#REF!</v>
      </c>
      <c r="O41" s="53" t="e">
        <f>SUM(#REF!)</f>
        <v>#REF!</v>
      </c>
      <c r="P41" s="53" t="e">
        <f>SUM(#REF!)</f>
        <v>#REF!</v>
      </c>
      <c r="Q41" s="53" t="e">
        <f>SUM(#REF!)</f>
        <v>#REF!</v>
      </c>
    </row>
    <row r="42" spans="1:17">
      <c r="A42" s="33"/>
      <c r="B42" s="34" t="s">
        <v>144</v>
      </c>
      <c r="C42" s="18" t="s">
        <v>3</v>
      </c>
      <c r="D42" s="19">
        <v>2000</v>
      </c>
      <c r="E42" s="19" t="e">
        <f t="shared" si="1"/>
        <v>#REF!</v>
      </c>
      <c r="F42" s="53" t="e">
        <f>SUM(#REF!)</f>
        <v>#REF!</v>
      </c>
      <c r="G42" s="53" t="e">
        <f>SUM(#REF!)</f>
        <v>#REF!</v>
      </c>
      <c r="H42" s="53" t="e">
        <f>SUM(#REF!)</f>
        <v>#REF!</v>
      </c>
      <c r="I42" s="53" t="e">
        <f>SUM(#REF!)</f>
        <v>#REF!</v>
      </c>
      <c r="J42" s="53" t="e">
        <f>SUM(#REF!)</f>
        <v>#REF!</v>
      </c>
      <c r="K42" s="53" t="e">
        <f>SUM(#REF!)</f>
        <v>#REF!</v>
      </c>
      <c r="L42" s="53" t="e">
        <f>SUM(#REF!)</f>
        <v>#REF!</v>
      </c>
      <c r="M42" s="53" t="e">
        <f>SUM(#REF!)</f>
        <v>#REF!</v>
      </c>
      <c r="N42" s="53" t="e">
        <f>SUM(#REF!)</f>
        <v>#REF!</v>
      </c>
      <c r="O42" s="53" t="e">
        <f>SUM(#REF!)</f>
        <v>#REF!</v>
      </c>
      <c r="P42" s="53" t="e">
        <f>SUM(#REF!)</f>
        <v>#REF!</v>
      </c>
      <c r="Q42" s="53" t="e">
        <f>SUM(#REF!)</f>
        <v>#REF!</v>
      </c>
    </row>
    <row r="43" spans="1:17">
      <c r="A43" s="33"/>
      <c r="B43" s="34" t="s">
        <v>145</v>
      </c>
      <c r="C43" s="18" t="s">
        <v>3</v>
      </c>
      <c r="D43" s="19">
        <v>3025</v>
      </c>
      <c r="E43" s="19" t="e">
        <f t="shared" si="1"/>
        <v>#REF!</v>
      </c>
      <c r="F43" s="59" t="e">
        <f>SUM(#REF!)</f>
        <v>#REF!</v>
      </c>
      <c r="G43" s="59" t="e">
        <f>SUM(#REF!)</f>
        <v>#REF!</v>
      </c>
      <c r="H43" s="59" t="e">
        <f>SUM(#REF!)</f>
        <v>#REF!</v>
      </c>
      <c r="I43" s="59" t="e">
        <f>SUM(#REF!)</f>
        <v>#REF!</v>
      </c>
      <c r="J43" s="59" t="e">
        <f>SUM(#REF!)</f>
        <v>#REF!</v>
      </c>
      <c r="K43" s="59" t="e">
        <f>SUM(#REF!)</f>
        <v>#REF!</v>
      </c>
      <c r="L43" s="59" t="e">
        <f>SUM(#REF!)</f>
        <v>#REF!</v>
      </c>
      <c r="M43" s="59" t="e">
        <f>SUM(#REF!)</f>
        <v>#REF!</v>
      </c>
      <c r="N43" s="59" t="e">
        <f>SUM(#REF!)</f>
        <v>#REF!</v>
      </c>
      <c r="O43" s="59" t="e">
        <f>SUM(#REF!)</f>
        <v>#REF!</v>
      </c>
      <c r="P43" s="59" t="e">
        <f>SUM(#REF!)</f>
        <v>#REF!</v>
      </c>
      <c r="Q43" s="59" t="e">
        <f>SUM(#REF!)</f>
        <v>#REF!</v>
      </c>
    </row>
    <row r="44" spans="1:17">
      <c r="A44" s="33"/>
      <c r="B44" s="34" t="s">
        <v>146</v>
      </c>
      <c r="C44" s="18" t="s">
        <v>3</v>
      </c>
      <c r="D44" s="19">
        <v>245000</v>
      </c>
      <c r="E44" s="19" t="e">
        <f t="shared" si="1"/>
        <v>#REF!</v>
      </c>
      <c r="F44" s="53" t="e">
        <f>SUM(#REF!)</f>
        <v>#REF!</v>
      </c>
      <c r="G44" s="53" t="e">
        <f>SUM(#REF!)</f>
        <v>#REF!</v>
      </c>
      <c r="H44" s="53" t="e">
        <f>SUM(#REF!)</f>
        <v>#REF!</v>
      </c>
      <c r="I44" s="53" t="e">
        <f>SUM(#REF!)</f>
        <v>#REF!</v>
      </c>
      <c r="J44" s="53" t="e">
        <f>SUM(#REF!)</f>
        <v>#REF!</v>
      </c>
      <c r="K44" s="53" t="e">
        <f>SUM(#REF!)</f>
        <v>#REF!</v>
      </c>
      <c r="L44" s="53" t="e">
        <f>SUM(#REF!)</f>
        <v>#REF!</v>
      </c>
      <c r="M44" s="53" t="e">
        <f>SUM(#REF!)</f>
        <v>#REF!</v>
      </c>
      <c r="N44" s="53" t="e">
        <f>SUM(#REF!)</f>
        <v>#REF!</v>
      </c>
      <c r="O44" s="53" t="e">
        <f>SUM(#REF!)</f>
        <v>#REF!</v>
      </c>
      <c r="P44" s="53" t="e">
        <f>SUM(#REF!)</f>
        <v>#REF!</v>
      </c>
      <c r="Q44" s="53" t="e">
        <f>SUM(#REF!)</f>
        <v>#REF!</v>
      </c>
    </row>
    <row r="45" spans="1:17">
      <c r="A45" s="33"/>
      <c r="B45" s="34" t="s">
        <v>147</v>
      </c>
      <c r="C45" s="18" t="s">
        <v>3</v>
      </c>
      <c r="D45" s="19">
        <f>SUM(D46:D47)</f>
        <v>162000</v>
      </c>
      <c r="E45" s="19" t="e">
        <f t="shared" si="1"/>
        <v>#REF!</v>
      </c>
      <c r="F45" s="53" t="e">
        <f>SUM(#REF!)</f>
        <v>#REF!</v>
      </c>
      <c r="G45" s="53" t="e">
        <f>SUM(#REF!)</f>
        <v>#REF!</v>
      </c>
      <c r="H45" s="53" t="e">
        <f>SUM(#REF!)</f>
        <v>#REF!</v>
      </c>
      <c r="I45" s="53" t="e">
        <f>SUM(#REF!)</f>
        <v>#REF!</v>
      </c>
      <c r="J45" s="53" t="e">
        <f>SUM(#REF!)</f>
        <v>#REF!</v>
      </c>
      <c r="K45" s="53" t="e">
        <f>SUM(#REF!)</f>
        <v>#REF!</v>
      </c>
      <c r="L45" s="53" t="e">
        <f>SUM(#REF!)</f>
        <v>#REF!</v>
      </c>
      <c r="M45" s="53" t="e">
        <f>SUM(#REF!)</f>
        <v>#REF!</v>
      </c>
      <c r="N45" s="53" t="e">
        <f>SUM(#REF!)</f>
        <v>#REF!</v>
      </c>
      <c r="O45" s="53" t="e">
        <f>SUM(#REF!)</f>
        <v>#REF!</v>
      </c>
      <c r="P45" s="53" t="e">
        <f>SUM(#REF!)</f>
        <v>#REF!</v>
      </c>
      <c r="Q45" s="53" t="e">
        <f>SUM(#REF!)</f>
        <v>#REF!</v>
      </c>
    </row>
    <row r="46" spans="1:17">
      <c r="A46" s="33"/>
      <c r="B46" s="34" t="s">
        <v>13</v>
      </c>
      <c r="C46" s="18" t="s">
        <v>3</v>
      </c>
      <c r="D46" s="19">
        <v>21000</v>
      </c>
      <c r="E46" s="19" t="e">
        <f t="shared" si="1"/>
        <v>#REF!</v>
      </c>
      <c r="F46" s="59" t="e">
        <f>SUM(#REF!)</f>
        <v>#REF!</v>
      </c>
      <c r="G46" s="59" t="e">
        <f>SUM(ต.ค.56:#REF!)</f>
        <v>#NAME?</v>
      </c>
      <c r="H46" s="59" t="e">
        <f>SUM(ต.ค.56:#REF!)</f>
        <v>#NAME?</v>
      </c>
      <c r="I46" s="59" t="e">
        <f>SUM(ต.ค.56:#REF!)</f>
        <v>#NAME?</v>
      </c>
      <c r="J46" s="59" t="e">
        <f>SUM(ต.ค.56:#REF!)</f>
        <v>#NAME?</v>
      </c>
      <c r="K46" s="59" t="e">
        <f>SUM(ต.ค.56:#REF!)</f>
        <v>#NAME?</v>
      </c>
      <c r="L46" s="59" t="e">
        <f>SUM(ต.ค.56:#REF!)</f>
        <v>#NAME?</v>
      </c>
      <c r="M46" s="59" t="e">
        <f>SUM(ต.ค.56:#REF!)</f>
        <v>#NAME?</v>
      </c>
      <c r="N46" s="59" t="e">
        <f>SUM(ต.ค.56:#REF!)</f>
        <v>#NAME?</v>
      </c>
      <c r="O46" s="59" t="e">
        <f>SUM(ต.ค.56:#REF!)</f>
        <v>#NAME?</v>
      </c>
      <c r="P46" s="59" t="e">
        <f>SUM(ต.ค.56:#REF!)</f>
        <v>#NAME?</v>
      </c>
      <c r="Q46" s="59" t="e">
        <f>SUM(ต.ค.56:#REF!)</f>
        <v>#NAME?</v>
      </c>
    </row>
    <row r="47" spans="1:17">
      <c r="A47" s="33"/>
      <c r="B47" s="34" t="s">
        <v>14</v>
      </c>
      <c r="C47" s="18" t="s">
        <v>3</v>
      </c>
      <c r="D47" s="19">
        <v>141000</v>
      </c>
      <c r="E47" s="19" t="e">
        <f t="shared" si="1"/>
        <v>#REF!</v>
      </c>
      <c r="F47" s="59" t="e">
        <f>SUM(#REF!)</f>
        <v>#REF!</v>
      </c>
      <c r="G47" s="59" t="e">
        <f>SUM(#REF!)</f>
        <v>#REF!</v>
      </c>
      <c r="H47" s="59" t="e">
        <f>SUM(#REF!)</f>
        <v>#REF!</v>
      </c>
      <c r="I47" s="59" t="e">
        <f>SUM(#REF!)</f>
        <v>#REF!</v>
      </c>
      <c r="J47" s="59" t="e">
        <f>SUM(#REF!)</f>
        <v>#REF!</v>
      </c>
      <c r="K47" s="59" t="e">
        <f>SUM(#REF!)</f>
        <v>#REF!</v>
      </c>
      <c r="L47" s="59" t="e">
        <f>SUM(#REF!)</f>
        <v>#REF!</v>
      </c>
      <c r="M47" s="59" t="e">
        <f>SUM(#REF!)</f>
        <v>#REF!</v>
      </c>
      <c r="N47" s="59" t="e">
        <f>SUM(#REF!)</f>
        <v>#REF!</v>
      </c>
      <c r="O47" s="59" t="e">
        <f>SUM(#REF!)</f>
        <v>#REF!</v>
      </c>
      <c r="P47" s="59" t="e">
        <f>SUM(#REF!)</f>
        <v>#REF!</v>
      </c>
      <c r="Q47" s="59" t="e">
        <f>SUM(#REF!)</f>
        <v>#REF!</v>
      </c>
    </row>
    <row r="48" spans="1:17" ht="42.75" customHeight="1">
      <c r="A48" s="33"/>
      <c r="B48" s="34" t="s">
        <v>180</v>
      </c>
      <c r="C48" s="18" t="s">
        <v>3</v>
      </c>
      <c r="D48" s="19">
        <v>20</v>
      </c>
      <c r="E48" s="19" t="e">
        <f t="shared" si="1"/>
        <v>#REF!</v>
      </c>
      <c r="F48" s="53" t="e">
        <f>SUM(#REF!)</f>
        <v>#REF!</v>
      </c>
      <c r="G48" s="53" t="e">
        <f>SUM(#REF!)</f>
        <v>#REF!</v>
      </c>
      <c r="H48" s="53" t="e">
        <f>SUM(#REF!)</f>
        <v>#REF!</v>
      </c>
      <c r="I48" s="53" t="e">
        <f>SUM(#REF!)</f>
        <v>#REF!</v>
      </c>
      <c r="J48" s="53" t="e">
        <f>SUM(#REF!)</f>
        <v>#REF!</v>
      </c>
      <c r="K48" s="53" t="e">
        <f>SUM(#REF!)</f>
        <v>#REF!</v>
      </c>
      <c r="L48" s="53" t="e">
        <f>SUM(#REF!)</f>
        <v>#REF!</v>
      </c>
      <c r="M48" s="53" t="e">
        <f>SUM(#REF!)</f>
        <v>#REF!</v>
      </c>
      <c r="N48" s="53" t="e">
        <f>SUM(#REF!)</f>
        <v>#REF!</v>
      </c>
      <c r="O48" s="53" t="e">
        <f>SUM(#REF!)</f>
        <v>#REF!</v>
      </c>
      <c r="P48" s="53" t="e">
        <f>SUM(#REF!)</f>
        <v>#REF!</v>
      </c>
      <c r="Q48" s="53" t="e">
        <f>SUM(#REF!)</f>
        <v>#REF!</v>
      </c>
    </row>
    <row r="49" spans="1:18" ht="42.75" customHeight="1">
      <c r="A49" s="33"/>
      <c r="B49" s="34" t="s">
        <v>179</v>
      </c>
      <c r="C49" s="18" t="s">
        <v>3</v>
      </c>
      <c r="D49" s="19">
        <v>75</v>
      </c>
      <c r="E49" s="19">
        <f>SUM(F49:Q49)</f>
        <v>0</v>
      </c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</row>
    <row r="50" spans="1:18">
      <c r="A50" s="33"/>
      <c r="B50" s="36" t="s">
        <v>115</v>
      </c>
      <c r="C50" s="18" t="s">
        <v>3</v>
      </c>
      <c r="D50" s="19"/>
      <c r="E50" s="19" t="e">
        <f t="shared" si="1"/>
        <v>#REF!</v>
      </c>
      <c r="F50" s="53" t="e">
        <f>SUM(#REF!)</f>
        <v>#REF!</v>
      </c>
      <c r="G50" s="53" t="e">
        <f>SUM(#REF!)</f>
        <v>#REF!</v>
      </c>
      <c r="H50" s="53" t="e">
        <f>SUM(#REF!)</f>
        <v>#REF!</v>
      </c>
      <c r="I50" s="53" t="e">
        <f>SUM(#REF!)</f>
        <v>#REF!</v>
      </c>
      <c r="J50" s="53" t="e">
        <f>SUM(#REF!)</f>
        <v>#REF!</v>
      </c>
      <c r="K50" s="53" t="e">
        <f>SUM(#REF!)</f>
        <v>#REF!</v>
      </c>
      <c r="L50" s="53" t="e">
        <f>SUM(#REF!)</f>
        <v>#REF!</v>
      </c>
      <c r="M50" s="53" t="e">
        <f>SUM(#REF!)</f>
        <v>#REF!</v>
      </c>
      <c r="N50" s="53" t="e">
        <f>SUM(#REF!)</f>
        <v>#REF!</v>
      </c>
      <c r="O50" s="53" t="e">
        <f>SUM(#REF!)</f>
        <v>#REF!</v>
      </c>
      <c r="P50" s="53" t="e">
        <f>SUM(#REF!)</f>
        <v>#REF!</v>
      </c>
      <c r="Q50" s="53" t="e">
        <f>SUM(#REF!)</f>
        <v>#REF!</v>
      </c>
    </row>
    <row r="51" spans="1:18">
      <c r="A51" s="33"/>
      <c r="B51" s="36" t="s">
        <v>116</v>
      </c>
      <c r="C51" s="18" t="s">
        <v>3</v>
      </c>
      <c r="D51" s="19"/>
      <c r="E51" s="19" t="e">
        <f t="shared" si="1"/>
        <v>#REF!</v>
      </c>
      <c r="F51" s="53" t="e">
        <f>SUM(#REF!)</f>
        <v>#REF!</v>
      </c>
      <c r="G51" s="53" t="e">
        <f>SUM(#REF!)</f>
        <v>#REF!</v>
      </c>
      <c r="H51" s="53" t="e">
        <f>SUM(#REF!)</f>
        <v>#REF!</v>
      </c>
      <c r="I51" s="53" t="e">
        <f>SUM(#REF!)</f>
        <v>#REF!</v>
      </c>
      <c r="J51" s="53" t="e">
        <f>SUM(#REF!)</f>
        <v>#REF!</v>
      </c>
      <c r="K51" s="53" t="e">
        <f>SUM(#REF!)</f>
        <v>#REF!</v>
      </c>
      <c r="L51" s="53" t="e">
        <f>SUM(#REF!)</f>
        <v>#REF!</v>
      </c>
      <c r="M51" s="53" t="e">
        <f>SUM(#REF!)</f>
        <v>#REF!</v>
      </c>
      <c r="N51" s="53" t="e">
        <f>SUM(#REF!)</f>
        <v>#REF!</v>
      </c>
      <c r="O51" s="53" t="e">
        <f>SUM(#REF!)</f>
        <v>#REF!</v>
      </c>
      <c r="P51" s="53" t="e">
        <f>SUM(#REF!)</f>
        <v>#REF!</v>
      </c>
      <c r="Q51" s="53" t="e">
        <f>SUM(#REF!)</f>
        <v>#REF!</v>
      </c>
    </row>
    <row r="52" spans="1:18">
      <c r="A52" s="33"/>
      <c r="B52" s="36" t="s">
        <v>117</v>
      </c>
      <c r="C52" s="18" t="s">
        <v>3</v>
      </c>
      <c r="D52" s="19"/>
      <c r="E52" s="19" t="e">
        <f t="shared" si="1"/>
        <v>#REF!</v>
      </c>
      <c r="F52" s="53" t="e">
        <f>SUM(#REF!)</f>
        <v>#REF!</v>
      </c>
      <c r="G52" s="53" t="e">
        <f>SUM(#REF!)</f>
        <v>#REF!</v>
      </c>
      <c r="H52" s="53" t="e">
        <f>SUM(#REF!)</f>
        <v>#REF!</v>
      </c>
      <c r="I52" s="53" t="e">
        <f>SUM(#REF!)</f>
        <v>#REF!</v>
      </c>
      <c r="J52" s="53" t="e">
        <f>SUM(#REF!)</f>
        <v>#REF!</v>
      </c>
      <c r="K52" s="53" t="e">
        <f>SUM(#REF!)</f>
        <v>#REF!</v>
      </c>
      <c r="L52" s="53" t="e">
        <f>SUM(#REF!)</f>
        <v>#REF!</v>
      </c>
      <c r="M52" s="53" t="e">
        <f>SUM(#REF!)</f>
        <v>#REF!</v>
      </c>
      <c r="N52" s="53" t="e">
        <f>SUM(#REF!)</f>
        <v>#REF!</v>
      </c>
      <c r="O52" s="53" t="e">
        <f>SUM(#REF!)</f>
        <v>#REF!</v>
      </c>
      <c r="P52" s="53" t="e">
        <f>SUM(#REF!)</f>
        <v>#REF!</v>
      </c>
      <c r="Q52" s="53" t="e">
        <f>SUM(#REF!)</f>
        <v>#REF!</v>
      </c>
    </row>
    <row r="53" spans="1:18">
      <c r="A53" s="33"/>
      <c r="B53" s="36" t="s">
        <v>118</v>
      </c>
      <c r="C53" s="18" t="s">
        <v>3</v>
      </c>
      <c r="D53" s="19"/>
      <c r="E53" s="19" t="e">
        <f t="shared" si="1"/>
        <v>#REF!</v>
      </c>
      <c r="F53" s="53" t="e">
        <f>SUM(#REF!)</f>
        <v>#REF!</v>
      </c>
      <c r="G53" s="53" t="e">
        <f>SUM(ต.ค.56:#REF!)</f>
        <v>#NAME?</v>
      </c>
      <c r="H53" s="53" t="e">
        <f>SUM(ต.ค.56:#REF!)</f>
        <v>#NAME?</v>
      </c>
      <c r="I53" s="53" t="e">
        <f>SUM(ต.ค.56:#REF!)</f>
        <v>#NAME?</v>
      </c>
      <c r="J53" s="53" t="e">
        <f>SUM(ต.ค.56:#REF!)</f>
        <v>#NAME?</v>
      </c>
      <c r="K53" s="53" t="e">
        <f>SUM(ต.ค.56:#REF!)</f>
        <v>#NAME?</v>
      </c>
      <c r="L53" s="53" t="e">
        <f>SUM(ต.ค.56:#REF!)</f>
        <v>#NAME?</v>
      </c>
      <c r="M53" s="53" t="e">
        <f>SUM(ต.ค.56:#REF!)</f>
        <v>#NAME?</v>
      </c>
      <c r="N53" s="53" t="e">
        <f>SUM(ต.ค.56:#REF!)</f>
        <v>#NAME?</v>
      </c>
      <c r="O53" s="53" t="e">
        <f>SUM(ต.ค.56:#REF!)</f>
        <v>#NAME?</v>
      </c>
      <c r="P53" s="53" t="e">
        <f>SUM(ต.ค.56:#REF!)</f>
        <v>#NAME?</v>
      </c>
      <c r="Q53" s="53" t="e">
        <f>SUM(ต.ค.56:#REF!)</f>
        <v>#NAME?</v>
      </c>
    </row>
    <row r="54" spans="1:18">
      <c r="A54" s="33"/>
      <c r="B54" s="36" t="s">
        <v>119</v>
      </c>
      <c r="C54" s="18" t="s">
        <v>3</v>
      </c>
      <c r="D54" s="19"/>
      <c r="E54" s="19" t="e">
        <f t="shared" si="1"/>
        <v>#REF!</v>
      </c>
      <c r="F54" s="53" t="e">
        <f>SUM(#REF!)</f>
        <v>#REF!</v>
      </c>
      <c r="G54" s="53" t="e">
        <f>SUM(#REF!)</f>
        <v>#REF!</v>
      </c>
      <c r="H54" s="53" t="e">
        <f>SUM(#REF!)</f>
        <v>#REF!</v>
      </c>
      <c r="I54" s="53" t="e">
        <f>SUM(#REF!)</f>
        <v>#REF!</v>
      </c>
      <c r="J54" s="53" t="e">
        <f>SUM(#REF!)</f>
        <v>#REF!</v>
      </c>
      <c r="K54" s="53" t="e">
        <f>SUM(#REF!)</f>
        <v>#REF!</v>
      </c>
      <c r="L54" s="53" t="e">
        <f>SUM(#REF!)</f>
        <v>#REF!</v>
      </c>
      <c r="M54" s="53" t="e">
        <f>SUM(#REF!)</f>
        <v>#REF!</v>
      </c>
      <c r="N54" s="53" t="e">
        <f>SUM(#REF!)</f>
        <v>#REF!</v>
      </c>
      <c r="O54" s="53" t="e">
        <f>SUM(#REF!)</f>
        <v>#REF!</v>
      </c>
      <c r="P54" s="53" t="e">
        <f>SUM(#REF!)</f>
        <v>#REF!</v>
      </c>
      <c r="Q54" s="53" t="e">
        <f>SUM(#REF!)</f>
        <v>#REF!</v>
      </c>
    </row>
    <row r="55" spans="1:18">
      <c r="A55" s="33"/>
      <c r="B55" s="36" t="s">
        <v>120</v>
      </c>
      <c r="C55" s="18" t="s">
        <v>3</v>
      </c>
      <c r="D55" s="19"/>
      <c r="E55" s="19" t="e">
        <f t="shared" si="1"/>
        <v>#REF!</v>
      </c>
      <c r="F55" s="53" t="e">
        <f>SUM(#REF!)</f>
        <v>#REF!</v>
      </c>
      <c r="G55" s="53" t="e">
        <f>SUM(#REF!)</f>
        <v>#REF!</v>
      </c>
      <c r="H55" s="53" t="e">
        <f>SUM(#REF!)</f>
        <v>#REF!</v>
      </c>
      <c r="I55" s="53" t="e">
        <f>SUM(#REF!)</f>
        <v>#REF!</v>
      </c>
      <c r="J55" s="53" t="e">
        <f>SUM(#REF!)</f>
        <v>#REF!</v>
      </c>
      <c r="K55" s="53" t="e">
        <f>SUM(#REF!)</f>
        <v>#REF!</v>
      </c>
      <c r="L55" s="53" t="e">
        <f>SUM(#REF!)</f>
        <v>#REF!</v>
      </c>
      <c r="M55" s="53" t="e">
        <f>SUM(#REF!)</f>
        <v>#REF!</v>
      </c>
      <c r="N55" s="53" t="e">
        <f>SUM(#REF!)</f>
        <v>#REF!</v>
      </c>
      <c r="O55" s="53" t="e">
        <f>SUM(#REF!)</f>
        <v>#REF!</v>
      </c>
      <c r="P55" s="53" t="e">
        <f>SUM(#REF!)</f>
        <v>#REF!</v>
      </c>
      <c r="Q55" s="53" t="e">
        <f>SUM(#REF!)</f>
        <v>#REF!</v>
      </c>
    </row>
    <row r="56" spans="1:18">
      <c r="A56" s="33"/>
      <c r="B56" s="36" t="s">
        <v>121</v>
      </c>
      <c r="C56" s="18" t="s">
        <v>3</v>
      </c>
      <c r="D56" s="19"/>
      <c r="E56" s="19" t="e">
        <f t="shared" si="1"/>
        <v>#REF!</v>
      </c>
      <c r="F56" s="53" t="e">
        <f>SUM(#REF!)</f>
        <v>#REF!</v>
      </c>
      <c r="G56" s="53" t="e">
        <f>SUM(#REF!)</f>
        <v>#REF!</v>
      </c>
      <c r="H56" s="53" t="e">
        <f>SUM(#REF!)</f>
        <v>#REF!</v>
      </c>
      <c r="I56" s="53" t="e">
        <f>SUM(#REF!)</f>
        <v>#REF!</v>
      </c>
      <c r="J56" s="53" t="e">
        <f>SUM(#REF!)</f>
        <v>#REF!</v>
      </c>
      <c r="K56" s="53" t="e">
        <f>SUM(#REF!)</f>
        <v>#REF!</v>
      </c>
      <c r="L56" s="53" t="e">
        <f>SUM(#REF!)</f>
        <v>#REF!</v>
      </c>
      <c r="M56" s="53" t="e">
        <f>SUM(#REF!)</f>
        <v>#REF!</v>
      </c>
      <c r="N56" s="53" t="e">
        <f>SUM(#REF!)</f>
        <v>#REF!</v>
      </c>
      <c r="O56" s="53" t="e">
        <f>SUM(#REF!)</f>
        <v>#REF!</v>
      </c>
      <c r="P56" s="53" t="e">
        <f>SUM(#REF!)</f>
        <v>#REF!</v>
      </c>
      <c r="Q56" s="53" t="e">
        <f>SUM(#REF!)</f>
        <v>#REF!</v>
      </c>
    </row>
    <row r="57" spans="1:18">
      <c r="A57" s="33"/>
      <c r="B57" s="36" t="s">
        <v>122</v>
      </c>
      <c r="C57" s="18" t="s">
        <v>3</v>
      </c>
      <c r="D57" s="19"/>
      <c r="E57" s="19" t="e">
        <f t="shared" si="1"/>
        <v>#REF!</v>
      </c>
      <c r="F57" s="53" t="e">
        <f>SUM(#REF!)</f>
        <v>#REF!</v>
      </c>
      <c r="G57" s="53" t="e">
        <f>SUM(#REF!)</f>
        <v>#REF!</v>
      </c>
      <c r="H57" s="53" t="e">
        <f>SUM(#REF!)</f>
        <v>#REF!</v>
      </c>
      <c r="I57" s="53" t="e">
        <f>SUM(#REF!)</f>
        <v>#REF!</v>
      </c>
      <c r="J57" s="53" t="e">
        <f>SUM(#REF!)</f>
        <v>#REF!</v>
      </c>
      <c r="K57" s="53" t="e">
        <f>SUM(#REF!)</f>
        <v>#REF!</v>
      </c>
      <c r="L57" s="53" t="e">
        <f>SUM(#REF!)</f>
        <v>#REF!</v>
      </c>
      <c r="M57" s="53" t="e">
        <f>SUM(#REF!)</f>
        <v>#REF!</v>
      </c>
      <c r="N57" s="53" t="e">
        <f>SUM(#REF!)</f>
        <v>#REF!</v>
      </c>
      <c r="O57" s="53" t="e">
        <f>SUM(#REF!)</f>
        <v>#REF!</v>
      </c>
      <c r="P57" s="53" t="e">
        <f>SUM(#REF!)</f>
        <v>#REF!</v>
      </c>
      <c r="Q57" s="53" t="e">
        <f>SUM(#REF!)</f>
        <v>#REF!</v>
      </c>
    </row>
    <row r="58" spans="1:18">
      <c r="A58" s="31" t="s">
        <v>36</v>
      </c>
      <c r="B58" s="37" t="s">
        <v>37</v>
      </c>
      <c r="C58" s="23" t="s">
        <v>3</v>
      </c>
      <c r="D58" s="83">
        <f>SUM(D60,D64:D65)</f>
        <v>143700</v>
      </c>
      <c r="E58" s="24" t="e">
        <f t="shared" si="1"/>
        <v>#REF!</v>
      </c>
      <c r="F58" s="52" t="e">
        <f>SUM(#REF!)</f>
        <v>#REF!</v>
      </c>
      <c r="G58" s="52" t="e">
        <f>SUM(#REF!)</f>
        <v>#REF!</v>
      </c>
      <c r="H58" s="52" t="e">
        <f>SUM(#REF!)</f>
        <v>#REF!</v>
      </c>
      <c r="I58" s="52" t="e">
        <f>SUM(#REF!)</f>
        <v>#REF!</v>
      </c>
      <c r="J58" s="52" t="e">
        <f>SUM(#REF!)</f>
        <v>#REF!</v>
      </c>
      <c r="K58" s="52" t="e">
        <f>SUM(#REF!)</f>
        <v>#REF!</v>
      </c>
      <c r="L58" s="52" t="e">
        <f>SUM(#REF!)</f>
        <v>#REF!</v>
      </c>
      <c r="M58" s="52" t="e">
        <f>SUM(#REF!)</f>
        <v>#REF!</v>
      </c>
      <c r="N58" s="52" t="e">
        <f>SUM(#REF!)</f>
        <v>#REF!</v>
      </c>
      <c r="O58" s="52" t="e">
        <f>SUM(#REF!)</f>
        <v>#REF!</v>
      </c>
      <c r="P58" s="52" t="e">
        <f>SUM(#REF!)</f>
        <v>#REF!</v>
      </c>
      <c r="Q58" s="52" t="e">
        <f>SUM(#REF!)</f>
        <v>#REF!</v>
      </c>
      <c r="R58" s="67"/>
    </row>
    <row r="59" spans="1:18">
      <c r="A59" s="38"/>
      <c r="B59" s="39" t="s">
        <v>23</v>
      </c>
      <c r="C59" s="23"/>
      <c r="D59" s="24"/>
      <c r="E59" s="24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8" ht="42">
      <c r="A60" s="33"/>
      <c r="B60" s="40" t="s">
        <v>38</v>
      </c>
      <c r="C60" s="18" t="s">
        <v>3</v>
      </c>
      <c r="D60" s="19">
        <v>103000</v>
      </c>
      <c r="E60" s="19" t="e">
        <f t="shared" si="1"/>
        <v>#REF!</v>
      </c>
      <c r="F60" s="58" t="e">
        <f>SUM(#REF!)</f>
        <v>#REF!</v>
      </c>
      <c r="G60" s="58" t="e">
        <f>SUM(#REF!)</f>
        <v>#REF!</v>
      </c>
      <c r="H60" s="58" t="e">
        <f>SUM(#REF!)</f>
        <v>#REF!</v>
      </c>
      <c r="I60" s="58" t="e">
        <f>SUM(#REF!)</f>
        <v>#REF!</v>
      </c>
      <c r="J60" s="58" t="e">
        <f>SUM(#REF!)</f>
        <v>#REF!</v>
      </c>
      <c r="K60" s="58" t="e">
        <f>SUM(#REF!)</f>
        <v>#REF!</v>
      </c>
      <c r="L60" s="58" t="e">
        <f>SUM(#REF!)</f>
        <v>#REF!</v>
      </c>
      <c r="M60" s="58" t="e">
        <f>SUM(#REF!)</f>
        <v>#REF!</v>
      </c>
      <c r="N60" s="58" t="e">
        <f>SUM(#REF!)</f>
        <v>#REF!</v>
      </c>
      <c r="O60" s="58" t="e">
        <f>SUM(#REF!)</f>
        <v>#REF!</v>
      </c>
      <c r="P60" s="58" t="e">
        <f>SUM(#REF!)</f>
        <v>#REF!</v>
      </c>
      <c r="Q60" s="58" t="e">
        <f>SUM(#REF!)</f>
        <v>#REF!</v>
      </c>
    </row>
    <row r="61" spans="1:18">
      <c r="A61" s="33"/>
      <c r="B61" s="41" t="s">
        <v>39</v>
      </c>
      <c r="C61" s="18" t="s">
        <v>3</v>
      </c>
      <c r="D61" s="19"/>
      <c r="E61" s="19" t="e">
        <f t="shared" si="1"/>
        <v>#REF!</v>
      </c>
      <c r="F61" s="58" t="e">
        <f>SUM(#REF!)</f>
        <v>#REF!</v>
      </c>
      <c r="G61" s="58" t="e">
        <f>SUM(#REF!)</f>
        <v>#REF!</v>
      </c>
      <c r="H61" s="58" t="e">
        <f>SUM(#REF!)</f>
        <v>#REF!</v>
      </c>
      <c r="I61" s="58" t="e">
        <f>SUM(#REF!)</f>
        <v>#REF!</v>
      </c>
      <c r="J61" s="58" t="e">
        <f>SUM(#REF!)</f>
        <v>#REF!</v>
      </c>
      <c r="K61" s="58" t="e">
        <f>SUM(#REF!)</f>
        <v>#REF!</v>
      </c>
      <c r="L61" s="58" t="e">
        <f>SUM(#REF!)</f>
        <v>#REF!</v>
      </c>
      <c r="M61" s="58" t="e">
        <f>SUM(#REF!)</f>
        <v>#REF!</v>
      </c>
      <c r="N61" s="58" t="e">
        <f>SUM(#REF!)</f>
        <v>#REF!</v>
      </c>
      <c r="O61" s="58" t="e">
        <f>SUM(#REF!)</f>
        <v>#REF!</v>
      </c>
      <c r="P61" s="58" t="e">
        <f>SUM(#REF!)</f>
        <v>#REF!</v>
      </c>
      <c r="Q61" s="58" t="e">
        <f>SUM(#REF!)</f>
        <v>#REF!</v>
      </c>
    </row>
    <row r="62" spans="1:18">
      <c r="A62" s="33"/>
      <c r="B62" s="41" t="s">
        <v>40</v>
      </c>
      <c r="C62" s="18" t="s">
        <v>3</v>
      </c>
      <c r="D62" s="19"/>
      <c r="E62" s="19" t="e">
        <f t="shared" si="1"/>
        <v>#REF!</v>
      </c>
      <c r="F62" s="58" t="e">
        <f>SUM(#REF!)</f>
        <v>#REF!</v>
      </c>
      <c r="G62" s="58" t="e">
        <f>SUM(#REF!)</f>
        <v>#REF!</v>
      </c>
      <c r="H62" s="58" t="e">
        <f>SUM(#REF!)</f>
        <v>#REF!</v>
      </c>
      <c r="I62" s="58" t="e">
        <f>SUM(#REF!)</f>
        <v>#REF!</v>
      </c>
      <c r="J62" s="58" t="e">
        <f>SUM(#REF!)</f>
        <v>#REF!</v>
      </c>
      <c r="K62" s="58" t="e">
        <f>SUM(#REF!)</f>
        <v>#REF!</v>
      </c>
      <c r="L62" s="58" t="e">
        <f>SUM(#REF!)</f>
        <v>#REF!</v>
      </c>
      <c r="M62" s="58" t="e">
        <f>SUM(#REF!)</f>
        <v>#REF!</v>
      </c>
      <c r="N62" s="58" t="e">
        <f>SUM(#REF!)</f>
        <v>#REF!</v>
      </c>
      <c r="O62" s="58" t="e">
        <f>SUM(#REF!)</f>
        <v>#REF!</v>
      </c>
      <c r="P62" s="58" t="e">
        <f>SUM(#REF!)</f>
        <v>#REF!</v>
      </c>
      <c r="Q62" s="58" t="e">
        <f>SUM(#REF!)</f>
        <v>#REF!</v>
      </c>
    </row>
    <row r="63" spans="1:18">
      <c r="A63" s="33"/>
      <c r="B63" s="41" t="s">
        <v>41</v>
      </c>
      <c r="C63" s="18" t="s">
        <v>3</v>
      </c>
      <c r="D63" s="19"/>
      <c r="E63" s="19" t="e">
        <f t="shared" si="1"/>
        <v>#REF!</v>
      </c>
      <c r="F63" s="58" t="e">
        <f>SUM(#REF!)</f>
        <v>#REF!</v>
      </c>
      <c r="G63" s="58" t="e">
        <f>SUM(#REF!)</f>
        <v>#REF!</v>
      </c>
      <c r="H63" s="58" t="e">
        <f>SUM(#REF!)</f>
        <v>#REF!</v>
      </c>
      <c r="I63" s="58" t="e">
        <f>SUM(#REF!)</f>
        <v>#REF!</v>
      </c>
      <c r="J63" s="58" t="e">
        <f>SUM(#REF!)</f>
        <v>#REF!</v>
      </c>
      <c r="K63" s="58" t="e">
        <f>SUM(#REF!)</f>
        <v>#REF!</v>
      </c>
      <c r="L63" s="58" t="e">
        <f>SUM(#REF!)</f>
        <v>#REF!</v>
      </c>
      <c r="M63" s="58" t="e">
        <f>SUM(#REF!)</f>
        <v>#REF!</v>
      </c>
      <c r="N63" s="58" t="e">
        <f>SUM(#REF!)</f>
        <v>#REF!</v>
      </c>
      <c r="O63" s="58" t="e">
        <f>SUM(#REF!)</f>
        <v>#REF!</v>
      </c>
      <c r="P63" s="58" t="e">
        <f>SUM(#REF!)</f>
        <v>#REF!</v>
      </c>
      <c r="Q63" s="58" t="e">
        <f>SUM(#REF!)</f>
        <v>#REF!</v>
      </c>
    </row>
    <row r="64" spans="1:18">
      <c r="A64" s="33"/>
      <c r="B64" s="43" t="s">
        <v>42</v>
      </c>
      <c r="C64" s="18" t="s">
        <v>3</v>
      </c>
      <c r="D64" s="19">
        <v>6700</v>
      </c>
      <c r="E64" s="19" t="e">
        <f t="shared" si="1"/>
        <v>#REF!</v>
      </c>
      <c r="F64" s="58" t="e">
        <f>SUM(#REF!)</f>
        <v>#REF!</v>
      </c>
      <c r="G64" s="58" t="e">
        <f>SUM(#REF!)</f>
        <v>#REF!</v>
      </c>
      <c r="H64" s="58" t="e">
        <f>SUM(#REF!)</f>
        <v>#REF!</v>
      </c>
      <c r="I64" s="58" t="e">
        <f>SUM(#REF!)</f>
        <v>#REF!</v>
      </c>
      <c r="J64" s="58" t="e">
        <f>SUM(#REF!)</f>
        <v>#REF!</v>
      </c>
      <c r="K64" s="58" t="e">
        <f>SUM(#REF!)</f>
        <v>#REF!</v>
      </c>
      <c r="L64" s="58" t="e">
        <f>SUM(#REF!)</f>
        <v>#REF!</v>
      </c>
      <c r="M64" s="58" t="e">
        <f>SUM(#REF!)</f>
        <v>#REF!</v>
      </c>
      <c r="N64" s="58" t="e">
        <f>SUM(#REF!)</f>
        <v>#REF!</v>
      </c>
      <c r="O64" s="58" t="e">
        <f>SUM(#REF!)</f>
        <v>#REF!</v>
      </c>
      <c r="P64" s="58" t="e">
        <f>SUM(#REF!)</f>
        <v>#REF!</v>
      </c>
      <c r="Q64" s="58" t="e">
        <f>SUM(#REF!)</f>
        <v>#REF!</v>
      </c>
    </row>
    <row r="65" spans="1:17" ht="42">
      <c r="A65" s="33"/>
      <c r="B65" s="43" t="s">
        <v>43</v>
      </c>
      <c r="C65" s="18" t="s">
        <v>3</v>
      </c>
      <c r="D65" s="19">
        <v>34000</v>
      </c>
      <c r="E65" s="19" t="e">
        <f t="shared" si="1"/>
        <v>#REF!</v>
      </c>
      <c r="F65" s="58" t="e">
        <f>SUM(#REF!)</f>
        <v>#REF!</v>
      </c>
      <c r="G65" s="58" t="e">
        <f>SUM(#REF!)</f>
        <v>#REF!</v>
      </c>
      <c r="H65" s="58" t="e">
        <f>SUM(#REF!)</f>
        <v>#REF!</v>
      </c>
      <c r="I65" s="58" t="e">
        <f>SUM(#REF!)</f>
        <v>#REF!</v>
      </c>
      <c r="J65" s="58" t="e">
        <f>SUM(#REF!)</f>
        <v>#REF!</v>
      </c>
      <c r="K65" s="58" t="e">
        <f>SUM(#REF!)</f>
        <v>#REF!</v>
      </c>
      <c r="L65" s="58" t="e">
        <f>SUM(#REF!)</f>
        <v>#REF!</v>
      </c>
      <c r="M65" s="58" t="e">
        <f>SUM(#REF!)</f>
        <v>#REF!</v>
      </c>
      <c r="N65" s="58" t="e">
        <f>SUM(#REF!)</f>
        <v>#REF!</v>
      </c>
      <c r="O65" s="58" t="e">
        <f>SUM(#REF!)</f>
        <v>#REF!</v>
      </c>
      <c r="P65" s="58" t="e">
        <f>SUM(#REF!)</f>
        <v>#REF!</v>
      </c>
      <c r="Q65" s="58" t="e">
        <f>SUM(#REF!)</f>
        <v>#REF!</v>
      </c>
    </row>
    <row r="66" spans="1:17">
      <c r="A66" s="33"/>
      <c r="B66" s="42" t="s">
        <v>44</v>
      </c>
      <c r="C66" s="18" t="s">
        <v>3</v>
      </c>
      <c r="D66" s="19"/>
      <c r="E66" s="19" t="e">
        <f t="shared" si="1"/>
        <v>#REF!</v>
      </c>
      <c r="F66" s="58" t="e">
        <f>SUM(#REF!)</f>
        <v>#REF!</v>
      </c>
      <c r="G66" s="58" t="e">
        <f>SUM(#REF!)</f>
        <v>#REF!</v>
      </c>
      <c r="H66" s="58" t="e">
        <f>SUM(#REF!)</f>
        <v>#REF!</v>
      </c>
      <c r="I66" s="58" t="e">
        <f>SUM(#REF!)</f>
        <v>#REF!</v>
      </c>
      <c r="J66" s="58" t="e">
        <f>SUM(#REF!)</f>
        <v>#REF!</v>
      </c>
      <c r="K66" s="58" t="e">
        <f>SUM(#REF!)</f>
        <v>#REF!</v>
      </c>
      <c r="L66" s="58" t="e">
        <f>SUM(#REF!)</f>
        <v>#REF!</v>
      </c>
      <c r="M66" s="58" t="e">
        <f>SUM(#REF!)</f>
        <v>#REF!</v>
      </c>
      <c r="N66" s="58" t="e">
        <f>SUM(#REF!)</f>
        <v>#REF!</v>
      </c>
      <c r="O66" s="58" t="e">
        <f>SUM(#REF!)</f>
        <v>#REF!</v>
      </c>
      <c r="P66" s="58" t="e">
        <f>SUM(#REF!)</f>
        <v>#REF!</v>
      </c>
      <c r="Q66" s="58" t="e">
        <f>SUM(#REF!)</f>
        <v>#REF!</v>
      </c>
    </row>
    <row r="67" spans="1:17">
      <c r="A67" s="33"/>
      <c r="B67" s="42" t="s">
        <v>45</v>
      </c>
      <c r="C67" s="18" t="s">
        <v>3</v>
      </c>
      <c r="D67" s="19"/>
      <c r="E67" s="19" t="e">
        <f t="shared" si="1"/>
        <v>#REF!</v>
      </c>
      <c r="F67" s="58" t="e">
        <f>SUM(#REF!)</f>
        <v>#REF!</v>
      </c>
      <c r="G67" s="58" t="e">
        <f>SUM(#REF!)</f>
        <v>#REF!</v>
      </c>
      <c r="H67" s="58" t="e">
        <f>SUM(#REF!)</f>
        <v>#REF!</v>
      </c>
      <c r="I67" s="58" t="e">
        <f>SUM(#REF!)</f>
        <v>#REF!</v>
      </c>
      <c r="J67" s="58" t="e">
        <f>SUM(#REF!)</f>
        <v>#REF!</v>
      </c>
      <c r="K67" s="58" t="e">
        <f>SUM(#REF!)</f>
        <v>#REF!</v>
      </c>
      <c r="L67" s="58" t="e">
        <f>SUM(#REF!)</f>
        <v>#REF!</v>
      </c>
      <c r="M67" s="58" t="e">
        <f>SUM(#REF!)</f>
        <v>#REF!</v>
      </c>
      <c r="N67" s="58" t="e">
        <f>SUM(#REF!)</f>
        <v>#REF!</v>
      </c>
      <c r="O67" s="58" t="e">
        <f>SUM(#REF!)</f>
        <v>#REF!</v>
      </c>
      <c r="P67" s="58" t="e">
        <f>SUM(#REF!)</f>
        <v>#REF!</v>
      </c>
      <c r="Q67" s="58" t="e">
        <f>SUM(#REF!)</f>
        <v>#REF!</v>
      </c>
    </row>
    <row r="68" spans="1:17">
      <c r="A68" s="68"/>
      <c r="B68" s="69" t="s">
        <v>24</v>
      </c>
      <c r="C68" s="70"/>
      <c r="D68" s="20"/>
      <c r="E68" s="19"/>
      <c r="F68" s="58"/>
      <c r="G68" s="58"/>
      <c r="H68" s="58"/>
      <c r="I68" s="58"/>
      <c r="J68" s="58"/>
      <c r="K68" s="58"/>
      <c r="L68" s="58"/>
      <c r="M68" s="58"/>
      <c r="N68" s="58"/>
      <c r="O68" s="58"/>
      <c r="P68" s="58"/>
      <c r="Q68" s="58"/>
    </row>
    <row r="69" spans="1:17">
      <c r="A69" s="68"/>
      <c r="B69" s="71" t="s">
        <v>46</v>
      </c>
      <c r="C69" s="70" t="s">
        <v>3</v>
      </c>
      <c r="D69" s="20">
        <v>140000</v>
      </c>
      <c r="E69" s="20" t="e">
        <f t="shared" si="1"/>
        <v>#REF!</v>
      </c>
      <c r="F69" s="58" t="e">
        <f>SUM(#REF!)</f>
        <v>#REF!</v>
      </c>
      <c r="G69" s="58" t="e">
        <f>SUM(#REF!)</f>
        <v>#REF!</v>
      </c>
      <c r="H69" s="58" t="e">
        <f>SUM(#REF!)</f>
        <v>#REF!</v>
      </c>
      <c r="I69" s="58" t="e">
        <f>SUM(#REF!)</f>
        <v>#REF!</v>
      </c>
      <c r="J69" s="58" t="e">
        <f>SUM(#REF!)</f>
        <v>#REF!</v>
      </c>
      <c r="K69" s="58" t="e">
        <f>SUM(#REF!)</f>
        <v>#REF!</v>
      </c>
      <c r="L69" s="58" t="e">
        <f>SUM(#REF!)</f>
        <v>#REF!</v>
      </c>
      <c r="M69" s="58" t="e">
        <f>SUM(#REF!)</f>
        <v>#REF!</v>
      </c>
      <c r="N69" s="58" t="e">
        <f>SUM(#REF!)</f>
        <v>#REF!</v>
      </c>
      <c r="O69" s="58" t="e">
        <f>SUM(#REF!)</f>
        <v>#REF!</v>
      </c>
      <c r="P69" s="58" t="e">
        <f>SUM(#REF!)</f>
        <v>#REF!</v>
      </c>
      <c r="Q69" s="58" t="e">
        <f>SUM(#REF!)</f>
        <v>#REF!</v>
      </c>
    </row>
    <row r="70" spans="1:17">
      <c r="A70" s="68"/>
      <c r="B70" s="69" t="s">
        <v>25</v>
      </c>
      <c r="C70" s="70"/>
      <c r="D70" s="20"/>
      <c r="E70" s="20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</row>
    <row r="71" spans="1:17">
      <c r="A71" s="68"/>
      <c r="B71" s="71" t="s">
        <v>127</v>
      </c>
      <c r="C71" s="70" t="s">
        <v>3</v>
      </c>
      <c r="D71" s="20">
        <v>55000</v>
      </c>
      <c r="E71" s="20" t="e">
        <f t="shared" si="1"/>
        <v>#REF!</v>
      </c>
      <c r="F71" s="58" t="e">
        <f>SUM(#REF!)</f>
        <v>#REF!</v>
      </c>
      <c r="G71" s="58" t="e">
        <f>SUM(#REF!)</f>
        <v>#REF!</v>
      </c>
      <c r="H71" s="58" t="e">
        <f>SUM(#REF!)</f>
        <v>#REF!</v>
      </c>
      <c r="I71" s="58" t="e">
        <f>SUM(#REF!)</f>
        <v>#REF!</v>
      </c>
      <c r="J71" s="58" t="e">
        <f>SUM(#REF!)</f>
        <v>#REF!</v>
      </c>
      <c r="K71" s="58" t="e">
        <f>SUM(#REF!)</f>
        <v>#REF!</v>
      </c>
      <c r="L71" s="58" t="e">
        <f>SUM(#REF!)</f>
        <v>#REF!</v>
      </c>
      <c r="M71" s="58" t="e">
        <f>SUM(#REF!)</f>
        <v>#REF!</v>
      </c>
      <c r="N71" s="58" t="e">
        <f>SUM(#REF!)</f>
        <v>#REF!</v>
      </c>
      <c r="O71" s="58" t="e">
        <f>SUM(#REF!)</f>
        <v>#REF!</v>
      </c>
      <c r="P71" s="58" t="e">
        <f>SUM(#REF!)</f>
        <v>#REF!</v>
      </c>
      <c r="Q71" s="58" t="e">
        <f>SUM(#REF!)</f>
        <v>#REF!</v>
      </c>
    </row>
    <row r="72" spans="1:17">
      <c r="A72" s="68"/>
      <c r="B72" s="71" t="s">
        <v>18</v>
      </c>
      <c r="C72" s="70" t="s">
        <v>8</v>
      </c>
      <c r="D72" s="20">
        <v>55000</v>
      </c>
      <c r="E72" s="20" t="e">
        <f t="shared" si="1"/>
        <v>#REF!</v>
      </c>
      <c r="F72" s="58" t="e">
        <f>SUM(#REF!)</f>
        <v>#REF!</v>
      </c>
      <c r="G72" s="58" t="e">
        <f>SUM(#REF!)</f>
        <v>#REF!</v>
      </c>
      <c r="H72" s="58" t="e">
        <f>SUM(#REF!)</f>
        <v>#REF!</v>
      </c>
      <c r="I72" s="58" t="e">
        <f>SUM(#REF!)</f>
        <v>#REF!</v>
      </c>
      <c r="J72" s="58" t="e">
        <f>SUM(#REF!)</f>
        <v>#REF!</v>
      </c>
      <c r="K72" s="58" t="e">
        <f>SUM(#REF!)</f>
        <v>#REF!</v>
      </c>
      <c r="L72" s="58" t="e">
        <f>SUM(#REF!)</f>
        <v>#REF!</v>
      </c>
      <c r="M72" s="58" t="e">
        <f>SUM(#REF!)</f>
        <v>#REF!</v>
      </c>
      <c r="N72" s="58" t="e">
        <f>SUM(#REF!)</f>
        <v>#REF!</v>
      </c>
      <c r="O72" s="58" t="e">
        <f>SUM(#REF!)</f>
        <v>#REF!</v>
      </c>
      <c r="P72" s="58" t="e">
        <f>SUM(#REF!)</f>
        <v>#REF!</v>
      </c>
      <c r="Q72" s="58" t="e">
        <f>SUM(#REF!)</f>
        <v>#REF!</v>
      </c>
    </row>
    <row r="73" spans="1:17">
      <c r="A73" s="68"/>
      <c r="B73" s="71" t="s">
        <v>128</v>
      </c>
      <c r="C73" s="70" t="s">
        <v>3</v>
      </c>
      <c r="D73" s="20">
        <v>3180</v>
      </c>
      <c r="E73" s="20" t="e">
        <f t="shared" si="1"/>
        <v>#REF!</v>
      </c>
      <c r="F73" s="58" t="e">
        <f>SUM(#REF!)</f>
        <v>#REF!</v>
      </c>
      <c r="G73" s="58" t="e">
        <f>SUM(#REF!)</f>
        <v>#REF!</v>
      </c>
      <c r="H73" s="58" t="e">
        <f>SUM(#REF!)</f>
        <v>#REF!</v>
      </c>
      <c r="I73" s="58" t="e">
        <f>SUM(#REF!)</f>
        <v>#REF!</v>
      </c>
      <c r="J73" s="58" t="e">
        <f>SUM(#REF!)</f>
        <v>#REF!</v>
      </c>
      <c r="K73" s="58" t="e">
        <f>SUM(#REF!)</f>
        <v>#REF!</v>
      </c>
      <c r="L73" s="58" t="e">
        <f>SUM(#REF!)</f>
        <v>#REF!</v>
      </c>
      <c r="M73" s="58" t="e">
        <f>SUM(#REF!)</f>
        <v>#REF!</v>
      </c>
      <c r="N73" s="58" t="e">
        <f>SUM(#REF!)</f>
        <v>#REF!</v>
      </c>
      <c r="O73" s="58" t="e">
        <f>SUM(#REF!)</f>
        <v>#REF!</v>
      </c>
      <c r="P73" s="58" t="e">
        <f>SUM(#REF!)</f>
        <v>#REF!</v>
      </c>
      <c r="Q73" s="58" t="e">
        <f>SUM(#REF!)</f>
        <v>#REF!</v>
      </c>
    </row>
    <row r="74" spans="1:17" ht="22.5" customHeight="1">
      <c r="A74" s="68"/>
      <c r="B74" s="71" t="s">
        <v>21</v>
      </c>
      <c r="C74" s="70" t="s">
        <v>22</v>
      </c>
      <c r="D74" s="20">
        <v>310.8</v>
      </c>
      <c r="E74" s="20" t="e">
        <f t="shared" si="1"/>
        <v>#REF!</v>
      </c>
      <c r="F74" s="65" t="e">
        <f>SUM(#REF!)</f>
        <v>#REF!</v>
      </c>
      <c r="G74" s="65" t="e">
        <f>SUM(#REF!)</f>
        <v>#REF!</v>
      </c>
      <c r="H74" s="65" t="e">
        <f>SUM(#REF!)</f>
        <v>#REF!</v>
      </c>
      <c r="I74" s="65" t="e">
        <f>SUM(#REF!)</f>
        <v>#REF!</v>
      </c>
      <c r="J74" s="65" t="e">
        <f>SUM(#REF!)</f>
        <v>#REF!</v>
      </c>
      <c r="K74" s="65" t="e">
        <f>SUM(#REF!)</f>
        <v>#REF!</v>
      </c>
      <c r="L74" s="65" t="e">
        <f>SUM(#REF!)</f>
        <v>#REF!</v>
      </c>
      <c r="M74" s="65" t="e">
        <f>SUM(#REF!)</f>
        <v>#REF!</v>
      </c>
      <c r="N74" s="65" t="e">
        <f>SUM(#REF!)</f>
        <v>#REF!</v>
      </c>
      <c r="O74" s="65" t="e">
        <f>SUM(#REF!)</f>
        <v>#REF!</v>
      </c>
      <c r="P74" s="65" t="e">
        <f>SUM(#REF!)</f>
        <v>#REF!</v>
      </c>
      <c r="Q74" s="65" t="e">
        <f>SUM(#REF!)</f>
        <v>#REF!</v>
      </c>
    </row>
    <row r="75" spans="1:17" ht="22.5" customHeight="1">
      <c r="A75" s="68"/>
      <c r="B75" s="72" t="s">
        <v>136</v>
      </c>
      <c r="C75" s="70" t="s">
        <v>3</v>
      </c>
      <c r="D75" s="20">
        <v>3000</v>
      </c>
      <c r="E75" s="20" t="e">
        <f t="shared" si="1"/>
        <v>#REF!</v>
      </c>
      <c r="F75" s="58" t="e">
        <f>SUM(#REF!)</f>
        <v>#REF!</v>
      </c>
      <c r="G75" s="58" t="e">
        <f>SUM(#REF!)</f>
        <v>#REF!</v>
      </c>
      <c r="H75" s="58" t="e">
        <f>SUM(#REF!)</f>
        <v>#REF!</v>
      </c>
      <c r="I75" s="58" t="e">
        <f>SUM(#REF!)</f>
        <v>#REF!</v>
      </c>
      <c r="J75" s="58" t="e">
        <f>SUM(#REF!)</f>
        <v>#REF!</v>
      </c>
      <c r="K75" s="58" t="e">
        <f>SUM(#REF!)</f>
        <v>#REF!</v>
      </c>
      <c r="L75" s="58" t="e">
        <f>SUM(#REF!)</f>
        <v>#REF!</v>
      </c>
      <c r="M75" s="58" t="e">
        <f>SUM(#REF!)</f>
        <v>#REF!</v>
      </c>
      <c r="N75" s="58" t="e">
        <f>SUM(#REF!)</f>
        <v>#REF!</v>
      </c>
      <c r="O75" s="58" t="e">
        <f>SUM(#REF!)</f>
        <v>#REF!</v>
      </c>
      <c r="P75" s="58" t="e">
        <f>SUM(#REF!)</f>
        <v>#REF!</v>
      </c>
      <c r="Q75" s="58" t="e">
        <f>SUM(#REF!)</f>
        <v>#REF!</v>
      </c>
    </row>
    <row r="76" spans="1:17" ht="22.5" customHeight="1">
      <c r="A76" s="68"/>
      <c r="B76" s="73" t="s">
        <v>58</v>
      </c>
      <c r="C76" s="70" t="s">
        <v>22</v>
      </c>
      <c r="D76" s="20">
        <v>300</v>
      </c>
      <c r="E76" s="20" t="e">
        <f t="shared" si="1"/>
        <v>#REF!</v>
      </c>
      <c r="F76" s="65" t="e">
        <f>SUM(#REF!)</f>
        <v>#REF!</v>
      </c>
      <c r="G76" s="65" t="e">
        <f>SUM(#REF!)</f>
        <v>#REF!</v>
      </c>
      <c r="H76" s="65" t="e">
        <f>SUM(#REF!)</f>
        <v>#REF!</v>
      </c>
      <c r="I76" s="65" t="e">
        <f>SUM(#REF!)</f>
        <v>#REF!</v>
      </c>
      <c r="J76" s="65" t="e">
        <f>SUM(#REF!)</f>
        <v>#REF!</v>
      </c>
      <c r="K76" s="65" t="e">
        <f>SUM(#REF!)</f>
        <v>#REF!</v>
      </c>
      <c r="L76" s="65" t="e">
        <f>SUM(#REF!)</f>
        <v>#REF!</v>
      </c>
      <c r="M76" s="65" t="e">
        <f>SUM(#REF!)</f>
        <v>#REF!</v>
      </c>
      <c r="N76" s="65" t="e">
        <f>SUM(#REF!)</f>
        <v>#REF!</v>
      </c>
      <c r="O76" s="65" t="e">
        <f>SUM(#REF!)</f>
        <v>#REF!</v>
      </c>
      <c r="P76" s="65" t="e">
        <f>SUM(#REF!)</f>
        <v>#REF!</v>
      </c>
      <c r="Q76" s="65" t="e">
        <f>SUM(#REF!)</f>
        <v>#REF!</v>
      </c>
    </row>
    <row r="77" spans="1:17" ht="22.5" customHeight="1">
      <c r="A77" s="68"/>
      <c r="B77" s="72" t="s">
        <v>137</v>
      </c>
      <c r="C77" s="70" t="s">
        <v>3</v>
      </c>
      <c r="D77" s="20">
        <v>180</v>
      </c>
      <c r="E77" s="20" t="e">
        <f t="shared" si="1"/>
        <v>#REF!</v>
      </c>
      <c r="F77" s="58" t="e">
        <f>SUM(#REF!)</f>
        <v>#REF!</v>
      </c>
      <c r="G77" s="58" t="e">
        <f>SUM(ต.ค.56:#REF!)</f>
        <v>#NAME?</v>
      </c>
      <c r="H77" s="58" t="e">
        <f>SUM(ต.ค.56:#REF!)</f>
        <v>#NAME?</v>
      </c>
      <c r="I77" s="58" t="e">
        <f>SUM(ต.ค.56:#REF!)</f>
        <v>#NAME?</v>
      </c>
      <c r="J77" s="58" t="e">
        <f>SUM(ต.ค.56:#REF!)</f>
        <v>#NAME?</v>
      </c>
      <c r="K77" s="58" t="e">
        <f>SUM(ต.ค.56:#REF!)</f>
        <v>#NAME?</v>
      </c>
      <c r="L77" s="58" t="e">
        <f>SUM(ต.ค.56:#REF!)</f>
        <v>#NAME?</v>
      </c>
      <c r="M77" s="58" t="e">
        <f>SUM(ต.ค.56:#REF!)</f>
        <v>#NAME?</v>
      </c>
      <c r="N77" s="58" t="e">
        <f>SUM(ต.ค.56:#REF!)</f>
        <v>#NAME?</v>
      </c>
      <c r="O77" s="58" t="e">
        <f>SUM(ต.ค.56:#REF!)</f>
        <v>#NAME?</v>
      </c>
      <c r="P77" s="58" t="e">
        <f>SUM(ต.ค.56:#REF!)</f>
        <v>#NAME?</v>
      </c>
      <c r="Q77" s="58" t="e">
        <f>SUM(ต.ค.56:#REF!)</f>
        <v>#NAME?</v>
      </c>
    </row>
    <row r="78" spans="1:17" ht="22.5" customHeight="1">
      <c r="A78" s="68"/>
      <c r="B78" s="73" t="s">
        <v>59</v>
      </c>
      <c r="C78" s="70" t="s">
        <v>22</v>
      </c>
      <c r="D78" s="86">
        <v>10.8</v>
      </c>
      <c r="E78" s="20" t="e">
        <f t="shared" si="1"/>
        <v>#REF!</v>
      </c>
      <c r="F78" s="65" t="e">
        <f>SUM(#REF!)</f>
        <v>#REF!</v>
      </c>
      <c r="G78" s="65" t="e">
        <f>SUM(#REF!)</f>
        <v>#REF!</v>
      </c>
      <c r="H78" s="65" t="e">
        <f>SUM(#REF!)</f>
        <v>#REF!</v>
      </c>
      <c r="I78" s="65" t="e">
        <f>SUM(#REF!)</f>
        <v>#REF!</v>
      </c>
      <c r="J78" s="65" t="e">
        <f>SUM(#REF!)</f>
        <v>#REF!</v>
      </c>
      <c r="K78" s="65" t="e">
        <f>SUM(#REF!)</f>
        <v>#REF!</v>
      </c>
      <c r="L78" s="65" t="e">
        <f>SUM(#REF!)</f>
        <v>#REF!</v>
      </c>
      <c r="M78" s="65" t="e">
        <f>SUM(#REF!)</f>
        <v>#REF!</v>
      </c>
      <c r="N78" s="65" t="e">
        <f>SUM(#REF!)</f>
        <v>#REF!</v>
      </c>
      <c r="O78" s="65" t="e">
        <f>SUM(#REF!)</f>
        <v>#REF!</v>
      </c>
      <c r="P78" s="65" t="e">
        <f>SUM(#REF!)</f>
        <v>#REF!</v>
      </c>
      <c r="Q78" s="65" t="e">
        <f>SUM(#REF!)</f>
        <v>#REF!</v>
      </c>
    </row>
    <row r="79" spans="1:17">
      <c r="A79" s="68"/>
      <c r="B79" s="71" t="s">
        <v>129</v>
      </c>
      <c r="C79" s="70" t="s">
        <v>3</v>
      </c>
      <c r="D79" s="20">
        <v>360</v>
      </c>
      <c r="E79" s="20" t="e">
        <f t="shared" si="1"/>
        <v>#REF!</v>
      </c>
      <c r="F79" s="58" t="e">
        <f>SUM(#REF!)</f>
        <v>#REF!</v>
      </c>
      <c r="G79" s="58" t="e">
        <f>SUM(#REF!)</f>
        <v>#REF!</v>
      </c>
      <c r="H79" s="58" t="e">
        <f>SUM(#REF!)</f>
        <v>#REF!</v>
      </c>
      <c r="I79" s="58" t="e">
        <f>SUM(#REF!)</f>
        <v>#REF!</v>
      </c>
      <c r="J79" s="58" t="e">
        <f>SUM(#REF!)</f>
        <v>#REF!</v>
      </c>
      <c r="K79" s="58" t="e">
        <f>SUM(#REF!)</f>
        <v>#REF!</v>
      </c>
      <c r="L79" s="58" t="e">
        <f>SUM(#REF!)</f>
        <v>#REF!</v>
      </c>
      <c r="M79" s="58" t="e">
        <f>SUM(#REF!)</f>
        <v>#REF!</v>
      </c>
      <c r="N79" s="58" t="e">
        <f>SUM(#REF!)</f>
        <v>#REF!</v>
      </c>
      <c r="O79" s="58" t="e">
        <f>SUM(#REF!)</f>
        <v>#REF!</v>
      </c>
      <c r="P79" s="58" t="e">
        <f>SUM(#REF!)</f>
        <v>#REF!</v>
      </c>
      <c r="Q79" s="58" t="e">
        <f>SUM(#REF!)</f>
        <v>#REF!</v>
      </c>
    </row>
    <row r="80" spans="1:17" ht="34.5" customHeight="1">
      <c r="A80" s="68"/>
      <c r="B80" s="71" t="s">
        <v>28</v>
      </c>
      <c r="C80" s="70" t="s">
        <v>22</v>
      </c>
      <c r="D80" s="44">
        <v>10</v>
      </c>
      <c r="E80" s="44" t="e">
        <f t="shared" si="1"/>
        <v>#REF!</v>
      </c>
      <c r="F80" s="65" t="e">
        <f>SUM(#REF!)</f>
        <v>#REF!</v>
      </c>
      <c r="G80" s="65" t="e">
        <f>SUM(#REF!)</f>
        <v>#REF!</v>
      </c>
      <c r="H80" s="65" t="e">
        <f>SUM(#REF!)</f>
        <v>#REF!</v>
      </c>
      <c r="I80" s="65" t="e">
        <f>SUM(#REF!)</f>
        <v>#REF!</v>
      </c>
      <c r="J80" s="65" t="e">
        <f>SUM(#REF!)</f>
        <v>#REF!</v>
      </c>
      <c r="K80" s="65" t="e">
        <f>SUM(#REF!)</f>
        <v>#REF!</v>
      </c>
      <c r="L80" s="65" t="e">
        <f>SUM(#REF!)</f>
        <v>#REF!</v>
      </c>
      <c r="M80" s="65" t="e">
        <f>SUM(#REF!)</f>
        <v>#REF!</v>
      </c>
      <c r="N80" s="65" t="e">
        <f>SUM(#REF!)</f>
        <v>#REF!</v>
      </c>
      <c r="O80" s="65" t="e">
        <f>SUM(#REF!)</f>
        <v>#REF!</v>
      </c>
      <c r="P80" s="65" t="e">
        <f>SUM(#REF!)</f>
        <v>#REF!</v>
      </c>
      <c r="Q80" s="65" t="e">
        <f>SUM(#REF!)</f>
        <v>#REF!</v>
      </c>
    </row>
    <row r="81" spans="1:17" ht="20.25" customHeight="1">
      <c r="A81" s="68"/>
      <c r="B81" s="69" t="s">
        <v>111</v>
      </c>
      <c r="C81" s="70"/>
      <c r="D81" s="20"/>
      <c r="E81" s="20"/>
      <c r="F81" s="58"/>
      <c r="G81" s="58"/>
      <c r="H81" s="58"/>
      <c r="I81" s="58"/>
      <c r="J81" s="58"/>
      <c r="K81" s="58"/>
      <c r="L81" s="58"/>
      <c r="M81" s="58"/>
      <c r="N81" s="58"/>
      <c r="O81" s="58"/>
      <c r="P81" s="58"/>
      <c r="Q81" s="58"/>
    </row>
    <row r="82" spans="1:17">
      <c r="A82" s="68"/>
      <c r="B82" s="74" t="s">
        <v>130</v>
      </c>
      <c r="C82" s="70" t="s">
        <v>3</v>
      </c>
      <c r="D82" s="20">
        <v>60000</v>
      </c>
      <c r="E82" s="20" t="e">
        <f t="shared" si="1"/>
        <v>#REF!</v>
      </c>
      <c r="F82" s="58" t="e">
        <f>SUM(#REF!)</f>
        <v>#REF!</v>
      </c>
      <c r="G82" s="58" t="e">
        <f>SUM(ต.ค.56:#REF!)</f>
        <v>#NAME?</v>
      </c>
      <c r="H82" s="58" t="e">
        <f>SUM(ต.ค.56:#REF!)</f>
        <v>#NAME?</v>
      </c>
      <c r="I82" s="58" t="e">
        <f>SUM(ต.ค.56:#REF!)</f>
        <v>#NAME?</v>
      </c>
      <c r="J82" s="58" t="e">
        <f>SUM(ต.ค.56:#REF!)</f>
        <v>#NAME?</v>
      </c>
      <c r="K82" s="58" t="e">
        <f>SUM(ต.ค.56:#REF!)</f>
        <v>#NAME?</v>
      </c>
      <c r="L82" s="58" t="e">
        <f>SUM(ต.ค.56:#REF!)</f>
        <v>#NAME?</v>
      </c>
      <c r="M82" s="58" t="e">
        <f>SUM(ต.ค.56:#REF!)</f>
        <v>#NAME?</v>
      </c>
      <c r="N82" s="58" t="e">
        <f>SUM(ต.ค.56:#REF!)</f>
        <v>#NAME?</v>
      </c>
      <c r="O82" s="58" t="e">
        <f>SUM(ต.ค.56:#REF!)</f>
        <v>#NAME?</v>
      </c>
      <c r="P82" s="58" t="e">
        <f>SUM(ต.ค.56:#REF!)</f>
        <v>#NAME?</v>
      </c>
      <c r="Q82" s="58" t="e">
        <f>SUM(ต.ค.56:#REF!)</f>
        <v>#NAME?</v>
      </c>
    </row>
    <row r="83" spans="1:17" ht="46.5" customHeight="1">
      <c r="A83" s="68"/>
      <c r="B83" s="74" t="s">
        <v>165</v>
      </c>
      <c r="C83" s="70" t="s">
        <v>3</v>
      </c>
      <c r="D83" s="20">
        <v>600000</v>
      </c>
      <c r="E83" s="20" t="e">
        <f t="shared" si="1"/>
        <v>#REF!</v>
      </c>
      <c r="F83" s="58" t="e">
        <f>SUM(#REF!)</f>
        <v>#REF!</v>
      </c>
      <c r="G83" s="58" t="e">
        <f>SUM(#REF!)</f>
        <v>#REF!</v>
      </c>
      <c r="H83" s="58" t="e">
        <f>SUM(#REF!)</f>
        <v>#REF!</v>
      </c>
      <c r="I83" s="58" t="e">
        <f>SUM(#REF!)</f>
        <v>#REF!</v>
      </c>
      <c r="J83" s="58" t="e">
        <f>SUM(#REF!)</f>
        <v>#REF!</v>
      </c>
      <c r="K83" s="58" t="e">
        <f>SUM(#REF!)</f>
        <v>#REF!</v>
      </c>
      <c r="L83" s="58" t="e">
        <f>SUM(#REF!)</f>
        <v>#REF!</v>
      </c>
      <c r="M83" s="58" t="e">
        <f>SUM(#REF!)</f>
        <v>#REF!</v>
      </c>
      <c r="N83" s="58" t="e">
        <f>SUM(#REF!)</f>
        <v>#REF!</v>
      </c>
      <c r="O83" s="58" t="e">
        <f>SUM(#REF!)</f>
        <v>#REF!</v>
      </c>
      <c r="P83" s="58" t="e">
        <f>SUM(#REF!)</f>
        <v>#REF!</v>
      </c>
      <c r="Q83" s="58" t="e">
        <f>SUM(#REF!)</f>
        <v>#REF!</v>
      </c>
    </row>
    <row r="84" spans="1:17" ht="69" customHeight="1">
      <c r="A84" s="68"/>
      <c r="B84" s="84" t="s">
        <v>112</v>
      </c>
      <c r="C84" s="70" t="s">
        <v>3</v>
      </c>
      <c r="D84" s="20">
        <v>100000</v>
      </c>
      <c r="E84" s="20" t="e">
        <f t="shared" si="1"/>
        <v>#REF!</v>
      </c>
      <c r="F84" s="58" t="e">
        <f>SUM(#REF!)</f>
        <v>#REF!</v>
      </c>
      <c r="G84" s="58" t="e">
        <f>SUM(#REF!)</f>
        <v>#REF!</v>
      </c>
      <c r="H84" s="58" t="e">
        <f>SUM(#REF!)</f>
        <v>#REF!</v>
      </c>
      <c r="I84" s="58" t="e">
        <f>SUM(#REF!)</f>
        <v>#REF!</v>
      </c>
      <c r="J84" s="58" t="e">
        <f>SUM(#REF!)</f>
        <v>#REF!</v>
      </c>
      <c r="K84" s="58" t="e">
        <f>SUM(#REF!)</f>
        <v>#REF!</v>
      </c>
      <c r="L84" s="58" t="e">
        <f>SUM(#REF!)</f>
        <v>#REF!</v>
      </c>
      <c r="M84" s="58" t="e">
        <f>SUM(#REF!)</f>
        <v>#REF!</v>
      </c>
      <c r="N84" s="58" t="e">
        <f>SUM(#REF!)</f>
        <v>#REF!</v>
      </c>
      <c r="O84" s="58" t="e">
        <f>SUM(#REF!)</f>
        <v>#REF!</v>
      </c>
      <c r="P84" s="58" t="e">
        <f>SUM(#REF!)</f>
        <v>#REF!</v>
      </c>
      <c r="Q84" s="58" t="e">
        <f>SUM(#REF!)</f>
        <v>#REF!</v>
      </c>
    </row>
    <row r="85" spans="1:17" ht="46.5" customHeight="1">
      <c r="A85" s="68"/>
      <c r="B85" s="84" t="s">
        <v>113</v>
      </c>
      <c r="C85" s="70" t="s">
        <v>3</v>
      </c>
      <c r="D85" s="20">
        <v>500000</v>
      </c>
      <c r="E85" s="20" t="e">
        <f t="shared" si="1"/>
        <v>#REF!</v>
      </c>
      <c r="F85" s="58" t="e">
        <f>SUM(#REF!)</f>
        <v>#REF!</v>
      </c>
      <c r="G85" s="58" t="e">
        <f>SUM(#REF!)</f>
        <v>#REF!</v>
      </c>
      <c r="H85" s="58" t="e">
        <f>SUM(#REF!)</f>
        <v>#REF!</v>
      </c>
      <c r="I85" s="58" t="e">
        <f>SUM(#REF!)</f>
        <v>#REF!</v>
      </c>
      <c r="J85" s="58" t="e">
        <f>SUM(#REF!)</f>
        <v>#REF!</v>
      </c>
      <c r="K85" s="58" t="e">
        <f>SUM(#REF!)</f>
        <v>#REF!</v>
      </c>
      <c r="L85" s="58" t="e">
        <f>SUM(#REF!)</f>
        <v>#REF!</v>
      </c>
      <c r="M85" s="58" t="e">
        <f>SUM(#REF!)</f>
        <v>#REF!</v>
      </c>
      <c r="N85" s="58" t="e">
        <f>SUM(#REF!)</f>
        <v>#REF!</v>
      </c>
      <c r="O85" s="58" t="e">
        <f>SUM(#REF!)</f>
        <v>#REF!</v>
      </c>
      <c r="P85" s="58" t="e">
        <f>SUM(#REF!)</f>
        <v>#REF!</v>
      </c>
      <c r="Q85" s="58" t="e">
        <f>SUM(#REF!)</f>
        <v>#REF!</v>
      </c>
    </row>
    <row r="86" spans="1:17">
      <c r="A86" s="68"/>
      <c r="B86" s="71" t="s">
        <v>131</v>
      </c>
      <c r="C86" s="70" t="s">
        <v>3</v>
      </c>
      <c r="D86" s="20">
        <v>3800</v>
      </c>
      <c r="E86" s="20" t="e">
        <f t="shared" si="1"/>
        <v>#REF!</v>
      </c>
      <c r="F86" s="58" t="e">
        <f>SUM(#REF!)</f>
        <v>#REF!</v>
      </c>
      <c r="G86" s="58" t="e">
        <f>SUM(#REF!)</f>
        <v>#REF!</v>
      </c>
      <c r="H86" s="58" t="e">
        <f>SUM(#REF!)</f>
        <v>#REF!</v>
      </c>
      <c r="I86" s="58" t="e">
        <f>SUM(#REF!)</f>
        <v>#REF!</v>
      </c>
      <c r="J86" s="58" t="e">
        <f>SUM(#REF!)</f>
        <v>#REF!</v>
      </c>
      <c r="K86" s="58" t="e">
        <f>SUM(#REF!)</f>
        <v>#REF!</v>
      </c>
      <c r="L86" s="58" t="e">
        <f>SUM(#REF!)</f>
        <v>#REF!</v>
      </c>
      <c r="M86" s="58" t="e">
        <f>SUM(#REF!)</f>
        <v>#REF!</v>
      </c>
      <c r="N86" s="58" t="e">
        <f>SUM(#REF!)</f>
        <v>#REF!</v>
      </c>
      <c r="O86" s="58" t="e">
        <f>SUM(#REF!)</f>
        <v>#REF!</v>
      </c>
      <c r="P86" s="58" t="e">
        <f>SUM(#REF!)</f>
        <v>#REF!</v>
      </c>
      <c r="Q86" s="58" t="e">
        <f>SUM(#REF!)</f>
        <v>#REF!</v>
      </c>
    </row>
    <row r="87" spans="1:17" ht="22.5" customHeight="1">
      <c r="A87" s="68"/>
      <c r="B87" s="75" t="s">
        <v>33</v>
      </c>
      <c r="C87" s="70"/>
      <c r="D87" s="20"/>
      <c r="E87" s="20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</row>
    <row r="88" spans="1:17">
      <c r="A88" s="68"/>
      <c r="B88" s="71" t="s">
        <v>132</v>
      </c>
      <c r="C88" s="70" t="s">
        <v>3</v>
      </c>
      <c r="D88" s="20">
        <v>30000</v>
      </c>
      <c r="E88" s="20" t="e">
        <f t="shared" si="1"/>
        <v>#REF!</v>
      </c>
      <c r="F88" s="58" t="e">
        <f>SUM(#REF!)</f>
        <v>#REF!</v>
      </c>
      <c r="G88" s="58" t="e">
        <f>SUM(#REF!)</f>
        <v>#REF!</v>
      </c>
      <c r="H88" s="58" t="e">
        <f>SUM(#REF!)</f>
        <v>#REF!</v>
      </c>
      <c r="I88" s="58" t="e">
        <f>SUM(#REF!)</f>
        <v>#REF!</v>
      </c>
      <c r="J88" s="58" t="e">
        <f>SUM(#REF!)</f>
        <v>#REF!</v>
      </c>
      <c r="K88" s="58" t="e">
        <f>SUM(#REF!)</f>
        <v>#REF!</v>
      </c>
      <c r="L88" s="58" t="e">
        <f>SUM(#REF!)</f>
        <v>#REF!</v>
      </c>
      <c r="M88" s="58" t="e">
        <f>SUM(#REF!)</f>
        <v>#REF!</v>
      </c>
      <c r="N88" s="58" t="e">
        <f>SUM(#REF!)</f>
        <v>#REF!</v>
      </c>
      <c r="O88" s="58" t="e">
        <f>SUM(#REF!)</f>
        <v>#REF!</v>
      </c>
      <c r="P88" s="58" t="e">
        <f>SUM(#REF!)</f>
        <v>#REF!</v>
      </c>
      <c r="Q88" s="58" t="e">
        <f>SUM(#REF!)</f>
        <v>#REF!</v>
      </c>
    </row>
    <row r="89" spans="1:17">
      <c r="A89" s="68"/>
      <c r="B89" s="76" t="s">
        <v>30</v>
      </c>
      <c r="C89" s="70"/>
      <c r="D89" s="20"/>
      <c r="E89" s="20"/>
      <c r="F89" s="58"/>
      <c r="G89" s="58"/>
      <c r="H89" s="58"/>
      <c r="I89" s="58"/>
      <c r="J89" s="58"/>
      <c r="K89" s="58"/>
      <c r="L89" s="58"/>
      <c r="M89" s="58"/>
      <c r="N89" s="58"/>
      <c r="O89" s="58"/>
      <c r="P89" s="58"/>
      <c r="Q89" s="58"/>
    </row>
    <row r="90" spans="1:17">
      <c r="A90" s="68"/>
      <c r="B90" s="69" t="s">
        <v>29</v>
      </c>
      <c r="C90" s="70"/>
      <c r="D90" s="20"/>
      <c r="E90" s="20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</row>
    <row r="91" spans="1:17">
      <c r="A91" s="68"/>
      <c r="B91" s="69" t="s">
        <v>123</v>
      </c>
      <c r="C91" s="70"/>
      <c r="D91" s="20"/>
      <c r="E91" s="20"/>
      <c r="F91" s="58"/>
      <c r="G91" s="58"/>
      <c r="H91" s="58"/>
      <c r="I91" s="58"/>
      <c r="J91" s="58"/>
      <c r="K91" s="58"/>
      <c r="L91" s="58"/>
      <c r="M91" s="58"/>
      <c r="N91" s="58"/>
      <c r="O91" s="58"/>
      <c r="P91" s="58"/>
      <c r="Q91" s="58"/>
    </row>
    <row r="92" spans="1:17">
      <c r="A92" s="68"/>
      <c r="B92" s="71" t="s">
        <v>133</v>
      </c>
      <c r="C92" s="70" t="s">
        <v>124</v>
      </c>
      <c r="D92" s="20">
        <v>241</v>
      </c>
      <c r="E92" s="20" t="e">
        <f t="shared" si="1"/>
        <v>#REF!</v>
      </c>
      <c r="F92" s="58" t="e">
        <f>SUM(#REF!)</f>
        <v>#REF!</v>
      </c>
      <c r="G92" s="58" t="e">
        <f>SUM(#REF!)</f>
        <v>#REF!</v>
      </c>
      <c r="H92" s="58" t="e">
        <f>SUM(#REF!)</f>
        <v>#REF!</v>
      </c>
      <c r="I92" s="58" t="e">
        <f>SUM(#REF!)</f>
        <v>#REF!</v>
      </c>
      <c r="J92" s="58" t="e">
        <f>SUM(#REF!)</f>
        <v>#REF!</v>
      </c>
      <c r="K92" s="58" t="e">
        <f>SUM(#REF!)</f>
        <v>#REF!</v>
      </c>
      <c r="L92" s="58" t="e">
        <f>SUM(#REF!)</f>
        <v>#REF!</v>
      </c>
      <c r="M92" s="58" t="e">
        <f>SUM(#REF!)</f>
        <v>#REF!</v>
      </c>
      <c r="N92" s="58" t="e">
        <f>SUM(#REF!)</f>
        <v>#REF!</v>
      </c>
      <c r="O92" s="58" t="e">
        <f>SUM(#REF!)</f>
        <v>#REF!</v>
      </c>
      <c r="P92" s="58" t="e">
        <f>SUM(#REF!)</f>
        <v>#REF!</v>
      </c>
      <c r="Q92" s="58" t="e">
        <f>SUM(#REF!)</f>
        <v>#REF!</v>
      </c>
    </row>
    <row r="93" spans="1:17">
      <c r="A93" s="68"/>
      <c r="B93" s="77" t="s">
        <v>31</v>
      </c>
      <c r="C93" s="70"/>
      <c r="D93" s="20"/>
      <c r="E93" s="20"/>
      <c r="F93" s="58"/>
      <c r="G93" s="58"/>
      <c r="H93" s="58"/>
      <c r="I93" s="58"/>
      <c r="J93" s="58"/>
      <c r="K93" s="58"/>
      <c r="L93" s="58"/>
      <c r="M93" s="58"/>
      <c r="N93" s="58"/>
      <c r="O93" s="58"/>
      <c r="P93" s="58"/>
      <c r="Q93" s="58"/>
    </row>
    <row r="94" spans="1:17">
      <c r="A94" s="68"/>
      <c r="B94" s="74" t="s">
        <v>47</v>
      </c>
      <c r="C94" s="70"/>
      <c r="D94" s="20"/>
      <c r="E94" s="20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</row>
    <row r="95" spans="1:17">
      <c r="A95" s="68"/>
      <c r="B95" s="74" t="s">
        <v>134</v>
      </c>
      <c r="C95" s="70" t="s">
        <v>12</v>
      </c>
      <c r="D95" s="20">
        <v>966</v>
      </c>
      <c r="E95" s="20" t="e">
        <f t="shared" ref="E95:E157" si="2">SUM(F95:Q95)</f>
        <v>#REF!</v>
      </c>
      <c r="F95" s="58" t="e">
        <f>SUM(#REF!)</f>
        <v>#REF!</v>
      </c>
      <c r="G95" s="58" t="e">
        <f>SUM(#REF!)</f>
        <v>#REF!</v>
      </c>
      <c r="H95" s="58" t="e">
        <f>SUM(#REF!)</f>
        <v>#REF!</v>
      </c>
      <c r="I95" s="58" t="e">
        <f>SUM(#REF!)</f>
        <v>#REF!</v>
      </c>
      <c r="J95" s="58" t="e">
        <f>SUM(#REF!)</f>
        <v>#REF!</v>
      </c>
      <c r="K95" s="58" t="e">
        <f>SUM(#REF!)</f>
        <v>#REF!</v>
      </c>
      <c r="L95" s="58" t="e">
        <f>SUM(#REF!)</f>
        <v>#REF!</v>
      </c>
      <c r="M95" s="58" t="e">
        <f>SUM(#REF!)</f>
        <v>#REF!</v>
      </c>
      <c r="N95" s="58" t="e">
        <f>SUM(#REF!)</f>
        <v>#REF!</v>
      </c>
      <c r="O95" s="58" t="e">
        <f>SUM(#REF!)</f>
        <v>#REF!</v>
      </c>
      <c r="P95" s="58" t="e">
        <f>SUM(#REF!)</f>
        <v>#REF!</v>
      </c>
      <c r="Q95" s="58" t="e">
        <f>SUM(#REF!)</f>
        <v>#REF!</v>
      </c>
    </row>
    <row r="96" spans="1:17">
      <c r="A96" s="68"/>
      <c r="B96" s="78" t="s">
        <v>32</v>
      </c>
      <c r="C96" s="70"/>
      <c r="D96" s="20"/>
      <c r="E96" s="20"/>
      <c r="F96" s="58"/>
      <c r="G96" s="58"/>
      <c r="H96" s="58"/>
      <c r="I96" s="58"/>
      <c r="J96" s="58"/>
      <c r="K96" s="58"/>
      <c r="L96" s="58"/>
      <c r="M96" s="58"/>
      <c r="N96" s="58"/>
      <c r="O96" s="58"/>
      <c r="P96" s="58"/>
      <c r="Q96" s="58"/>
    </row>
    <row r="97" spans="1:17">
      <c r="A97" s="68"/>
      <c r="B97" s="69" t="s">
        <v>26</v>
      </c>
      <c r="C97" s="70"/>
      <c r="D97" s="20"/>
      <c r="E97" s="20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</row>
    <row r="98" spans="1:17">
      <c r="A98" s="68"/>
      <c r="B98" s="71" t="s">
        <v>135</v>
      </c>
      <c r="C98" s="70" t="s">
        <v>3</v>
      </c>
      <c r="D98" s="20">
        <v>408000</v>
      </c>
      <c r="E98" s="20" t="e">
        <f t="shared" si="2"/>
        <v>#REF!</v>
      </c>
      <c r="F98" s="58" t="e">
        <f>SUM(#REF!)</f>
        <v>#REF!</v>
      </c>
      <c r="G98" s="58" t="e">
        <f>SUM(#REF!)</f>
        <v>#REF!</v>
      </c>
      <c r="H98" s="58" t="e">
        <f>SUM(#REF!)</f>
        <v>#REF!</v>
      </c>
      <c r="I98" s="58" t="e">
        <f>SUM(#REF!)</f>
        <v>#REF!</v>
      </c>
      <c r="J98" s="58" t="e">
        <f>SUM(#REF!)</f>
        <v>#REF!</v>
      </c>
      <c r="K98" s="58" t="e">
        <f>SUM(#REF!)</f>
        <v>#REF!</v>
      </c>
      <c r="L98" s="58" t="e">
        <f>SUM(#REF!)</f>
        <v>#REF!</v>
      </c>
      <c r="M98" s="58" t="e">
        <f>SUM(#REF!)</f>
        <v>#REF!</v>
      </c>
      <c r="N98" s="58" t="e">
        <f>SUM(#REF!)</f>
        <v>#REF!</v>
      </c>
      <c r="O98" s="58" t="e">
        <f>SUM(#REF!)</f>
        <v>#REF!</v>
      </c>
      <c r="P98" s="58" t="e">
        <f>SUM(#REF!)</f>
        <v>#REF!</v>
      </c>
      <c r="Q98" s="58" t="e">
        <f>SUM(#REF!)</f>
        <v>#REF!</v>
      </c>
    </row>
    <row r="99" spans="1:17" ht="24.75" customHeight="1">
      <c r="A99" s="68"/>
      <c r="B99" s="71" t="s">
        <v>27</v>
      </c>
      <c r="C99" s="70"/>
      <c r="D99" s="20"/>
      <c r="E99" s="19"/>
      <c r="F99" s="58"/>
      <c r="G99" s="58"/>
      <c r="H99" s="58"/>
      <c r="I99" s="58"/>
      <c r="J99" s="58"/>
      <c r="K99" s="58"/>
      <c r="L99" s="58"/>
      <c r="M99" s="58"/>
      <c r="N99" s="58"/>
      <c r="O99" s="58"/>
      <c r="P99" s="58"/>
      <c r="Q99" s="58"/>
    </row>
    <row r="100" spans="1:17">
      <c r="A100" s="31" t="s">
        <v>48</v>
      </c>
      <c r="B100" s="39" t="s">
        <v>81</v>
      </c>
      <c r="C100" s="23" t="s">
        <v>3</v>
      </c>
      <c r="D100" s="24">
        <f>SUM(D101:D107,D109,D111,D113)</f>
        <v>937500</v>
      </c>
      <c r="E100" s="24" t="e">
        <f t="shared" si="2"/>
        <v>#REF!</v>
      </c>
      <c r="F100" s="61" t="e">
        <f>SUM(#REF!)</f>
        <v>#REF!</v>
      </c>
      <c r="G100" s="61" t="e">
        <f>SUM(#REF!)</f>
        <v>#REF!</v>
      </c>
      <c r="H100" s="61" t="e">
        <f>SUM(#REF!)</f>
        <v>#REF!</v>
      </c>
      <c r="I100" s="61" t="e">
        <f>SUM(#REF!)</f>
        <v>#REF!</v>
      </c>
      <c r="J100" s="61" t="e">
        <f>SUM(#REF!)</f>
        <v>#REF!</v>
      </c>
      <c r="K100" s="61" t="e">
        <f>SUM(#REF!)</f>
        <v>#REF!</v>
      </c>
      <c r="L100" s="61" t="e">
        <f>SUM(#REF!)</f>
        <v>#REF!</v>
      </c>
      <c r="M100" s="61" t="e">
        <f>SUM(#REF!)</f>
        <v>#REF!</v>
      </c>
      <c r="N100" s="61" t="e">
        <f>SUM(#REF!)</f>
        <v>#REF!</v>
      </c>
      <c r="O100" s="61" t="e">
        <f>SUM(#REF!)</f>
        <v>#REF!</v>
      </c>
      <c r="P100" s="61" t="e">
        <f>SUM(#REF!)</f>
        <v>#REF!</v>
      </c>
      <c r="Q100" s="61" t="e">
        <f>SUM(#REF!)</f>
        <v>#REF!</v>
      </c>
    </row>
    <row r="101" spans="1:17" ht="45" customHeight="1">
      <c r="A101" s="46"/>
      <c r="B101" s="43" t="s">
        <v>71</v>
      </c>
      <c r="C101" s="18" t="s">
        <v>3</v>
      </c>
      <c r="D101" s="19">
        <v>449620</v>
      </c>
      <c r="E101" s="19" t="e">
        <f t="shared" si="2"/>
        <v>#REF!</v>
      </c>
      <c r="F101" s="62" t="e">
        <f>SUM(#REF!)</f>
        <v>#REF!</v>
      </c>
      <c r="G101" s="62" t="e">
        <f>SUM(#REF!)</f>
        <v>#REF!</v>
      </c>
      <c r="H101" s="62" t="e">
        <f>SUM(#REF!)</f>
        <v>#REF!</v>
      </c>
      <c r="I101" s="62" t="e">
        <f>SUM(#REF!)</f>
        <v>#REF!</v>
      </c>
      <c r="J101" s="62" t="e">
        <f>SUM(#REF!)</f>
        <v>#REF!</v>
      </c>
      <c r="K101" s="62" t="e">
        <f>SUM(#REF!)</f>
        <v>#REF!</v>
      </c>
      <c r="L101" s="62" t="e">
        <f>SUM(#REF!)</f>
        <v>#REF!</v>
      </c>
      <c r="M101" s="62" t="e">
        <f>SUM(#REF!)</f>
        <v>#REF!</v>
      </c>
      <c r="N101" s="62" t="e">
        <f>SUM(#REF!)</f>
        <v>#REF!</v>
      </c>
      <c r="O101" s="62" t="e">
        <f>SUM(#REF!)</f>
        <v>#REF!</v>
      </c>
      <c r="P101" s="62" t="e">
        <f>SUM(#REF!)</f>
        <v>#REF!</v>
      </c>
      <c r="Q101" s="62" t="e">
        <f>SUM(#REF!)</f>
        <v>#REF!</v>
      </c>
    </row>
    <row r="102" spans="1:17" ht="23.25" customHeight="1">
      <c r="A102" s="46"/>
      <c r="B102" s="43" t="s">
        <v>72</v>
      </c>
      <c r="C102" s="18" t="s">
        <v>3</v>
      </c>
      <c r="D102" s="19">
        <v>328000</v>
      </c>
      <c r="E102" s="19" t="e">
        <f t="shared" si="2"/>
        <v>#REF!</v>
      </c>
      <c r="F102" s="58" t="e">
        <f>SUM(#REF!)</f>
        <v>#REF!</v>
      </c>
      <c r="G102" s="58" t="e">
        <f>SUM(#REF!)</f>
        <v>#REF!</v>
      </c>
      <c r="H102" s="58" t="e">
        <f>SUM(#REF!)</f>
        <v>#REF!</v>
      </c>
      <c r="I102" s="58" t="e">
        <f>SUM(#REF!)</f>
        <v>#REF!</v>
      </c>
      <c r="J102" s="58" t="e">
        <f>SUM(#REF!)</f>
        <v>#REF!</v>
      </c>
      <c r="K102" s="58" t="e">
        <f>SUM(#REF!)</f>
        <v>#REF!</v>
      </c>
      <c r="L102" s="58" t="e">
        <f>SUM(#REF!)</f>
        <v>#REF!</v>
      </c>
      <c r="M102" s="58" t="e">
        <f>SUM(#REF!)</f>
        <v>#REF!</v>
      </c>
      <c r="N102" s="58" t="e">
        <f>SUM(#REF!)</f>
        <v>#REF!</v>
      </c>
      <c r="O102" s="58" t="e">
        <f>SUM(#REF!)</f>
        <v>#REF!</v>
      </c>
      <c r="P102" s="58" t="e">
        <f>SUM(#REF!)</f>
        <v>#REF!</v>
      </c>
      <c r="Q102" s="58" t="e">
        <f>SUM(#REF!)</f>
        <v>#REF!</v>
      </c>
    </row>
    <row r="103" spans="1:17" ht="23.25" customHeight="1">
      <c r="A103" s="46"/>
      <c r="B103" s="43" t="s">
        <v>73</v>
      </c>
      <c r="C103" s="18" t="s">
        <v>3</v>
      </c>
      <c r="D103" s="19">
        <v>112500</v>
      </c>
      <c r="E103" s="19" t="e">
        <f t="shared" si="2"/>
        <v>#REF!</v>
      </c>
      <c r="F103" s="58" t="e">
        <f>SUM(#REF!)</f>
        <v>#REF!</v>
      </c>
      <c r="G103" s="58" t="e">
        <f>SUM(#REF!)</f>
        <v>#REF!</v>
      </c>
      <c r="H103" s="58" t="e">
        <f>SUM(#REF!)</f>
        <v>#REF!</v>
      </c>
      <c r="I103" s="58" t="e">
        <f>SUM(#REF!)</f>
        <v>#REF!</v>
      </c>
      <c r="J103" s="58" t="e">
        <f>SUM(#REF!)</f>
        <v>#REF!</v>
      </c>
      <c r="K103" s="58" t="e">
        <f>SUM(#REF!)</f>
        <v>#REF!</v>
      </c>
      <c r="L103" s="58" t="e">
        <f>SUM(#REF!)</f>
        <v>#REF!</v>
      </c>
      <c r="M103" s="58" t="e">
        <f>SUM(#REF!)</f>
        <v>#REF!</v>
      </c>
      <c r="N103" s="58" t="e">
        <f>SUM(#REF!)</f>
        <v>#REF!</v>
      </c>
      <c r="O103" s="58" t="e">
        <f>SUM(#REF!)</f>
        <v>#REF!</v>
      </c>
      <c r="P103" s="58" t="e">
        <f>SUM(#REF!)</f>
        <v>#REF!</v>
      </c>
      <c r="Q103" s="58" t="e">
        <f>SUM(#REF!)</f>
        <v>#REF!</v>
      </c>
    </row>
    <row r="104" spans="1:17" ht="23.25" customHeight="1">
      <c r="A104" s="46"/>
      <c r="B104" s="43" t="s">
        <v>74</v>
      </c>
      <c r="C104" s="18" t="s">
        <v>3</v>
      </c>
      <c r="D104" s="19">
        <v>30100</v>
      </c>
      <c r="E104" s="19" t="e">
        <f t="shared" si="2"/>
        <v>#REF!</v>
      </c>
      <c r="F104" s="58" t="e">
        <f>SUM(#REF!)</f>
        <v>#REF!</v>
      </c>
      <c r="G104" s="58" t="e">
        <f>SUM(#REF!)</f>
        <v>#REF!</v>
      </c>
      <c r="H104" s="58" t="e">
        <f>SUM(#REF!)</f>
        <v>#REF!</v>
      </c>
      <c r="I104" s="58" t="e">
        <f>SUM(#REF!)</f>
        <v>#REF!</v>
      </c>
      <c r="J104" s="58" t="e">
        <f>SUM(#REF!)</f>
        <v>#REF!</v>
      </c>
      <c r="K104" s="58" t="e">
        <f>SUM(#REF!)</f>
        <v>#REF!</v>
      </c>
      <c r="L104" s="58" t="e">
        <f>SUM(#REF!)</f>
        <v>#REF!</v>
      </c>
      <c r="M104" s="58" t="e">
        <f>SUM(#REF!)</f>
        <v>#REF!</v>
      </c>
      <c r="N104" s="58" t="e">
        <f>SUM(#REF!)</f>
        <v>#REF!</v>
      </c>
      <c r="O104" s="58" t="e">
        <f>SUM(#REF!)</f>
        <v>#REF!</v>
      </c>
      <c r="P104" s="58" t="e">
        <f>SUM(#REF!)</f>
        <v>#REF!</v>
      </c>
      <c r="Q104" s="58" t="e">
        <f>SUM(#REF!)</f>
        <v>#REF!</v>
      </c>
    </row>
    <row r="105" spans="1:17" ht="23.25" customHeight="1">
      <c r="A105" s="46"/>
      <c r="B105" s="43" t="s">
        <v>75</v>
      </c>
      <c r="C105" s="18" t="s">
        <v>3</v>
      </c>
      <c r="D105" s="19">
        <v>4500</v>
      </c>
      <c r="E105" s="19" t="e">
        <f t="shared" si="2"/>
        <v>#REF!</v>
      </c>
      <c r="F105" s="58" t="e">
        <f>SUM(#REF!)</f>
        <v>#REF!</v>
      </c>
      <c r="G105" s="58" t="e">
        <f>SUM(#REF!)</f>
        <v>#REF!</v>
      </c>
      <c r="H105" s="58" t="e">
        <f>SUM(#REF!)</f>
        <v>#REF!</v>
      </c>
      <c r="I105" s="58" t="e">
        <f>SUM(#REF!)</f>
        <v>#REF!</v>
      </c>
      <c r="J105" s="58" t="e">
        <f>SUM(#REF!)</f>
        <v>#REF!</v>
      </c>
      <c r="K105" s="58" t="e">
        <f>SUM(#REF!)</f>
        <v>#REF!</v>
      </c>
      <c r="L105" s="58" t="e">
        <f>SUM(#REF!)</f>
        <v>#REF!</v>
      </c>
      <c r="M105" s="58" t="e">
        <f>SUM(#REF!)</f>
        <v>#REF!</v>
      </c>
      <c r="N105" s="58" t="e">
        <f>SUM(#REF!)</f>
        <v>#REF!</v>
      </c>
      <c r="O105" s="58" t="e">
        <f>SUM(#REF!)</f>
        <v>#REF!</v>
      </c>
      <c r="P105" s="58" t="e">
        <f>SUM(#REF!)</f>
        <v>#REF!</v>
      </c>
      <c r="Q105" s="58" t="e">
        <f>SUM(#REF!)</f>
        <v>#REF!</v>
      </c>
    </row>
    <row r="106" spans="1:17">
      <c r="A106" s="46"/>
      <c r="B106" s="45" t="s">
        <v>76</v>
      </c>
      <c r="C106" s="18" t="s">
        <v>3</v>
      </c>
      <c r="D106" s="19">
        <v>4000</v>
      </c>
      <c r="E106" s="54" t="e">
        <f t="shared" si="2"/>
        <v>#REF!</v>
      </c>
      <c r="F106" s="63" t="e">
        <f>SUM(#REF!)</f>
        <v>#REF!</v>
      </c>
      <c r="G106" s="63" t="e">
        <f>SUM(#REF!)</f>
        <v>#REF!</v>
      </c>
      <c r="H106" s="63" t="e">
        <f>SUM(#REF!)</f>
        <v>#REF!</v>
      </c>
      <c r="I106" s="63" t="e">
        <f>SUM(#REF!)</f>
        <v>#REF!</v>
      </c>
      <c r="J106" s="63" t="e">
        <f>SUM(#REF!)</f>
        <v>#REF!</v>
      </c>
      <c r="K106" s="63" t="e">
        <f>SUM(#REF!)</f>
        <v>#REF!</v>
      </c>
      <c r="L106" s="63" t="e">
        <f>SUM(#REF!)</f>
        <v>#REF!</v>
      </c>
      <c r="M106" s="63" t="e">
        <f>SUM(#REF!)</f>
        <v>#REF!</v>
      </c>
      <c r="N106" s="63" t="e">
        <f>SUM(#REF!)</f>
        <v>#REF!</v>
      </c>
      <c r="O106" s="63" t="e">
        <f>SUM(#REF!)</f>
        <v>#REF!</v>
      </c>
      <c r="P106" s="63" t="e">
        <f>SUM(#REF!)</f>
        <v>#REF!</v>
      </c>
      <c r="Q106" s="63" t="e">
        <f>SUM(#REF!)</f>
        <v>#REF!</v>
      </c>
    </row>
    <row r="107" spans="1:17">
      <c r="A107" s="46"/>
      <c r="B107" s="43" t="s">
        <v>77</v>
      </c>
      <c r="C107" s="18" t="s">
        <v>3</v>
      </c>
      <c r="D107" s="19">
        <v>5000</v>
      </c>
      <c r="E107" s="19" t="e">
        <f t="shared" si="2"/>
        <v>#REF!</v>
      </c>
      <c r="F107" s="58" t="e">
        <f>SUM(#REF!)</f>
        <v>#REF!</v>
      </c>
      <c r="G107" s="58" t="e">
        <f>SUM(#REF!)</f>
        <v>#REF!</v>
      </c>
      <c r="H107" s="58" t="e">
        <f>SUM(#REF!)</f>
        <v>#REF!</v>
      </c>
      <c r="I107" s="58" t="e">
        <f>SUM(#REF!)</f>
        <v>#REF!</v>
      </c>
      <c r="J107" s="58" t="e">
        <f>SUM(#REF!)</f>
        <v>#REF!</v>
      </c>
      <c r="K107" s="58" t="e">
        <f>SUM(#REF!)</f>
        <v>#REF!</v>
      </c>
      <c r="L107" s="58" t="e">
        <f>SUM(#REF!)</f>
        <v>#REF!</v>
      </c>
      <c r="M107" s="58" t="e">
        <f>SUM(#REF!)</f>
        <v>#REF!</v>
      </c>
      <c r="N107" s="58" t="e">
        <f>SUM(#REF!)</f>
        <v>#REF!</v>
      </c>
      <c r="O107" s="58" t="e">
        <f>SUM(#REF!)</f>
        <v>#REF!</v>
      </c>
      <c r="P107" s="58" t="e">
        <f>SUM(#REF!)</f>
        <v>#REF!</v>
      </c>
      <c r="Q107" s="58" t="e">
        <f>SUM(#REF!)</f>
        <v>#REF!</v>
      </c>
    </row>
    <row r="108" spans="1:17">
      <c r="A108" s="46"/>
      <c r="B108" s="43" t="s">
        <v>78</v>
      </c>
      <c r="C108" s="18" t="s">
        <v>49</v>
      </c>
      <c r="D108" s="19">
        <v>86</v>
      </c>
      <c r="E108" s="19" t="e">
        <f t="shared" si="2"/>
        <v>#REF!</v>
      </c>
      <c r="F108" s="58" t="e">
        <f>SUM(#REF!)</f>
        <v>#REF!</v>
      </c>
      <c r="G108" s="58" t="e">
        <f>SUM(#REF!)</f>
        <v>#REF!</v>
      </c>
      <c r="H108" s="58" t="e">
        <f>SUM(#REF!)</f>
        <v>#REF!</v>
      </c>
      <c r="I108" s="58" t="e">
        <f>SUM(#REF!)</f>
        <v>#REF!</v>
      </c>
      <c r="J108" s="58" t="e">
        <f>SUM(#REF!)</f>
        <v>#REF!</v>
      </c>
      <c r="K108" s="58" t="e">
        <f>SUM(#REF!)</f>
        <v>#REF!</v>
      </c>
      <c r="L108" s="58" t="e">
        <f>SUM(#REF!)</f>
        <v>#REF!</v>
      </c>
      <c r="M108" s="58" t="e">
        <f>SUM(#REF!)</f>
        <v>#REF!</v>
      </c>
      <c r="N108" s="58" t="e">
        <f>SUM(#REF!)</f>
        <v>#REF!</v>
      </c>
      <c r="O108" s="58" t="e">
        <f>SUM(#REF!)</f>
        <v>#REF!</v>
      </c>
      <c r="P108" s="58" t="e">
        <f>SUM(#REF!)</f>
        <v>#REF!</v>
      </c>
      <c r="Q108" s="58" t="e">
        <f>SUM(#REF!)</f>
        <v>#REF!</v>
      </c>
    </row>
    <row r="109" spans="1:17">
      <c r="A109" s="46"/>
      <c r="B109" s="43"/>
      <c r="C109" s="18" t="s">
        <v>3</v>
      </c>
      <c r="D109" s="19">
        <v>1000</v>
      </c>
      <c r="E109" s="19" t="e">
        <f t="shared" si="2"/>
        <v>#REF!</v>
      </c>
      <c r="F109" s="58" t="e">
        <f>SUM(#REF!)</f>
        <v>#REF!</v>
      </c>
      <c r="G109" s="58" t="e">
        <f>SUM(#REF!)</f>
        <v>#REF!</v>
      </c>
      <c r="H109" s="58" t="e">
        <f>SUM(#REF!)</f>
        <v>#REF!</v>
      </c>
      <c r="I109" s="58" t="e">
        <f>SUM(#REF!)</f>
        <v>#REF!</v>
      </c>
      <c r="J109" s="58" t="e">
        <f>SUM(#REF!)</f>
        <v>#REF!</v>
      </c>
      <c r="K109" s="58" t="e">
        <f>SUM(#REF!)</f>
        <v>#REF!</v>
      </c>
      <c r="L109" s="58" t="e">
        <f>SUM(#REF!)</f>
        <v>#REF!</v>
      </c>
      <c r="M109" s="58" t="e">
        <f>SUM(#REF!)</f>
        <v>#REF!</v>
      </c>
      <c r="N109" s="58" t="e">
        <f>SUM(#REF!)</f>
        <v>#REF!</v>
      </c>
      <c r="O109" s="58" t="e">
        <f>SUM(#REF!)</f>
        <v>#REF!</v>
      </c>
      <c r="P109" s="58" t="e">
        <f>SUM(#REF!)</f>
        <v>#REF!</v>
      </c>
      <c r="Q109" s="58" t="e">
        <f>SUM(#REF!)</f>
        <v>#REF!</v>
      </c>
    </row>
    <row r="110" spans="1:17">
      <c r="A110" s="46"/>
      <c r="B110" s="43" t="s">
        <v>79</v>
      </c>
      <c r="C110" s="18" t="s">
        <v>49</v>
      </c>
      <c r="D110" s="19">
        <v>58</v>
      </c>
      <c r="E110" s="19" t="e">
        <f t="shared" si="2"/>
        <v>#REF!</v>
      </c>
      <c r="F110" s="58" t="e">
        <f>SUM(#REF!)</f>
        <v>#REF!</v>
      </c>
      <c r="G110" s="58" t="e">
        <f>SUM(#REF!)</f>
        <v>#REF!</v>
      </c>
      <c r="H110" s="58" t="e">
        <f>SUM(#REF!)</f>
        <v>#REF!</v>
      </c>
      <c r="I110" s="58" t="e">
        <f>SUM(#REF!)</f>
        <v>#REF!</v>
      </c>
      <c r="J110" s="58" t="e">
        <f>SUM(#REF!)</f>
        <v>#REF!</v>
      </c>
      <c r="K110" s="58" t="e">
        <f>SUM(#REF!)</f>
        <v>#REF!</v>
      </c>
      <c r="L110" s="58" t="e">
        <f>SUM(#REF!)</f>
        <v>#REF!</v>
      </c>
      <c r="M110" s="58" t="e">
        <f>SUM(#REF!)</f>
        <v>#REF!</v>
      </c>
      <c r="N110" s="58" t="e">
        <f>SUM(#REF!)</f>
        <v>#REF!</v>
      </c>
      <c r="O110" s="58" t="e">
        <f>SUM(#REF!)</f>
        <v>#REF!</v>
      </c>
      <c r="P110" s="58" t="e">
        <f>SUM(#REF!)</f>
        <v>#REF!</v>
      </c>
      <c r="Q110" s="58" t="e">
        <f>SUM(#REF!)</f>
        <v>#REF!</v>
      </c>
    </row>
    <row r="111" spans="1:17">
      <c r="A111" s="46"/>
      <c r="B111" s="43" t="s">
        <v>67</v>
      </c>
      <c r="C111" s="18" t="s">
        <v>3</v>
      </c>
      <c r="D111" s="19">
        <v>1160</v>
      </c>
      <c r="E111" s="19" t="e">
        <f t="shared" si="2"/>
        <v>#REF!</v>
      </c>
      <c r="F111" s="58" t="e">
        <f>SUM(#REF!)</f>
        <v>#REF!</v>
      </c>
      <c r="G111" s="58" t="e">
        <f>SUM(#REF!)</f>
        <v>#REF!</v>
      </c>
      <c r="H111" s="58" t="e">
        <f>SUM(#REF!)</f>
        <v>#REF!</v>
      </c>
      <c r="I111" s="58" t="e">
        <f>SUM(#REF!)</f>
        <v>#REF!</v>
      </c>
      <c r="J111" s="58" t="e">
        <f>SUM(#REF!)</f>
        <v>#REF!</v>
      </c>
      <c r="K111" s="58" t="e">
        <f>SUM(#REF!)</f>
        <v>#REF!</v>
      </c>
      <c r="L111" s="58" t="e">
        <f>SUM(#REF!)</f>
        <v>#REF!</v>
      </c>
      <c r="M111" s="58" t="e">
        <f>SUM(#REF!)</f>
        <v>#REF!</v>
      </c>
      <c r="N111" s="58" t="e">
        <f>SUM(#REF!)</f>
        <v>#REF!</v>
      </c>
      <c r="O111" s="58" t="e">
        <f>SUM(#REF!)</f>
        <v>#REF!</v>
      </c>
      <c r="P111" s="58" t="e">
        <f>SUM(#REF!)</f>
        <v>#REF!</v>
      </c>
      <c r="Q111" s="58" t="e">
        <f>SUM(#REF!)</f>
        <v>#REF!</v>
      </c>
    </row>
    <row r="112" spans="1:17" ht="27" customHeight="1">
      <c r="A112" s="46"/>
      <c r="B112" s="43" t="s">
        <v>80</v>
      </c>
      <c r="C112" s="18" t="s">
        <v>49</v>
      </c>
      <c r="D112" s="19">
        <v>162</v>
      </c>
      <c r="E112" s="19" t="e">
        <f t="shared" si="2"/>
        <v>#REF!</v>
      </c>
      <c r="F112" s="53" t="e">
        <f>SUM(#REF!)</f>
        <v>#REF!</v>
      </c>
      <c r="G112" s="53" t="e">
        <f>SUM(#REF!)</f>
        <v>#REF!</v>
      </c>
      <c r="H112" s="53" t="e">
        <f>SUM(#REF!)</f>
        <v>#REF!</v>
      </c>
      <c r="I112" s="53" t="e">
        <f>SUM(#REF!)</f>
        <v>#REF!</v>
      </c>
      <c r="J112" s="53" t="e">
        <f>SUM(#REF!)</f>
        <v>#REF!</v>
      </c>
      <c r="K112" s="53" t="e">
        <f>SUM(#REF!)</f>
        <v>#REF!</v>
      </c>
      <c r="L112" s="53" t="e">
        <f>SUM(#REF!)</f>
        <v>#REF!</v>
      </c>
      <c r="M112" s="53" t="e">
        <f>SUM(#REF!)</f>
        <v>#REF!</v>
      </c>
      <c r="N112" s="53" t="e">
        <f>SUM(#REF!)</f>
        <v>#REF!</v>
      </c>
      <c r="O112" s="53" t="e">
        <f>SUM(#REF!)</f>
        <v>#REF!</v>
      </c>
      <c r="P112" s="53" t="e">
        <f>SUM(#REF!)</f>
        <v>#REF!</v>
      </c>
      <c r="Q112" s="53" t="e">
        <f>SUM(#REF!)</f>
        <v>#REF!</v>
      </c>
    </row>
    <row r="113" spans="1:17" ht="27" customHeight="1">
      <c r="A113" s="46"/>
      <c r="B113" s="43"/>
      <c r="C113" s="18" t="s">
        <v>3</v>
      </c>
      <c r="D113" s="19">
        <v>1620</v>
      </c>
      <c r="E113" s="19" t="e">
        <f t="shared" si="2"/>
        <v>#REF!</v>
      </c>
      <c r="F113" s="53" t="e">
        <f>SUM(#REF!)</f>
        <v>#REF!</v>
      </c>
      <c r="G113" s="53" t="e">
        <f>SUM(#REF!)</f>
        <v>#REF!</v>
      </c>
      <c r="H113" s="53" t="e">
        <f>SUM(#REF!)</f>
        <v>#REF!</v>
      </c>
      <c r="I113" s="53" t="e">
        <f>SUM(#REF!)</f>
        <v>#REF!</v>
      </c>
      <c r="J113" s="53" t="e">
        <f>SUM(#REF!)</f>
        <v>#REF!</v>
      </c>
      <c r="K113" s="53" t="e">
        <f>SUM(#REF!)</f>
        <v>#REF!</v>
      </c>
      <c r="L113" s="53" t="e">
        <f>SUM(#REF!)</f>
        <v>#REF!</v>
      </c>
      <c r="M113" s="53" t="e">
        <f>SUM(#REF!)</f>
        <v>#REF!</v>
      </c>
      <c r="N113" s="53" t="e">
        <f>SUM(#REF!)</f>
        <v>#REF!</v>
      </c>
      <c r="O113" s="53" t="e">
        <f>SUM(#REF!)</f>
        <v>#REF!</v>
      </c>
      <c r="P113" s="53" t="e">
        <f>SUM(#REF!)</f>
        <v>#REF!</v>
      </c>
      <c r="Q113" s="53" t="e">
        <f>SUM(#REF!)</f>
        <v>#REF!</v>
      </c>
    </row>
    <row r="114" spans="1:17">
      <c r="A114" s="31" t="s">
        <v>82</v>
      </c>
      <c r="B114" s="39" t="s">
        <v>50</v>
      </c>
      <c r="C114" s="23" t="s">
        <v>3</v>
      </c>
      <c r="D114" s="24">
        <f>SUM(D116:D120)</f>
        <v>1000000</v>
      </c>
      <c r="E114" s="24" t="e">
        <f t="shared" si="2"/>
        <v>#REF!</v>
      </c>
      <c r="F114" s="52" t="e">
        <f>SUM(#REF!)</f>
        <v>#REF!</v>
      </c>
      <c r="G114" s="52" t="e">
        <f>SUM(#REF!)</f>
        <v>#REF!</v>
      </c>
      <c r="H114" s="52" t="e">
        <f>SUM(#REF!)</f>
        <v>#REF!</v>
      </c>
      <c r="I114" s="52" t="e">
        <f>SUM(#REF!)</f>
        <v>#REF!</v>
      </c>
      <c r="J114" s="52" t="e">
        <f>SUM(#REF!)</f>
        <v>#REF!</v>
      </c>
      <c r="K114" s="52" t="e">
        <f>SUM(#REF!)</f>
        <v>#REF!</v>
      </c>
      <c r="L114" s="52" t="e">
        <f>SUM(#REF!)</f>
        <v>#REF!</v>
      </c>
      <c r="M114" s="52" t="e">
        <f>SUM(#REF!)</f>
        <v>#REF!</v>
      </c>
      <c r="N114" s="52" t="e">
        <f>SUM(#REF!)</f>
        <v>#REF!</v>
      </c>
      <c r="O114" s="52" t="e">
        <f>SUM(#REF!)</f>
        <v>#REF!</v>
      </c>
      <c r="P114" s="52" t="e">
        <f>SUM(#REF!)</f>
        <v>#REF!</v>
      </c>
      <c r="Q114" s="52" t="e">
        <f>SUM(#REF!)</f>
        <v>#REF!</v>
      </c>
    </row>
    <row r="115" spans="1:17">
      <c r="A115" s="31"/>
      <c r="B115" s="39" t="s">
        <v>166</v>
      </c>
      <c r="C115" s="23"/>
      <c r="D115" s="24"/>
      <c r="E115" s="24"/>
      <c r="F115" s="58"/>
      <c r="G115" s="58"/>
      <c r="H115" s="58"/>
      <c r="I115" s="58"/>
      <c r="J115" s="58"/>
      <c r="K115" s="58"/>
      <c r="L115" s="58"/>
      <c r="M115" s="58"/>
      <c r="N115" s="58"/>
      <c r="O115" s="58"/>
      <c r="P115" s="58"/>
      <c r="Q115" s="58"/>
    </row>
    <row r="116" spans="1:17" ht="26.25" customHeight="1">
      <c r="A116" s="46"/>
      <c r="B116" s="43" t="s">
        <v>148</v>
      </c>
      <c r="C116" s="18" t="s">
        <v>3</v>
      </c>
      <c r="D116" s="19">
        <v>928000</v>
      </c>
      <c r="E116" s="19" t="e">
        <f t="shared" si="2"/>
        <v>#REF!</v>
      </c>
      <c r="F116" s="53" t="e">
        <f>SUM(#REF!)</f>
        <v>#REF!</v>
      </c>
      <c r="G116" s="53" t="e">
        <f>SUM(#REF!)</f>
        <v>#REF!</v>
      </c>
      <c r="H116" s="53" t="e">
        <f>SUM(#REF!)</f>
        <v>#REF!</v>
      </c>
      <c r="I116" s="53" t="e">
        <f>SUM(#REF!)</f>
        <v>#REF!</v>
      </c>
      <c r="J116" s="53" t="e">
        <f>SUM(#REF!)</f>
        <v>#REF!</v>
      </c>
      <c r="K116" s="53" t="e">
        <f>SUM(#REF!)</f>
        <v>#REF!</v>
      </c>
      <c r="L116" s="53" t="e">
        <f>SUM(#REF!)</f>
        <v>#REF!</v>
      </c>
      <c r="M116" s="53" t="e">
        <f>SUM(#REF!)</f>
        <v>#REF!</v>
      </c>
      <c r="N116" s="53" t="e">
        <f>SUM(#REF!)</f>
        <v>#REF!</v>
      </c>
      <c r="O116" s="53" t="e">
        <f>SUM(#REF!)</f>
        <v>#REF!</v>
      </c>
      <c r="P116" s="53" t="e">
        <f>SUM(#REF!)</f>
        <v>#REF!</v>
      </c>
      <c r="Q116" s="53" t="e">
        <f>SUM(#REF!)</f>
        <v>#REF!</v>
      </c>
    </row>
    <row r="117" spans="1:17">
      <c r="A117" s="46"/>
      <c r="B117" s="40" t="s">
        <v>83</v>
      </c>
      <c r="C117" s="18" t="s">
        <v>3</v>
      </c>
      <c r="D117" s="19">
        <v>8100</v>
      </c>
      <c r="E117" s="19" t="e">
        <f t="shared" si="2"/>
        <v>#REF!</v>
      </c>
      <c r="F117" s="53" t="e">
        <f>SUM(#REF!)</f>
        <v>#REF!</v>
      </c>
      <c r="G117" s="53" t="e">
        <f>SUM(#REF!)</f>
        <v>#REF!</v>
      </c>
      <c r="H117" s="53" t="e">
        <f>SUM(#REF!)</f>
        <v>#REF!</v>
      </c>
      <c r="I117" s="53" t="e">
        <f>SUM(#REF!)</f>
        <v>#REF!</v>
      </c>
      <c r="J117" s="53" t="e">
        <f>SUM(#REF!)</f>
        <v>#REF!</v>
      </c>
      <c r="K117" s="53" t="e">
        <f>SUM(#REF!)</f>
        <v>#REF!</v>
      </c>
      <c r="L117" s="53" t="e">
        <f>SUM(#REF!)</f>
        <v>#REF!</v>
      </c>
      <c r="M117" s="53" t="e">
        <f>SUM(#REF!)</f>
        <v>#REF!</v>
      </c>
      <c r="N117" s="53" t="e">
        <f>SUM(#REF!)</f>
        <v>#REF!</v>
      </c>
      <c r="O117" s="53" t="e">
        <f>SUM(#REF!)</f>
        <v>#REF!</v>
      </c>
      <c r="P117" s="53" t="e">
        <f>SUM(#REF!)</f>
        <v>#REF!</v>
      </c>
      <c r="Q117" s="53" t="e">
        <f>SUM(#REF!)</f>
        <v>#REF!</v>
      </c>
    </row>
    <row r="118" spans="1:17" ht="42">
      <c r="A118" s="46"/>
      <c r="B118" s="43" t="s">
        <v>149</v>
      </c>
      <c r="C118" s="18" t="s">
        <v>3</v>
      </c>
      <c r="D118" s="19">
        <v>60000</v>
      </c>
      <c r="E118" s="19" t="e">
        <f t="shared" si="2"/>
        <v>#REF!</v>
      </c>
      <c r="F118" s="53" t="e">
        <f>SUM(#REF!)</f>
        <v>#REF!</v>
      </c>
      <c r="G118" s="53" t="e">
        <f>SUM(#REF!)</f>
        <v>#REF!</v>
      </c>
      <c r="H118" s="53" t="e">
        <f>SUM(#REF!)</f>
        <v>#REF!</v>
      </c>
      <c r="I118" s="53" t="e">
        <f>SUM(#REF!)</f>
        <v>#REF!</v>
      </c>
      <c r="J118" s="53" t="e">
        <f>SUM(#REF!)</f>
        <v>#REF!</v>
      </c>
      <c r="K118" s="53" t="e">
        <f>SUM(#REF!)</f>
        <v>#REF!</v>
      </c>
      <c r="L118" s="53" t="e">
        <f>SUM(#REF!)</f>
        <v>#REF!</v>
      </c>
      <c r="M118" s="53" t="e">
        <f>SUM(#REF!)</f>
        <v>#REF!</v>
      </c>
      <c r="N118" s="53" t="e">
        <f>SUM(#REF!)</f>
        <v>#REF!</v>
      </c>
      <c r="O118" s="53" t="e">
        <f>SUM(#REF!)</f>
        <v>#REF!</v>
      </c>
      <c r="P118" s="53" t="e">
        <f>SUM(#REF!)</f>
        <v>#REF!</v>
      </c>
      <c r="Q118" s="53" t="e">
        <f>SUM(#REF!)</f>
        <v>#REF!</v>
      </c>
    </row>
    <row r="119" spans="1:17">
      <c r="A119" s="46"/>
      <c r="B119" s="43" t="s">
        <v>150</v>
      </c>
      <c r="C119" s="18" t="s">
        <v>3</v>
      </c>
      <c r="D119" s="20">
        <v>700</v>
      </c>
      <c r="E119" s="19" t="e">
        <f t="shared" si="2"/>
        <v>#REF!</v>
      </c>
      <c r="F119" s="53" t="e">
        <f>SUM(#REF!)</f>
        <v>#REF!</v>
      </c>
      <c r="G119" s="53" t="e">
        <f>SUM(#REF!)</f>
        <v>#REF!</v>
      </c>
      <c r="H119" s="53" t="e">
        <f>SUM(#REF!)</f>
        <v>#REF!</v>
      </c>
      <c r="I119" s="53" t="e">
        <f>SUM(#REF!)</f>
        <v>#REF!</v>
      </c>
      <c r="J119" s="53" t="e">
        <f>SUM(#REF!)</f>
        <v>#REF!</v>
      </c>
      <c r="K119" s="53" t="e">
        <f>SUM(#REF!)</f>
        <v>#REF!</v>
      </c>
      <c r="L119" s="53" t="e">
        <f>SUM(#REF!)</f>
        <v>#REF!</v>
      </c>
      <c r="M119" s="53" t="e">
        <f>SUM(#REF!)</f>
        <v>#REF!</v>
      </c>
      <c r="N119" s="53" t="e">
        <f>SUM(#REF!)</f>
        <v>#REF!</v>
      </c>
      <c r="O119" s="53" t="e">
        <f>SUM(#REF!)</f>
        <v>#REF!</v>
      </c>
      <c r="P119" s="53" t="e">
        <f>SUM(#REF!)</f>
        <v>#REF!</v>
      </c>
      <c r="Q119" s="53" t="e">
        <f>SUM(#REF!)</f>
        <v>#REF!</v>
      </c>
    </row>
    <row r="120" spans="1:17">
      <c r="A120" s="46"/>
      <c r="B120" s="43" t="s">
        <v>151</v>
      </c>
      <c r="C120" s="18" t="s">
        <v>3</v>
      </c>
      <c r="D120" s="20">
        <v>3200</v>
      </c>
      <c r="E120" s="19" t="e">
        <f t="shared" si="2"/>
        <v>#REF!</v>
      </c>
      <c r="F120" s="53" t="e">
        <f>SUM(#REF!)</f>
        <v>#REF!</v>
      </c>
      <c r="G120" s="53" t="e">
        <f>SUM(#REF!)</f>
        <v>#REF!</v>
      </c>
      <c r="H120" s="53" t="e">
        <f>SUM(#REF!)</f>
        <v>#REF!</v>
      </c>
      <c r="I120" s="53" t="e">
        <f>SUM(#REF!)</f>
        <v>#REF!</v>
      </c>
      <c r="J120" s="53" t="e">
        <f>SUM(#REF!)</f>
        <v>#REF!</v>
      </c>
      <c r="K120" s="53" t="e">
        <f>SUM(#REF!)</f>
        <v>#REF!</v>
      </c>
      <c r="L120" s="53" t="e">
        <f>SUM(#REF!)</f>
        <v>#REF!</v>
      </c>
      <c r="M120" s="53" t="e">
        <f>SUM(#REF!)</f>
        <v>#REF!</v>
      </c>
      <c r="N120" s="53" t="e">
        <f>SUM(#REF!)</f>
        <v>#REF!</v>
      </c>
      <c r="O120" s="53" t="e">
        <f>SUM(#REF!)</f>
        <v>#REF!</v>
      </c>
      <c r="P120" s="53" t="e">
        <f>SUM(#REF!)</f>
        <v>#REF!</v>
      </c>
      <c r="Q120" s="53" t="e">
        <f>SUM(#REF!)</f>
        <v>#REF!</v>
      </c>
    </row>
    <row r="121" spans="1:17">
      <c r="A121" s="46"/>
      <c r="B121" s="42" t="s">
        <v>51</v>
      </c>
      <c r="C121" s="18" t="s">
        <v>3</v>
      </c>
      <c r="D121" s="20"/>
      <c r="E121" s="19" t="e">
        <f t="shared" si="2"/>
        <v>#REF!</v>
      </c>
      <c r="F121" s="53" t="e">
        <f>SUM(#REF!)</f>
        <v>#REF!</v>
      </c>
      <c r="G121" s="53" t="e">
        <f>SUM(#REF!)</f>
        <v>#REF!</v>
      </c>
      <c r="H121" s="53" t="e">
        <f>SUM(#REF!)</f>
        <v>#REF!</v>
      </c>
      <c r="I121" s="53" t="e">
        <f>SUM(#REF!)</f>
        <v>#REF!</v>
      </c>
      <c r="J121" s="53" t="e">
        <f>SUM(#REF!)</f>
        <v>#REF!</v>
      </c>
      <c r="K121" s="53" t="e">
        <f>SUM(#REF!)</f>
        <v>#REF!</v>
      </c>
      <c r="L121" s="53" t="e">
        <f>SUM(#REF!)</f>
        <v>#REF!</v>
      </c>
      <c r="M121" s="53" t="e">
        <f>SUM(#REF!)</f>
        <v>#REF!</v>
      </c>
      <c r="N121" s="53" t="e">
        <f>SUM(#REF!)</f>
        <v>#REF!</v>
      </c>
      <c r="O121" s="53" t="e">
        <f>SUM(#REF!)</f>
        <v>#REF!</v>
      </c>
      <c r="P121" s="53" t="e">
        <f>SUM(#REF!)</f>
        <v>#REF!</v>
      </c>
      <c r="Q121" s="53" t="e">
        <f>SUM(#REF!)</f>
        <v>#REF!</v>
      </c>
    </row>
    <row r="122" spans="1:17">
      <c r="A122" s="46"/>
      <c r="B122" s="42" t="s">
        <v>114</v>
      </c>
      <c r="C122" s="18" t="s">
        <v>52</v>
      </c>
      <c r="D122" s="20"/>
      <c r="E122" s="19" t="e">
        <f t="shared" si="2"/>
        <v>#REF!</v>
      </c>
      <c r="F122" s="53" t="e">
        <f>SUM(#REF!)</f>
        <v>#REF!</v>
      </c>
      <c r="G122" s="53" t="e">
        <f>SUM(#REF!)</f>
        <v>#REF!</v>
      </c>
      <c r="H122" s="53" t="e">
        <f>SUM(#REF!)</f>
        <v>#REF!</v>
      </c>
      <c r="I122" s="53" t="e">
        <f>SUM(#REF!)</f>
        <v>#REF!</v>
      </c>
      <c r="J122" s="53" t="e">
        <f>SUM(#REF!)</f>
        <v>#REF!</v>
      </c>
      <c r="K122" s="53" t="e">
        <f>SUM(#REF!)</f>
        <v>#REF!</v>
      </c>
      <c r="L122" s="53" t="e">
        <f>SUM(#REF!)</f>
        <v>#REF!</v>
      </c>
      <c r="M122" s="53" t="e">
        <f>SUM(#REF!)</f>
        <v>#REF!</v>
      </c>
      <c r="N122" s="53" t="e">
        <f>SUM(#REF!)</f>
        <v>#REF!</v>
      </c>
      <c r="O122" s="53" t="e">
        <f>SUM(#REF!)</f>
        <v>#REF!</v>
      </c>
      <c r="P122" s="53" t="e">
        <f>SUM(#REF!)</f>
        <v>#REF!</v>
      </c>
      <c r="Q122" s="53" t="e">
        <f>SUM(#REF!)</f>
        <v>#REF!</v>
      </c>
    </row>
    <row r="123" spans="1:17">
      <c r="A123" s="33"/>
      <c r="B123" s="43" t="s">
        <v>152</v>
      </c>
      <c r="C123" s="18" t="s">
        <v>12</v>
      </c>
      <c r="D123" s="20">
        <v>200</v>
      </c>
      <c r="E123" s="19" t="e">
        <f t="shared" si="2"/>
        <v>#REF!</v>
      </c>
      <c r="F123" s="58" t="e">
        <f>SUM(#REF!)</f>
        <v>#REF!</v>
      </c>
      <c r="G123" s="58" t="e">
        <f>SUM(#REF!)</f>
        <v>#REF!</v>
      </c>
      <c r="H123" s="58" t="e">
        <f>SUM(#REF!)</f>
        <v>#REF!</v>
      </c>
      <c r="I123" s="58" t="e">
        <f>SUM(#REF!)</f>
        <v>#REF!</v>
      </c>
      <c r="J123" s="58" t="e">
        <f>SUM(#REF!)</f>
        <v>#REF!</v>
      </c>
      <c r="K123" s="58" t="e">
        <f>SUM(#REF!)</f>
        <v>#REF!</v>
      </c>
      <c r="L123" s="58" t="e">
        <f>SUM(#REF!)</f>
        <v>#REF!</v>
      </c>
      <c r="M123" s="58" t="e">
        <f>SUM(#REF!)</f>
        <v>#REF!</v>
      </c>
      <c r="N123" s="58" t="e">
        <f>SUM(#REF!)</f>
        <v>#REF!</v>
      </c>
      <c r="O123" s="58" t="e">
        <f>SUM(#REF!)</f>
        <v>#REF!</v>
      </c>
      <c r="P123" s="58" t="e">
        <f>SUM(#REF!)</f>
        <v>#REF!</v>
      </c>
      <c r="Q123" s="58" t="e">
        <f>SUM(#REF!)</f>
        <v>#REF!</v>
      </c>
    </row>
    <row r="124" spans="1:17" ht="39.75" customHeight="1">
      <c r="A124" s="33"/>
      <c r="B124" s="43" t="s">
        <v>153</v>
      </c>
      <c r="C124" s="18" t="s">
        <v>12</v>
      </c>
      <c r="D124" s="20">
        <v>600</v>
      </c>
      <c r="E124" s="19" t="e">
        <f t="shared" si="2"/>
        <v>#REF!</v>
      </c>
      <c r="F124" s="58" t="e">
        <f>SUM(#REF!)</f>
        <v>#REF!</v>
      </c>
      <c r="G124" s="58" t="e">
        <f>SUM(#REF!)</f>
        <v>#REF!</v>
      </c>
      <c r="H124" s="58" t="e">
        <f>SUM(#REF!)</f>
        <v>#REF!</v>
      </c>
      <c r="I124" s="58" t="e">
        <f>SUM(#REF!)</f>
        <v>#REF!</v>
      </c>
      <c r="J124" s="58" t="e">
        <f>SUM(#REF!)</f>
        <v>#REF!</v>
      </c>
      <c r="K124" s="58" t="e">
        <f>SUM(#REF!)</f>
        <v>#REF!</v>
      </c>
      <c r="L124" s="58" t="e">
        <f>SUM(#REF!)</f>
        <v>#REF!</v>
      </c>
      <c r="M124" s="58" t="e">
        <f>SUM(#REF!)</f>
        <v>#REF!</v>
      </c>
      <c r="N124" s="58" t="e">
        <f>SUM(#REF!)</f>
        <v>#REF!</v>
      </c>
      <c r="O124" s="58" t="e">
        <f>SUM(#REF!)</f>
        <v>#REF!</v>
      </c>
      <c r="P124" s="58" t="e">
        <f>SUM(#REF!)</f>
        <v>#REF!</v>
      </c>
      <c r="Q124" s="58" t="e">
        <f>SUM(#REF!)</f>
        <v>#REF!</v>
      </c>
    </row>
    <row r="125" spans="1:17">
      <c r="A125" s="31" t="s">
        <v>84</v>
      </c>
      <c r="B125" s="39" t="s">
        <v>85</v>
      </c>
      <c r="C125" s="23" t="s">
        <v>3</v>
      </c>
      <c r="D125" s="24">
        <f>SUM(D126)</f>
        <v>7000000</v>
      </c>
      <c r="E125" s="24" t="e">
        <f t="shared" si="2"/>
        <v>#REF!</v>
      </c>
      <c r="F125" s="52" t="e">
        <f>SUM(#REF!)</f>
        <v>#REF!</v>
      </c>
      <c r="G125" s="52" t="e">
        <f>SUM(#REF!)</f>
        <v>#REF!</v>
      </c>
      <c r="H125" s="52" t="e">
        <f>SUM(#REF!)</f>
        <v>#REF!</v>
      </c>
      <c r="I125" s="52" t="e">
        <f>SUM(#REF!)</f>
        <v>#REF!</v>
      </c>
      <c r="J125" s="52" t="e">
        <f>SUM(#REF!)</f>
        <v>#REF!</v>
      </c>
      <c r="K125" s="52" t="e">
        <f>SUM(#REF!)</f>
        <v>#REF!</v>
      </c>
      <c r="L125" s="52" t="e">
        <f>SUM(#REF!)</f>
        <v>#REF!</v>
      </c>
      <c r="M125" s="52" t="e">
        <f>SUM(#REF!)</f>
        <v>#REF!</v>
      </c>
      <c r="N125" s="52" t="e">
        <f>SUM(#REF!)</f>
        <v>#REF!</v>
      </c>
      <c r="O125" s="52" t="e">
        <f>SUM(#REF!)</f>
        <v>#REF!</v>
      </c>
      <c r="P125" s="52" t="e">
        <f>SUM(#REF!)</f>
        <v>#REF!</v>
      </c>
      <c r="Q125" s="52" t="e">
        <f>SUM(#REF!)</f>
        <v>#REF!</v>
      </c>
    </row>
    <row r="126" spans="1:17">
      <c r="A126" s="31"/>
      <c r="B126" s="43" t="s">
        <v>156</v>
      </c>
      <c r="C126" s="18" t="s">
        <v>3</v>
      </c>
      <c r="D126" s="19">
        <v>7000000</v>
      </c>
      <c r="E126" s="19" t="e">
        <f t="shared" si="2"/>
        <v>#REF!</v>
      </c>
      <c r="F126" s="52" t="e">
        <f>SUM(#REF!)</f>
        <v>#REF!</v>
      </c>
      <c r="G126" s="52" t="e">
        <f>SUM(#REF!)</f>
        <v>#REF!</v>
      </c>
      <c r="H126" s="52" t="e">
        <f>SUM(#REF!)</f>
        <v>#REF!</v>
      </c>
      <c r="I126" s="52" t="e">
        <f>SUM(#REF!)</f>
        <v>#REF!</v>
      </c>
      <c r="J126" s="52" t="e">
        <f>SUM(#REF!)</f>
        <v>#REF!</v>
      </c>
      <c r="K126" s="52" t="e">
        <f>SUM(#REF!)</f>
        <v>#REF!</v>
      </c>
      <c r="L126" s="52" t="e">
        <f>SUM(#REF!)</f>
        <v>#REF!</v>
      </c>
      <c r="M126" s="52" t="e">
        <f>SUM(#REF!)</f>
        <v>#REF!</v>
      </c>
      <c r="N126" s="52" t="e">
        <f>SUM(#REF!)</f>
        <v>#REF!</v>
      </c>
      <c r="O126" s="52" t="e">
        <f>SUM(#REF!)</f>
        <v>#REF!</v>
      </c>
      <c r="P126" s="52" t="e">
        <f>SUM(#REF!)</f>
        <v>#REF!</v>
      </c>
      <c r="Q126" s="52" t="e">
        <f>SUM(#REF!)</f>
        <v>#REF!</v>
      </c>
    </row>
    <row r="127" spans="1:17">
      <c r="A127" s="31"/>
      <c r="B127" s="43" t="s">
        <v>154</v>
      </c>
      <c r="C127" s="23"/>
      <c r="D127" s="24"/>
      <c r="E127" s="24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</row>
    <row r="128" spans="1:17">
      <c r="A128" s="47"/>
      <c r="B128" s="48" t="s">
        <v>157</v>
      </c>
      <c r="C128" s="18" t="s">
        <v>8</v>
      </c>
      <c r="D128" s="19">
        <f>SUM(D129:D132)</f>
        <v>175480</v>
      </c>
      <c r="E128" s="19" t="e">
        <f>SUM(E129:E132)</f>
        <v>#REF!</v>
      </c>
      <c r="F128" s="58" t="e">
        <f>SUM(#REF!)</f>
        <v>#REF!</v>
      </c>
      <c r="G128" s="58" t="e">
        <f>SUM(#REF!)</f>
        <v>#REF!</v>
      </c>
      <c r="H128" s="58" t="e">
        <f>SUM(#REF!)</f>
        <v>#REF!</v>
      </c>
      <c r="I128" s="58" t="e">
        <f>SUM(#REF!)</f>
        <v>#REF!</v>
      </c>
      <c r="J128" s="58" t="e">
        <f>SUM(#REF!)</f>
        <v>#REF!</v>
      </c>
      <c r="K128" s="58" t="e">
        <f>SUM(#REF!)</f>
        <v>#REF!</v>
      </c>
      <c r="L128" s="58" t="e">
        <f>SUM(#REF!)</f>
        <v>#REF!</v>
      </c>
      <c r="M128" s="58" t="e">
        <f>SUM(#REF!)</f>
        <v>#REF!</v>
      </c>
      <c r="N128" s="58" t="e">
        <f>SUM(#REF!)</f>
        <v>#REF!</v>
      </c>
      <c r="O128" s="58" t="e">
        <f>SUM(#REF!)</f>
        <v>#REF!</v>
      </c>
      <c r="P128" s="58" t="e">
        <f>SUM(#REF!)</f>
        <v>#REF!</v>
      </c>
      <c r="Q128" s="58" t="e">
        <f>SUM(#REF!)</f>
        <v>#REF!</v>
      </c>
    </row>
    <row r="129" spans="1:17">
      <c r="A129" s="47"/>
      <c r="B129" s="42" t="s">
        <v>53</v>
      </c>
      <c r="C129" s="18"/>
      <c r="D129" s="20">
        <v>157200</v>
      </c>
      <c r="E129" s="19" t="e">
        <f t="shared" si="2"/>
        <v>#REF!</v>
      </c>
      <c r="F129" s="58" t="e">
        <f>SUM(#REF!)</f>
        <v>#REF!</v>
      </c>
      <c r="G129" s="58" t="e">
        <f>SUM(#REF!)</f>
        <v>#REF!</v>
      </c>
      <c r="H129" s="58" t="e">
        <f>SUM(#REF!)</f>
        <v>#REF!</v>
      </c>
      <c r="I129" s="58" t="e">
        <f>SUM(#REF!)</f>
        <v>#REF!</v>
      </c>
      <c r="J129" s="58" t="e">
        <f>SUM(#REF!)</f>
        <v>#REF!</v>
      </c>
      <c r="K129" s="58" t="e">
        <f>SUM(#REF!)</f>
        <v>#REF!</v>
      </c>
      <c r="L129" s="58" t="e">
        <f>SUM(#REF!)</f>
        <v>#REF!</v>
      </c>
      <c r="M129" s="58" t="e">
        <f>SUM(#REF!)</f>
        <v>#REF!</v>
      </c>
      <c r="N129" s="58" t="e">
        <f>SUM(#REF!)</f>
        <v>#REF!</v>
      </c>
      <c r="O129" s="58" t="e">
        <f>SUM(#REF!)</f>
        <v>#REF!</v>
      </c>
      <c r="P129" s="58" t="e">
        <f>SUM(#REF!)</f>
        <v>#REF!</v>
      </c>
      <c r="Q129" s="58" t="e">
        <f>SUM(#REF!)</f>
        <v>#REF!</v>
      </c>
    </row>
    <row r="130" spans="1:17">
      <c r="A130" s="47"/>
      <c r="B130" s="42" t="s">
        <v>54</v>
      </c>
      <c r="C130" s="18"/>
      <c r="D130" s="20">
        <v>11520</v>
      </c>
      <c r="E130" s="19" t="e">
        <f t="shared" si="2"/>
        <v>#REF!</v>
      </c>
      <c r="F130" s="58" t="e">
        <f>SUM(#REF!)</f>
        <v>#REF!</v>
      </c>
      <c r="G130" s="58" t="e">
        <f>SUM(#REF!)</f>
        <v>#REF!</v>
      </c>
      <c r="H130" s="58" t="e">
        <f>SUM(#REF!)</f>
        <v>#REF!</v>
      </c>
      <c r="I130" s="58" t="e">
        <f>SUM(#REF!)</f>
        <v>#REF!</v>
      </c>
      <c r="J130" s="58" t="e">
        <f>SUM(#REF!)</f>
        <v>#REF!</v>
      </c>
      <c r="K130" s="58" t="e">
        <f>SUM(#REF!)</f>
        <v>#REF!</v>
      </c>
      <c r="L130" s="58" t="e">
        <f>SUM(#REF!)</f>
        <v>#REF!</v>
      </c>
      <c r="M130" s="58" t="e">
        <f>SUM(#REF!)</f>
        <v>#REF!</v>
      </c>
      <c r="N130" s="58" t="e">
        <f>SUM(#REF!)</f>
        <v>#REF!</v>
      </c>
      <c r="O130" s="58" t="e">
        <f>SUM(#REF!)</f>
        <v>#REF!</v>
      </c>
      <c r="P130" s="58" t="e">
        <f>SUM(#REF!)</f>
        <v>#REF!</v>
      </c>
      <c r="Q130" s="58" t="e">
        <f>SUM(#REF!)</f>
        <v>#REF!</v>
      </c>
    </row>
    <row r="131" spans="1:17">
      <c r="A131" s="47"/>
      <c r="B131" s="42" t="s">
        <v>55</v>
      </c>
      <c r="C131" s="18"/>
      <c r="D131" s="20">
        <v>4760</v>
      </c>
      <c r="E131" s="19" t="e">
        <f t="shared" si="2"/>
        <v>#REF!</v>
      </c>
      <c r="F131" s="58" t="e">
        <f>SUM(#REF!)</f>
        <v>#REF!</v>
      </c>
      <c r="G131" s="58" t="e">
        <f>SUM(#REF!)</f>
        <v>#REF!</v>
      </c>
      <c r="H131" s="58" t="e">
        <f>SUM(#REF!)</f>
        <v>#REF!</v>
      </c>
      <c r="I131" s="58" t="e">
        <f>SUM(#REF!)</f>
        <v>#REF!</v>
      </c>
      <c r="J131" s="58" t="e">
        <f>SUM(#REF!)</f>
        <v>#REF!</v>
      </c>
      <c r="K131" s="58" t="e">
        <f>SUM(#REF!)</f>
        <v>#REF!</v>
      </c>
      <c r="L131" s="58" t="e">
        <f>SUM(#REF!)</f>
        <v>#REF!</v>
      </c>
      <c r="M131" s="58" t="e">
        <f>SUM(#REF!)</f>
        <v>#REF!</v>
      </c>
      <c r="N131" s="58" t="e">
        <f>SUM(#REF!)</f>
        <v>#REF!</v>
      </c>
      <c r="O131" s="58" t="e">
        <f>SUM(#REF!)</f>
        <v>#REF!</v>
      </c>
      <c r="P131" s="58" t="e">
        <f>SUM(#REF!)</f>
        <v>#REF!</v>
      </c>
      <c r="Q131" s="58" t="e">
        <f>SUM(#REF!)</f>
        <v>#REF!</v>
      </c>
    </row>
    <row r="132" spans="1:17">
      <c r="A132" s="47"/>
      <c r="B132" s="42" t="s">
        <v>178</v>
      </c>
      <c r="C132" s="18"/>
      <c r="D132" s="20">
        <v>2000</v>
      </c>
      <c r="E132" s="19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</row>
    <row r="133" spans="1:17">
      <c r="A133" s="47"/>
      <c r="B133" s="43" t="s">
        <v>155</v>
      </c>
      <c r="C133" s="18" t="s">
        <v>3</v>
      </c>
      <c r="D133" s="19">
        <f>SUM(D134:D135)</f>
        <v>220000</v>
      </c>
      <c r="E133" s="19" t="e">
        <f t="shared" si="2"/>
        <v>#REF!</v>
      </c>
      <c r="F133" s="58" t="e">
        <f>SUM(#REF!)</f>
        <v>#REF!</v>
      </c>
      <c r="G133" s="58" t="e">
        <f>SUM(#REF!)</f>
        <v>#REF!</v>
      </c>
      <c r="H133" s="58" t="e">
        <f>SUM(#REF!)</f>
        <v>#REF!</v>
      </c>
      <c r="I133" s="58" t="e">
        <f>SUM(#REF!)</f>
        <v>#REF!</v>
      </c>
      <c r="J133" s="58" t="e">
        <f>SUM(#REF!)</f>
        <v>#REF!</v>
      </c>
      <c r="K133" s="58" t="e">
        <f>SUM(#REF!)</f>
        <v>#REF!</v>
      </c>
      <c r="L133" s="58" t="e">
        <f>SUM(#REF!)</f>
        <v>#REF!</v>
      </c>
      <c r="M133" s="58" t="e">
        <f>SUM(#REF!)</f>
        <v>#REF!</v>
      </c>
      <c r="N133" s="58" t="e">
        <f>SUM(#REF!)</f>
        <v>#REF!</v>
      </c>
      <c r="O133" s="58" t="e">
        <f>SUM(#REF!)</f>
        <v>#REF!</v>
      </c>
      <c r="P133" s="58" t="e">
        <f>SUM(#REF!)</f>
        <v>#REF!</v>
      </c>
      <c r="Q133" s="58" t="e">
        <f>SUM(#REF!)</f>
        <v>#REF!</v>
      </c>
    </row>
    <row r="134" spans="1:17">
      <c r="A134" s="47"/>
      <c r="B134" s="42" t="s">
        <v>86</v>
      </c>
      <c r="C134" s="18" t="s">
        <v>3</v>
      </c>
      <c r="D134" s="19">
        <v>202000</v>
      </c>
      <c r="E134" s="19" t="e">
        <f t="shared" si="2"/>
        <v>#REF!</v>
      </c>
      <c r="F134" s="58" t="e">
        <f>SUM(#REF!)</f>
        <v>#REF!</v>
      </c>
      <c r="G134" s="58" t="e">
        <f>SUM(#REF!)</f>
        <v>#REF!</v>
      </c>
      <c r="H134" s="58" t="e">
        <f>SUM(#REF!)</f>
        <v>#REF!</v>
      </c>
      <c r="I134" s="58" t="e">
        <f>SUM(#REF!)</f>
        <v>#REF!</v>
      </c>
      <c r="J134" s="58" t="e">
        <f>SUM(#REF!)</f>
        <v>#REF!</v>
      </c>
      <c r="K134" s="58" t="e">
        <f>SUM(#REF!)</f>
        <v>#REF!</v>
      </c>
      <c r="L134" s="58" t="e">
        <f>SUM(#REF!)</f>
        <v>#REF!</v>
      </c>
      <c r="M134" s="58" t="e">
        <f>SUM(#REF!)</f>
        <v>#REF!</v>
      </c>
      <c r="N134" s="58" t="e">
        <f>SUM(#REF!)</f>
        <v>#REF!</v>
      </c>
      <c r="O134" s="58" t="e">
        <f>SUM(#REF!)</f>
        <v>#REF!</v>
      </c>
      <c r="P134" s="58" t="e">
        <f>SUM(#REF!)</f>
        <v>#REF!</v>
      </c>
      <c r="Q134" s="58" t="e">
        <f>SUM(#REF!)</f>
        <v>#REF!</v>
      </c>
    </row>
    <row r="135" spans="1:17">
      <c r="A135" s="47"/>
      <c r="B135" s="42" t="s">
        <v>87</v>
      </c>
      <c r="C135" s="18" t="s">
        <v>3</v>
      </c>
      <c r="D135" s="19">
        <v>18000</v>
      </c>
      <c r="E135" s="19" t="e">
        <f t="shared" si="2"/>
        <v>#REF!</v>
      </c>
      <c r="F135" s="58" t="e">
        <f>SUM(#REF!)</f>
        <v>#REF!</v>
      </c>
      <c r="G135" s="58" t="e">
        <f>SUM(#REF!)</f>
        <v>#REF!</v>
      </c>
      <c r="H135" s="58" t="e">
        <f>SUM(#REF!)</f>
        <v>#REF!</v>
      </c>
      <c r="I135" s="58" t="e">
        <f>SUM(#REF!)</f>
        <v>#REF!</v>
      </c>
      <c r="J135" s="58" t="e">
        <f>SUM(#REF!)</f>
        <v>#REF!</v>
      </c>
      <c r="K135" s="58" t="e">
        <f>SUM(#REF!)</f>
        <v>#REF!</v>
      </c>
      <c r="L135" s="58" t="e">
        <f>SUM(#REF!)</f>
        <v>#REF!</v>
      </c>
      <c r="M135" s="58" t="e">
        <f>SUM(#REF!)</f>
        <v>#REF!</v>
      </c>
      <c r="N135" s="58" t="e">
        <f>SUM(#REF!)</f>
        <v>#REF!</v>
      </c>
      <c r="O135" s="58" t="e">
        <f>SUM(#REF!)</f>
        <v>#REF!</v>
      </c>
      <c r="P135" s="58" t="e">
        <f>SUM(#REF!)</f>
        <v>#REF!</v>
      </c>
      <c r="Q135" s="58" t="e">
        <f>SUM(#REF!)</f>
        <v>#REF!</v>
      </c>
    </row>
    <row r="136" spans="1:17">
      <c r="A136" s="47"/>
      <c r="B136" s="43" t="s">
        <v>158</v>
      </c>
      <c r="C136" s="18" t="s">
        <v>3</v>
      </c>
      <c r="D136" s="19">
        <v>2520</v>
      </c>
      <c r="E136" s="19" t="e">
        <f t="shared" si="2"/>
        <v>#REF!</v>
      </c>
      <c r="F136" s="58" t="e">
        <f>SUM(#REF!)</f>
        <v>#REF!</v>
      </c>
      <c r="G136" s="58" t="e">
        <f>SUM(#REF!)</f>
        <v>#REF!</v>
      </c>
      <c r="H136" s="58" t="e">
        <f>SUM(#REF!)</f>
        <v>#REF!</v>
      </c>
      <c r="I136" s="58" t="e">
        <f>SUM(#REF!)</f>
        <v>#REF!</v>
      </c>
      <c r="J136" s="58" t="e">
        <f>SUM(#REF!)</f>
        <v>#REF!</v>
      </c>
      <c r="K136" s="58" t="e">
        <f>SUM(#REF!)</f>
        <v>#REF!</v>
      </c>
      <c r="L136" s="58" t="e">
        <f>SUM(#REF!)</f>
        <v>#REF!</v>
      </c>
      <c r="M136" s="58" t="e">
        <f>SUM(#REF!)</f>
        <v>#REF!</v>
      </c>
      <c r="N136" s="58" t="e">
        <f>SUM(#REF!)</f>
        <v>#REF!</v>
      </c>
      <c r="O136" s="58" t="e">
        <f>SUM(#REF!)</f>
        <v>#REF!</v>
      </c>
      <c r="P136" s="58" t="e">
        <f>SUM(#REF!)</f>
        <v>#REF!</v>
      </c>
      <c r="Q136" s="58" t="e">
        <f>SUM(#REF!)</f>
        <v>#REF!</v>
      </c>
    </row>
    <row r="137" spans="1:17">
      <c r="A137" s="47"/>
      <c r="B137" s="43" t="s">
        <v>159</v>
      </c>
      <c r="C137" s="18" t="s">
        <v>9</v>
      </c>
      <c r="D137" s="19">
        <v>950</v>
      </c>
      <c r="E137" s="19" t="e">
        <f t="shared" si="2"/>
        <v>#REF!</v>
      </c>
      <c r="F137" s="58" t="e">
        <f>SUM(#REF!)</f>
        <v>#REF!</v>
      </c>
      <c r="G137" s="58" t="e">
        <f>SUM(#REF!)</f>
        <v>#REF!</v>
      </c>
      <c r="H137" s="58" t="e">
        <f>SUM(#REF!)</f>
        <v>#REF!</v>
      </c>
      <c r="I137" s="58" t="e">
        <f>SUM(#REF!)</f>
        <v>#REF!</v>
      </c>
      <c r="J137" s="58" t="e">
        <f>SUM(#REF!)</f>
        <v>#REF!</v>
      </c>
      <c r="K137" s="58" t="e">
        <f>SUM(#REF!)</f>
        <v>#REF!</v>
      </c>
      <c r="L137" s="58" t="e">
        <f>SUM(#REF!)</f>
        <v>#REF!</v>
      </c>
      <c r="M137" s="58" t="e">
        <f>SUM(#REF!)</f>
        <v>#REF!</v>
      </c>
      <c r="N137" s="58" t="e">
        <f>SUM(#REF!)</f>
        <v>#REF!</v>
      </c>
      <c r="O137" s="58" t="e">
        <f>SUM(#REF!)</f>
        <v>#REF!</v>
      </c>
      <c r="P137" s="58" t="e">
        <f>SUM(#REF!)</f>
        <v>#REF!</v>
      </c>
      <c r="Q137" s="58" t="e">
        <f>SUM(#REF!)</f>
        <v>#REF!</v>
      </c>
    </row>
    <row r="138" spans="1:17">
      <c r="A138" s="47"/>
      <c r="B138" s="43" t="s">
        <v>160</v>
      </c>
      <c r="C138" s="18" t="s">
        <v>9</v>
      </c>
      <c r="D138" s="19">
        <v>1000</v>
      </c>
      <c r="E138" s="19" t="e">
        <f t="shared" si="2"/>
        <v>#REF!</v>
      </c>
      <c r="F138" s="58" t="e">
        <f>SUM(#REF!)</f>
        <v>#REF!</v>
      </c>
      <c r="G138" s="58" t="e">
        <f>SUM(#REF!)</f>
        <v>#REF!</v>
      </c>
      <c r="H138" s="58" t="e">
        <f>SUM(#REF!)</f>
        <v>#REF!</v>
      </c>
      <c r="I138" s="58" t="e">
        <f>SUM(#REF!)</f>
        <v>#REF!</v>
      </c>
      <c r="J138" s="58" t="e">
        <f>SUM(#REF!)</f>
        <v>#REF!</v>
      </c>
      <c r="K138" s="58" t="e">
        <f>SUM(#REF!)</f>
        <v>#REF!</v>
      </c>
      <c r="L138" s="58" t="e">
        <f>SUM(#REF!)</f>
        <v>#REF!</v>
      </c>
      <c r="M138" s="58" t="e">
        <f>SUM(#REF!)</f>
        <v>#REF!</v>
      </c>
      <c r="N138" s="58" t="e">
        <f>SUM(#REF!)</f>
        <v>#REF!</v>
      </c>
      <c r="O138" s="58" t="e">
        <f>SUM(#REF!)</f>
        <v>#REF!</v>
      </c>
      <c r="P138" s="58" t="e">
        <f>SUM(#REF!)</f>
        <v>#REF!</v>
      </c>
      <c r="Q138" s="58" t="e">
        <f>SUM(#REF!)</f>
        <v>#REF!</v>
      </c>
    </row>
    <row r="139" spans="1:17">
      <c r="A139" s="79" t="s">
        <v>88</v>
      </c>
      <c r="B139" s="48"/>
      <c r="C139" s="18"/>
      <c r="D139" s="19"/>
      <c r="E139" s="19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</row>
    <row r="140" spans="1:17" ht="22.5" customHeight="1">
      <c r="A140" s="28" t="s">
        <v>89</v>
      </c>
      <c r="B140" s="43"/>
      <c r="C140" s="23" t="s">
        <v>3</v>
      </c>
      <c r="D140" s="24">
        <f>SUM(D145)</f>
        <v>836800</v>
      </c>
      <c r="E140" s="24" t="e">
        <f t="shared" si="2"/>
        <v>#REF!</v>
      </c>
      <c r="F140" s="52" t="e">
        <f>SUM(#REF!)</f>
        <v>#REF!</v>
      </c>
      <c r="G140" s="52" t="e">
        <f>SUM(#REF!)</f>
        <v>#REF!</v>
      </c>
      <c r="H140" s="52" t="e">
        <f>SUM(#REF!)</f>
        <v>#REF!</v>
      </c>
      <c r="I140" s="52" t="e">
        <f>SUM(#REF!)</f>
        <v>#REF!</v>
      </c>
      <c r="J140" s="52" t="e">
        <f>SUM(#REF!)</f>
        <v>#REF!</v>
      </c>
      <c r="K140" s="52" t="e">
        <f>SUM(#REF!)</f>
        <v>#REF!</v>
      </c>
      <c r="L140" s="52" t="e">
        <f>SUM(#REF!)</f>
        <v>#REF!</v>
      </c>
      <c r="M140" s="52" t="e">
        <f>SUM(#REF!)</f>
        <v>#REF!</v>
      </c>
      <c r="N140" s="52" t="e">
        <f>SUM(#REF!)</f>
        <v>#REF!</v>
      </c>
      <c r="O140" s="52" t="e">
        <f>SUM(#REF!)</f>
        <v>#REF!</v>
      </c>
      <c r="P140" s="52" t="e">
        <f>SUM(#REF!)</f>
        <v>#REF!</v>
      </c>
      <c r="Q140" s="52" t="e">
        <f>SUM(#REF!)</f>
        <v>#REF!</v>
      </c>
    </row>
    <row r="141" spans="1:17" ht="22.5" customHeight="1">
      <c r="A141" s="28"/>
      <c r="B141" s="43"/>
      <c r="C141" s="23" t="s">
        <v>19</v>
      </c>
      <c r="D141" s="24">
        <f>SUM(D152)</f>
        <v>860300</v>
      </c>
      <c r="E141" s="24" t="e">
        <f t="shared" si="2"/>
        <v>#REF!</v>
      </c>
      <c r="F141" s="52" t="e">
        <f>SUM(#REF!)</f>
        <v>#REF!</v>
      </c>
      <c r="G141" s="52" t="e">
        <f>SUM(#REF!)</f>
        <v>#REF!</v>
      </c>
      <c r="H141" s="52" t="e">
        <f>SUM(#REF!)</f>
        <v>#REF!</v>
      </c>
      <c r="I141" s="52" t="e">
        <f>SUM(#REF!)</f>
        <v>#REF!</v>
      </c>
      <c r="J141" s="52" t="e">
        <f>SUM(#REF!)</f>
        <v>#REF!</v>
      </c>
      <c r="K141" s="52" t="e">
        <f>SUM(#REF!)</f>
        <v>#REF!</v>
      </c>
      <c r="L141" s="52" t="e">
        <f>SUM(#REF!)</f>
        <v>#REF!</v>
      </c>
      <c r="M141" s="52" t="e">
        <f>SUM(#REF!)</f>
        <v>#REF!</v>
      </c>
      <c r="N141" s="52" t="e">
        <f>SUM(#REF!)</f>
        <v>#REF!</v>
      </c>
      <c r="O141" s="52" t="e">
        <f>SUM(#REF!)</f>
        <v>#REF!</v>
      </c>
      <c r="P141" s="52" t="e">
        <f>SUM(#REF!)</f>
        <v>#REF!</v>
      </c>
      <c r="Q141" s="52" t="e">
        <f>SUM(#REF!)</f>
        <v>#REF!</v>
      </c>
    </row>
    <row r="142" spans="1:17" ht="48.75" customHeight="1">
      <c r="A142" s="33" t="s">
        <v>34</v>
      </c>
      <c r="B142" s="39" t="s">
        <v>90</v>
      </c>
      <c r="C142" s="23" t="s">
        <v>3</v>
      </c>
      <c r="D142" s="24">
        <f>SUM(D145)</f>
        <v>836800</v>
      </c>
      <c r="E142" s="24" t="e">
        <f t="shared" si="2"/>
        <v>#REF!</v>
      </c>
      <c r="F142" s="52" t="e">
        <f>SUM(#REF!)</f>
        <v>#REF!</v>
      </c>
      <c r="G142" s="52" t="e">
        <f>SUM(#REF!)</f>
        <v>#REF!</v>
      </c>
      <c r="H142" s="52" t="e">
        <f>SUM(#REF!)</f>
        <v>#REF!</v>
      </c>
      <c r="I142" s="52" t="e">
        <f>SUM(#REF!)</f>
        <v>#REF!</v>
      </c>
      <c r="J142" s="52" t="e">
        <f>SUM(#REF!)</f>
        <v>#REF!</v>
      </c>
      <c r="K142" s="52" t="e">
        <f>SUM(#REF!)</f>
        <v>#REF!</v>
      </c>
      <c r="L142" s="52" t="e">
        <f>SUM(#REF!)</f>
        <v>#REF!</v>
      </c>
      <c r="M142" s="52" t="e">
        <f>SUM(#REF!)</f>
        <v>#REF!</v>
      </c>
      <c r="N142" s="52" t="e">
        <f>SUM(#REF!)</f>
        <v>#REF!</v>
      </c>
      <c r="O142" s="52" t="e">
        <f>SUM(#REF!)</f>
        <v>#REF!</v>
      </c>
      <c r="P142" s="52" t="e">
        <f>SUM(#REF!)</f>
        <v>#REF!</v>
      </c>
      <c r="Q142" s="52" t="e">
        <f>SUM(#REF!)</f>
        <v>#REF!</v>
      </c>
    </row>
    <row r="143" spans="1:17" ht="25.5" customHeight="1">
      <c r="A143" s="38"/>
      <c r="B143" s="39"/>
      <c r="C143" s="23" t="s">
        <v>19</v>
      </c>
      <c r="D143" s="24">
        <f>SUM(D152)</f>
        <v>860300</v>
      </c>
      <c r="E143" s="24" t="e">
        <f t="shared" si="2"/>
        <v>#REF!</v>
      </c>
      <c r="F143" s="52" t="e">
        <f>SUM(#REF!)</f>
        <v>#REF!</v>
      </c>
      <c r="G143" s="52" t="e">
        <f>SUM(#REF!)</f>
        <v>#REF!</v>
      </c>
      <c r="H143" s="52" t="e">
        <f>SUM(#REF!)</f>
        <v>#REF!</v>
      </c>
      <c r="I143" s="52" t="e">
        <f>SUM(#REF!)</f>
        <v>#REF!</v>
      </c>
      <c r="J143" s="52" t="e">
        <f>SUM(#REF!)</f>
        <v>#REF!</v>
      </c>
      <c r="K143" s="52" t="e">
        <f>SUM(#REF!)</f>
        <v>#REF!</v>
      </c>
      <c r="L143" s="52" t="e">
        <f>SUM(#REF!)</f>
        <v>#REF!</v>
      </c>
      <c r="M143" s="52" t="e">
        <f>SUM(#REF!)</f>
        <v>#REF!</v>
      </c>
      <c r="N143" s="52" t="e">
        <f>SUM(#REF!)</f>
        <v>#REF!</v>
      </c>
      <c r="O143" s="52" t="e">
        <f>SUM(#REF!)</f>
        <v>#REF!</v>
      </c>
      <c r="P143" s="52" t="e">
        <f>SUM(#REF!)</f>
        <v>#REF!</v>
      </c>
      <c r="Q143" s="52" t="e">
        <f>SUM(#REF!)</f>
        <v>#REF!</v>
      </c>
    </row>
    <row r="144" spans="1:17" ht="66" customHeight="1">
      <c r="A144" s="38"/>
      <c r="B144" s="39" t="s">
        <v>91</v>
      </c>
      <c r="C144" s="23"/>
      <c r="D144" s="24"/>
      <c r="E144" s="24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</row>
    <row r="145" spans="1:20" ht="41.25" customHeight="1">
      <c r="A145" s="38"/>
      <c r="B145" s="80" t="s">
        <v>95</v>
      </c>
      <c r="C145" s="23" t="s">
        <v>3</v>
      </c>
      <c r="D145" s="24">
        <f>SUM(D146,D150,D151)</f>
        <v>836800</v>
      </c>
      <c r="E145" s="24" t="e">
        <f t="shared" si="2"/>
        <v>#REF!</v>
      </c>
      <c r="F145" s="52" t="e">
        <f>SUM(#REF!)</f>
        <v>#REF!</v>
      </c>
      <c r="G145" s="52" t="e">
        <f>SUM(ต.ค.56:#REF!)</f>
        <v>#NAME?</v>
      </c>
      <c r="H145" s="52" t="e">
        <f>SUM(ต.ค.56:#REF!)</f>
        <v>#NAME?</v>
      </c>
      <c r="I145" s="52" t="e">
        <f>SUM(ต.ค.56:#REF!)</f>
        <v>#NAME?</v>
      </c>
      <c r="J145" s="52" t="e">
        <f>SUM(ต.ค.56:#REF!)</f>
        <v>#NAME?</v>
      </c>
      <c r="K145" s="52" t="e">
        <f>SUM(ต.ค.56:#REF!)</f>
        <v>#NAME?</v>
      </c>
      <c r="L145" s="52" t="e">
        <f>SUM(ต.ค.56:#REF!)</f>
        <v>#NAME?</v>
      </c>
      <c r="M145" s="52" t="e">
        <f>SUM(ต.ค.56:#REF!)</f>
        <v>#NAME?</v>
      </c>
      <c r="N145" s="52" t="e">
        <f>SUM(ต.ค.56:#REF!)</f>
        <v>#NAME?</v>
      </c>
      <c r="O145" s="52" t="e">
        <f>SUM(ต.ค.56:#REF!)</f>
        <v>#NAME?</v>
      </c>
      <c r="P145" s="52" t="e">
        <f>SUM(ต.ค.56:#REF!)</f>
        <v>#NAME?</v>
      </c>
      <c r="Q145" s="52" t="e">
        <f>SUM(ต.ค.56:#REF!)</f>
        <v>#NAME?</v>
      </c>
      <c r="R145" s="67"/>
    </row>
    <row r="146" spans="1:20" ht="23.25" customHeight="1">
      <c r="A146" s="38"/>
      <c r="B146" s="81" t="s">
        <v>96</v>
      </c>
      <c r="C146" s="23" t="s">
        <v>3</v>
      </c>
      <c r="D146" s="24">
        <f>SUM(D147:D149)</f>
        <v>329025</v>
      </c>
      <c r="E146" s="24" t="e">
        <f t="shared" si="2"/>
        <v>#REF!</v>
      </c>
      <c r="F146" s="52" t="e">
        <f>SUM(#REF!)</f>
        <v>#REF!</v>
      </c>
      <c r="G146" s="52" t="e">
        <f>SUM(ต.ค.56:#REF!)</f>
        <v>#NAME?</v>
      </c>
      <c r="H146" s="52" t="e">
        <f>SUM(ต.ค.56:#REF!)</f>
        <v>#NAME?</v>
      </c>
      <c r="I146" s="52" t="e">
        <f>SUM(ต.ค.56:#REF!)</f>
        <v>#NAME?</v>
      </c>
      <c r="J146" s="52" t="e">
        <f>SUM(ต.ค.56:#REF!)</f>
        <v>#NAME?</v>
      </c>
      <c r="K146" s="52" t="e">
        <f>SUM(ต.ค.56:#REF!)</f>
        <v>#NAME?</v>
      </c>
      <c r="L146" s="52" t="e">
        <f>SUM(ต.ค.56:#REF!)</f>
        <v>#NAME?</v>
      </c>
      <c r="M146" s="52" t="e">
        <f>SUM(ต.ค.56:#REF!)</f>
        <v>#NAME?</v>
      </c>
      <c r="N146" s="52" t="e">
        <f>SUM(ต.ค.56:#REF!)</f>
        <v>#NAME?</v>
      </c>
      <c r="O146" s="52" t="e">
        <f>SUM(ต.ค.56:#REF!)</f>
        <v>#NAME?</v>
      </c>
      <c r="P146" s="52" t="e">
        <f>SUM(ต.ค.56:#REF!)</f>
        <v>#NAME?</v>
      </c>
      <c r="Q146" s="52" t="e">
        <f>SUM(ต.ค.56:#REF!)</f>
        <v>#NAME?</v>
      </c>
    </row>
    <row r="147" spans="1:20" ht="26.25" customHeight="1">
      <c r="A147" s="49"/>
      <c r="B147" s="82" t="s">
        <v>92</v>
      </c>
      <c r="C147" s="18" t="s">
        <v>3</v>
      </c>
      <c r="D147" s="19">
        <v>81165</v>
      </c>
      <c r="E147" s="19" t="e">
        <f t="shared" si="2"/>
        <v>#REF!</v>
      </c>
      <c r="F147" s="58" t="e">
        <f>SUM(#REF!)</f>
        <v>#REF!</v>
      </c>
      <c r="G147" s="58" t="e">
        <f>SUM(ต.ค.56:#REF!)</f>
        <v>#NAME?</v>
      </c>
      <c r="H147" s="58" t="e">
        <f>SUM(ต.ค.56:#REF!)</f>
        <v>#NAME?</v>
      </c>
      <c r="I147" s="58" t="e">
        <f>SUM(ต.ค.56:#REF!)</f>
        <v>#NAME?</v>
      </c>
      <c r="J147" s="58" t="e">
        <f>SUM(ต.ค.56:#REF!)</f>
        <v>#NAME?</v>
      </c>
      <c r="K147" s="58" t="e">
        <f>SUM(ต.ค.56:#REF!)</f>
        <v>#NAME?</v>
      </c>
      <c r="L147" s="58" t="e">
        <f>SUM(ต.ค.56:#REF!)</f>
        <v>#NAME?</v>
      </c>
      <c r="M147" s="58" t="e">
        <f>SUM(ต.ค.56:#REF!)</f>
        <v>#NAME?</v>
      </c>
      <c r="N147" s="58" t="e">
        <f>SUM(ต.ค.56:#REF!)</f>
        <v>#NAME?</v>
      </c>
      <c r="O147" s="58" t="e">
        <f>SUM(ต.ค.56:#REF!)</f>
        <v>#NAME?</v>
      </c>
      <c r="P147" s="58" t="e">
        <f>SUM(ต.ค.56:#REF!)</f>
        <v>#NAME?</v>
      </c>
      <c r="Q147" s="58" t="e">
        <f>SUM(ต.ค.56:#REF!)</f>
        <v>#NAME?</v>
      </c>
    </row>
    <row r="148" spans="1:20" ht="23.25" customHeight="1">
      <c r="A148" s="49"/>
      <c r="B148" s="82" t="s">
        <v>93</v>
      </c>
      <c r="C148" s="18" t="s">
        <v>3</v>
      </c>
      <c r="D148" s="19">
        <v>17825</v>
      </c>
      <c r="E148" s="19" t="e">
        <f t="shared" si="2"/>
        <v>#REF!</v>
      </c>
      <c r="F148" s="58" t="e">
        <f>SUM(#REF!)</f>
        <v>#REF!</v>
      </c>
      <c r="G148" s="58" t="e">
        <f>SUM(ต.ค.56:#REF!)</f>
        <v>#NAME?</v>
      </c>
      <c r="H148" s="58" t="e">
        <f>SUM(ต.ค.56:#REF!)</f>
        <v>#NAME?</v>
      </c>
      <c r="I148" s="58" t="e">
        <f>SUM(ต.ค.56:#REF!)</f>
        <v>#NAME?</v>
      </c>
      <c r="J148" s="58" t="e">
        <f>SUM(ต.ค.56:#REF!)</f>
        <v>#NAME?</v>
      </c>
      <c r="K148" s="58" t="e">
        <f>SUM(ต.ค.56:#REF!)</f>
        <v>#NAME?</v>
      </c>
      <c r="L148" s="58" t="e">
        <f>SUM(ต.ค.56:#REF!)</f>
        <v>#NAME?</v>
      </c>
      <c r="M148" s="58" t="e">
        <f>SUM(ต.ค.56:#REF!)</f>
        <v>#NAME?</v>
      </c>
      <c r="N148" s="58" t="e">
        <f>SUM(ต.ค.56:#REF!)</f>
        <v>#NAME?</v>
      </c>
      <c r="O148" s="58" t="e">
        <f>SUM(ต.ค.56:#REF!)</f>
        <v>#NAME?</v>
      </c>
      <c r="P148" s="58" t="e">
        <f>SUM(ต.ค.56:#REF!)</f>
        <v>#NAME?</v>
      </c>
      <c r="Q148" s="58" t="e">
        <f>SUM(ต.ค.56:#REF!)</f>
        <v>#NAME?</v>
      </c>
    </row>
    <row r="149" spans="1:20" ht="23.25" customHeight="1">
      <c r="A149" s="49"/>
      <c r="B149" s="82" t="s">
        <v>94</v>
      </c>
      <c r="C149" s="18" t="s">
        <v>3</v>
      </c>
      <c r="D149" s="19">
        <v>230035</v>
      </c>
      <c r="E149" s="19" t="e">
        <f t="shared" si="2"/>
        <v>#REF!</v>
      </c>
      <c r="F149" s="58" t="e">
        <f>SUM(#REF!)</f>
        <v>#REF!</v>
      </c>
      <c r="G149" s="58" t="e">
        <f>SUM(ต.ค.56:#REF!)</f>
        <v>#NAME?</v>
      </c>
      <c r="H149" s="58" t="e">
        <f>SUM(ต.ค.56:#REF!)</f>
        <v>#NAME?</v>
      </c>
      <c r="I149" s="58" t="e">
        <f>SUM(ต.ค.56:#REF!)</f>
        <v>#NAME?</v>
      </c>
      <c r="J149" s="58" t="e">
        <f>SUM(ต.ค.56:#REF!)</f>
        <v>#NAME?</v>
      </c>
      <c r="K149" s="58" t="e">
        <f>SUM(ต.ค.56:#REF!)</f>
        <v>#NAME?</v>
      </c>
      <c r="L149" s="58" t="e">
        <f>SUM(ต.ค.56:#REF!)</f>
        <v>#NAME?</v>
      </c>
      <c r="M149" s="58" t="e">
        <f>SUM(ต.ค.56:#REF!)</f>
        <v>#NAME?</v>
      </c>
      <c r="N149" s="58" t="e">
        <f>SUM(ต.ค.56:#REF!)</f>
        <v>#NAME?</v>
      </c>
      <c r="O149" s="58" t="e">
        <f>SUM(ต.ค.56:#REF!)</f>
        <v>#NAME?</v>
      </c>
      <c r="P149" s="58" t="e">
        <f>SUM(ต.ค.56:#REF!)</f>
        <v>#NAME?</v>
      </c>
      <c r="Q149" s="58" t="e">
        <f>SUM(ต.ค.56:#REF!)</f>
        <v>#NAME?</v>
      </c>
    </row>
    <row r="150" spans="1:20" ht="23.25" customHeight="1">
      <c r="A150" s="49"/>
      <c r="B150" s="81" t="s">
        <v>97</v>
      </c>
      <c r="C150" s="23" t="s">
        <v>3</v>
      </c>
      <c r="D150" s="24">
        <v>465919</v>
      </c>
      <c r="E150" s="24" t="e">
        <f t="shared" si="2"/>
        <v>#REF!</v>
      </c>
      <c r="F150" s="52" t="e">
        <f>SUM(#REF!)</f>
        <v>#REF!</v>
      </c>
      <c r="G150" s="52" t="e">
        <f>SUM(ต.ค.56:#REF!)</f>
        <v>#NAME?</v>
      </c>
      <c r="H150" s="52" t="e">
        <f>SUM(ต.ค.56:#REF!)</f>
        <v>#NAME?</v>
      </c>
      <c r="I150" s="52" t="e">
        <f>SUM(ต.ค.56:#REF!)</f>
        <v>#NAME?</v>
      </c>
      <c r="J150" s="52" t="e">
        <f>SUM(ต.ค.56:#REF!)</f>
        <v>#NAME?</v>
      </c>
      <c r="K150" s="52" t="e">
        <f>SUM(ต.ค.56:#REF!)</f>
        <v>#NAME?</v>
      </c>
      <c r="L150" s="52" t="e">
        <f>SUM(ต.ค.56:#REF!)</f>
        <v>#NAME?</v>
      </c>
      <c r="M150" s="52" t="e">
        <f>SUM(ต.ค.56:#REF!)</f>
        <v>#NAME?</v>
      </c>
      <c r="N150" s="52" t="e">
        <f>SUM(ต.ค.56:#REF!)</f>
        <v>#NAME?</v>
      </c>
      <c r="O150" s="52" t="e">
        <f>SUM(ต.ค.56:#REF!)</f>
        <v>#NAME?</v>
      </c>
      <c r="P150" s="52" t="e">
        <f>SUM(ต.ค.56:#REF!)</f>
        <v>#NAME?</v>
      </c>
      <c r="Q150" s="52" t="e">
        <f>SUM(ต.ค.56:#REF!)</f>
        <v>#NAME?</v>
      </c>
      <c r="R150" s="67"/>
      <c r="S150" s="67"/>
      <c r="T150" s="67"/>
    </row>
    <row r="151" spans="1:20" ht="23.25" customHeight="1">
      <c r="A151" s="49"/>
      <c r="B151" s="81" t="s">
        <v>161</v>
      </c>
      <c r="C151" s="23" t="s">
        <v>3</v>
      </c>
      <c r="D151" s="24">
        <v>41856</v>
      </c>
      <c r="E151" s="24" t="e">
        <f t="shared" si="2"/>
        <v>#REF!</v>
      </c>
      <c r="F151" s="52" t="e">
        <f>SUM(#REF!)</f>
        <v>#REF!</v>
      </c>
      <c r="G151" s="52" t="e">
        <f>SUM(ต.ค.56:#REF!)</f>
        <v>#NAME?</v>
      </c>
      <c r="H151" s="52" t="e">
        <f>SUM(ต.ค.56:#REF!)</f>
        <v>#NAME?</v>
      </c>
      <c r="I151" s="52" t="e">
        <f>SUM(ต.ค.56:#REF!)</f>
        <v>#NAME?</v>
      </c>
      <c r="J151" s="52" t="e">
        <f>SUM(ต.ค.56:#REF!)</f>
        <v>#NAME?</v>
      </c>
      <c r="K151" s="52" t="e">
        <f>SUM(ต.ค.56:#REF!)</f>
        <v>#NAME?</v>
      </c>
      <c r="L151" s="52" t="e">
        <f>SUM(ต.ค.56:#REF!)</f>
        <v>#NAME?</v>
      </c>
      <c r="M151" s="52" t="e">
        <f>SUM(ต.ค.56:#REF!)</f>
        <v>#NAME?</v>
      </c>
      <c r="N151" s="52" t="e">
        <f>SUM(ต.ค.56:#REF!)</f>
        <v>#NAME?</v>
      </c>
      <c r="O151" s="52" t="e">
        <f>SUM(ต.ค.56:#REF!)</f>
        <v>#NAME?</v>
      </c>
      <c r="P151" s="52" t="e">
        <f>SUM(ต.ค.56:#REF!)</f>
        <v>#NAME?</v>
      </c>
      <c r="Q151" s="52" t="e">
        <f>SUM(ต.ค.56:#REF!)</f>
        <v>#NAME?</v>
      </c>
    </row>
    <row r="152" spans="1:20" ht="23.25" customHeight="1">
      <c r="A152" s="49"/>
      <c r="B152" s="80" t="s">
        <v>57</v>
      </c>
      <c r="C152" s="23" t="s">
        <v>19</v>
      </c>
      <c r="D152" s="24">
        <f>SUM(D153,D157,D158)</f>
        <v>860300</v>
      </c>
      <c r="E152" s="24" t="e">
        <f t="shared" si="2"/>
        <v>#REF!</v>
      </c>
      <c r="F152" s="52" t="e">
        <f>SUM(#REF!)</f>
        <v>#REF!</v>
      </c>
      <c r="G152" s="52" t="e">
        <f>SUM(ต.ค.56:#REF!)</f>
        <v>#NAME?</v>
      </c>
      <c r="H152" s="52" t="e">
        <f>SUM(ต.ค.56:#REF!)</f>
        <v>#NAME?</v>
      </c>
      <c r="I152" s="52" t="e">
        <f>SUM(ต.ค.56:#REF!)</f>
        <v>#NAME?</v>
      </c>
      <c r="J152" s="52" t="e">
        <f>SUM(ต.ค.56:#REF!)</f>
        <v>#NAME?</v>
      </c>
      <c r="K152" s="52" t="e">
        <f>SUM(ต.ค.56:#REF!)</f>
        <v>#NAME?</v>
      </c>
      <c r="L152" s="52" t="e">
        <f>SUM(ต.ค.56:#REF!)</f>
        <v>#NAME?</v>
      </c>
      <c r="M152" s="52" t="e">
        <f>SUM(ต.ค.56:#REF!)</f>
        <v>#NAME?</v>
      </c>
      <c r="N152" s="52" t="e">
        <f>SUM(ต.ค.56:#REF!)</f>
        <v>#NAME?</v>
      </c>
      <c r="O152" s="52" t="e">
        <f>SUM(ต.ค.56:#REF!)</f>
        <v>#NAME?</v>
      </c>
      <c r="P152" s="52" t="e">
        <f>SUM(ต.ค.56:#REF!)</f>
        <v>#NAME?</v>
      </c>
      <c r="Q152" s="52" t="e">
        <f>SUM(ต.ค.56:#REF!)</f>
        <v>#NAME?</v>
      </c>
    </row>
    <row r="153" spans="1:20" ht="23.25" customHeight="1">
      <c r="A153" s="49"/>
      <c r="B153" s="81" t="s">
        <v>98</v>
      </c>
      <c r="C153" s="23" t="s">
        <v>19</v>
      </c>
      <c r="D153" s="24">
        <f>SUM(D154:D156)</f>
        <v>334964</v>
      </c>
      <c r="E153" s="24" t="e">
        <f t="shared" si="2"/>
        <v>#REF!</v>
      </c>
      <c r="F153" s="52" t="e">
        <f>SUM(#REF!)</f>
        <v>#REF!</v>
      </c>
      <c r="G153" s="52" t="e">
        <f>SUM(#REF!)</f>
        <v>#REF!</v>
      </c>
      <c r="H153" s="52" t="e">
        <f>SUM(#REF!)</f>
        <v>#REF!</v>
      </c>
      <c r="I153" s="52" t="e">
        <f>SUM(#REF!)</f>
        <v>#REF!</v>
      </c>
      <c r="J153" s="52" t="e">
        <f>SUM(#REF!)</f>
        <v>#REF!</v>
      </c>
      <c r="K153" s="52" t="e">
        <f>SUM(#REF!)</f>
        <v>#REF!</v>
      </c>
      <c r="L153" s="52" t="e">
        <f>SUM(#REF!)</f>
        <v>#REF!</v>
      </c>
      <c r="M153" s="52" t="e">
        <f>SUM(#REF!)</f>
        <v>#REF!</v>
      </c>
      <c r="N153" s="52" t="e">
        <f>SUM(#REF!)</f>
        <v>#REF!</v>
      </c>
      <c r="O153" s="52" t="e">
        <f>SUM(#REF!)</f>
        <v>#REF!</v>
      </c>
      <c r="P153" s="52" t="e">
        <f>SUM(#REF!)</f>
        <v>#REF!</v>
      </c>
      <c r="Q153" s="52" t="e">
        <f>SUM(#REF!)</f>
        <v>#REF!</v>
      </c>
    </row>
    <row r="154" spans="1:20" ht="23.25" customHeight="1">
      <c r="A154" s="49"/>
      <c r="B154" s="82" t="s">
        <v>92</v>
      </c>
      <c r="C154" s="18" t="s">
        <v>19</v>
      </c>
      <c r="D154" s="19">
        <v>81975</v>
      </c>
      <c r="E154" s="19" t="e">
        <f t="shared" si="2"/>
        <v>#REF!</v>
      </c>
      <c r="F154" s="58" t="e">
        <f>SUM(#REF!)</f>
        <v>#REF!</v>
      </c>
      <c r="G154" s="58" t="e">
        <f>SUM(#REF!)</f>
        <v>#REF!</v>
      </c>
      <c r="H154" s="58" t="e">
        <f>SUM(#REF!)</f>
        <v>#REF!</v>
      </c>
      <c r="I154" s="58" t="e">
        <f>SUM(#REF!)</f>
        <v>#REF!</v>
      </c>
      <c r="J154" s="58" t="e">
        <f>SUM(#REF!)</f>
        <v>#REF!</v>
      </c>
      <c r="K154" s="58" t="e">
        <f>SUM(#REF!)</f>
        <v>#REF!</v>
      </c>
      <c r="L154" s="58" t="e">
        <f>SUM(#REF!)</f>
        <v>#REF!</v>
      </c>
      <c r="M154" s="58" t="e">
        <f>SUM(#REF!)</f>
        <v>#REF!</v>
      </c>
      <c r="N154" s="58" t="e">
        <f>SUM(#REF!)</f>
        <v>#REF!</v>
      </c>
      <c r="O154" s="58" t="e">
        <f>SUM(#REF!)</f>
        <v>#REF!</v>
      </c>
      <c r="P154" s="58" t="e">
        <f>SUM(#REF!)</f>
        <v>#REF!</v>
      </c>
      <c r="Q154" s="58" t="e">
        <f>SUM(#REF!)</f>
        <v>#REF!</v>
      </c>
    </row>
    <row r="155" spans="1:20" ht="23.25" customHeight="1">
      <c r="A155" s="49"/>
      <c r="B155" s="82" t="s">
        <v>93</v>
      </c>
      <c r="C155" s="18" t="s">
        <v>19</v>
      </c>
      <c r="D155" s="19">
        <v>18295</v>
      </c>
      <c r="E155" s="19" t="e">
        <f t="shared" si="2"/>
        <v>#REF!</v>
      </c>
      <c r="F155" s="58" t="e">
        <f>SUM(#REF!)</f>
        <v>#REF!</v>
      </c>
      <c r="G155" s="58" t="e">
        <f>SUM(ต.ค.56:#REF!)</f>
        <v>#NAME?</v>
      </c>
      <c r="H155" s="58" t="e">
        <f>SUM(ต.ค.56:#REF!)</f>
        <v>#NAME?</v>
      </c>
      <c r="I155" s="58" t="e">
        <f>SUM(ต.ค.56:#REF!)</f>
        <v>#NAME?</v>
      </c>
      <c r="J155" s="58" t="e">
        <f>SUM(ต.ค.56:#REF!)</f>
        <v>#NAME?</v>
      </c>
      <c r="K155" s="58" t="e">
        <f>SUM(ต.ค.56:#REF!)</f>
        <v>#NAME?</v>
      </c>
      <c r="L155" s="58" t="e">
        <f>SUM(ต.ค.56:#REF!)</f>
        <v>#NAME?</v>
      </c>
      <c r="M155" s="58" t="e">
        <f>SUM(ต.ค.56:#REF!)</f>
        <v>#NAME?</v>
      </c>
      <c r="N155" s="58" t="e">
        <f>SUM(ต.ค.56:#REF!)</f>
        <v>#NAME?</v>
      </c>
      <c r="O155" s="58" t="e">
        <f>SUM(ต.ค.56:#REF!)</f>
        <v>#NAME?</v>
      </c>
      <c r="P155" s="58" t="e">
        <f>SUM(ต.ค.56:#REF!)</f>
        <v>#NAME?</v>
      </c>
      <c r="Q155" s="58" t="e">
        <f>SUM(ต.ค.56:#REF!)</f>
        <v>#NAME?</v>
      </c>
    </row>
    <row r="156" spans="1:20" ht="25.5" customHeight="1">
      <c r="A156" s="49"/>
      <c r="B156" s="82" t="s">
        <v>94</v>
      </c>
      <c r="C156" s="18" t="s">
        <v>19</v>
      </c>
      <c r="D156" s="19">
        <v>234694</v>
      </c>
      <c r="E156" s="19" t="e">
        <f t="shared" si="2"/>
        <v>#REF!</v>
      </c>
      <c r="F156" s="58" t="e">
        <f>SUM(#REF!)</f>
        <v>#REF!</v>
      </c>
      <c r="G156" s="58" t="e">
        <f>SUM(#REF!)</f>
        <v>#REF!</v>
      </c>
      <c r="H156" s="58" t="e">
        <f>SUM(#REF!)</f>
        <v>#REF!</v>
      </c>
      <c r="I156" s="58" t="e">
        <f>SUM(#REF!)</f>
        <v>#REF!</v>
      </c>
      <c r="J156" s="58" t="e">
        <f>SUM(#REF!)</f>
        <v>#REF!</v>
      </c>
      <c r="K156" s="58" t="e">
        <f>SUM(#REF!)</f>
        <v>#REF!</v>
      </c>
      <c r="L156" s="58" t="e">
        <f>SUM(#REF!)</f>
        <v>#REF!</v>
      </c>
      <c r="M156" s="58" t="e">
        <f>SUM(#REF!)</f>
        <v>#REF!</v>
      </c>
      <c r="N156" s="58" t="e">
        <f>SUM(#REF!)</f>
        <v>#REF!</v>
      </c>
      <c r="O156" s="58" t="e">
        <f>SUM(#REF!)</f>
        <v>#REF!</v>
      </c>
      <c r="P156" s="58" t="e">
        <f>SUM(#REF!)</f>
        <v>#REF!</v>
      </c>
      <c r="Q156" s="58" t="e">
        <f>SUM(#REF!)</f>
        <v>#REF!</v>
      </c>
    </row>
    <row r="157" spans="1:20" ht="25.5" customHeight="1">
      <c r="A157" s="49"/>
      <c r="B157" s="81" t="s">
        <v>99</v>
      </c>
      <c r="C157" s="23" t="s">
        <v>19</v>
      </c>
      <c r="D157" s="24">
        <v>481200</v>
      </c>
      <c r="E157" s="24" t="e">
        <f t="shared" si="2"/>
        <v>#REF!</v>
      </c>
      <c r="F157" s="52" t="e">
        <f>SUM(#REF!)</f>
        <v>#REF!</v>
      </c>
      <c r="G157" s="52" t="e">
        <f>SUM(#REF!)</f>
        <v>#REF!</v>
      </c>
      <c r="H157" s="52" t="e">
        <f>SUM(#REF!)</f>
        <v>#REF!</v>
      </c>
      <c r="I157" s="52" t="e">
        <f>SUM(#REF!)</f>
        <v>#REF!</v>
      </c>
      <c r="J157" s="52" t="e">
        <f>SUM(#REF!)</f>
        <v>#REF!</v>
      </c>
      <c r="K157" s="52" t="e">
        <f>SUM(#REF!)</f>
        <v>#REF!</v>
      </c>
      <c r="L157" s="52" t="e">
        <f>SUM(#REF!)</f>
        <v>#REF!</v>
      </c>
      <c r="M157" s="52" t="e">
        <f>SUM(#REF!)</f>
        <v>#REF!</v>
      </c>
      <c r="N157" s="52" t="e">
        <f>SUM(#REF!)</f>
        <v>#REF!</v>
      </c>
      <c r="O157" s="52" t="e">
        <f>SUM(#REF!)</f>
        <v>#REF!</v>
      </c>
      <c r="P157" s="52" t="e">
        <f>SUM(#REF!)</f>
        <v>#REF!</v>
      </c>
      <c r="Q157" s="52" t="e">
        <f>SUM(#REF!)</f>
        <v>#REF!</v>
      </c>
    </row>
    <row r="158" spans="1:20" ht="25.5" customHeight="1">
      <c r="A158" s="49"/>
      <c r="B158" s="81" t="s">
        <v>162</v>
      </c>
      <c r="C158" s="23" t="s">
        <v>19</v>
      </c>
      <c r="D158" s="24">
        <v>44136</v>
      </c>
      <c r="E158" s="24" t="e">
        <f t="shared" ref="E158:E166" si="3">SUM(F158:Q158)</f>
        <v>#REF!</v>
      </c>
      <c r="F158" s="52" t="e">
        <f>SUM(#REF!)</f>
        <v>#REF!</v>
      </c>
      <c r="G158" s="52" t="e">
        <f>SUM(#REF!)</f>
        <v>#REF!</v>
      </c>
      <c r="H158" s="52" t="e">
        <f>SUM(#REF!)</f>
        <v>#REF!</v>
      </c>
      <c r="I158" s="52" t="e">
        <f>SUM(#REF!)</f>
        <v>#REF!</v>
      </c>
      <c r="J158" s="52" t="e">
        <f>SUM(#REF!)</f>
        <v>#REF!</v>
      </c>
      <c r="K158" s="52" t="e">
        <f>SUM(#REF!)</f>
        <v>#REF!</v>
      </c>
      <c r="L158" s="52" t="e">
        <f>SUM(#REF!)</f>
        <v>#REF!</v>
      </c>
      <c r="M158" s="52" t="e">
        <f>SUM(#REF!)</f>
        <v>#REF!</v>
      </c>
      <c r="N158" s="52" t="e">
        <f>SUM(#REF!)</f>
        <v>#REF!</v>
      </c>
      <c r="O158" s="52" t="e">
        <f>SUM(#REF!)</f>
        <v>#REF!</v>
      </c>
      <c r="P158" s="52" t="e">
        <f>SUM(#REF!)</f>
        <v>#REF!</v>
      </c>
      <c r="Q158" s="52" t="e">
        <f>SUM(#REF!)</f>
        <v>#REF!</v>
      </c>
    </row>
    <row r="159" spans="1:20">
      <c r="A159" s="33" t="s">
        <v>56</v>
      </c>
      <c r="B159" s="39" t="s">
        <v>20</v>
      </c>
      <c r="C159" s="23" t="s">
        <v>3</v>
      </c>
      <c r="D159" s="24">
        <f>SUM(D161)</f>
        <v>243790</v>
      </c>
      <c r="E159" s="24" t="e">
        <f>SUM(E161)</f>
        <v>#REF!</v>
      </c>
      <c r="F159" s="52" t="e">
        <f>SUM(#REF!)</f>
        <v>#REF!</v>
      </c>
      <c r="G159" s="52" t="e">
        <f>SUM(#REF!)</f>
        <v>#REF!</v>
      </c>
      <c r="H159" s="52" t="e">
        <f>SUM(#REF!)</f>
        <v>#REF!</v>
      </c>
      <c r="I159" s="52" t="e">
        <f>SUM(#REF!)</f>
        <v>#REF!</v>
      </c>
      <c r="J159" s="52" t="e">
        <f>SUM(#REF!)</f>
        <v>#REF!</v>
      </c>
      <c r="K159" s="52" t="e">
        <f>SUM(#REF!)</f>
        <v>#REF!</v>
      </c>
      <c r="L159" s="52" t="e">
        <f>SUM(#REF!)</f>
        <v>#REF!</v>
      </c>
      <c r="M159" s="52" t="e">
        <f>SUM(#REF!)</f>
        <v>#REF!</v>
      </c>
      <c r="N159" s="52" t="e">
        <f>SUM(#REF!)</f>
        <v>#REF!</v>
      </c>
      <c r="O159" s="52" t="e">
        <f>SUM(#REF!)</f>
        <v>#REF!</v>
      </c>
      <c r="P159" s="52" t="e">
        <f>SUM(#REF!)</f>
        <v>#REF!</v>
      </c>
      <c r="Q159" s="52" t="e">
        <f>SUM(#REF!)</f>
        <v>#REF!</v>
      </c>
    </row>
    <row r="160" spans="1:20">
      <c r="A160" s="33"/>
      <c r="B160" s="39"/>
      <c r="C160" s="23" t="s">
        <v>9</v>
      </c>
      <c r="D160" s="24">
        <f>SUM(D164)</f>
        <v>37330</v>
      </c>
      <c r="E160" s="24" t="e">
        <f>SUM(E164)</f>
        <v>#REF!</v>
      </c>
      <c r="F160" s="52" t="e">
        <f>SUM(#REF!)</f>
        <v>#REF!</v>
      </c>
      <c r="G160" s="52" t="e">
        <f>SUM(#REF!)</f>
        <v>#REF!</v>
      </c>
      <c r="H160" s="52" t="e">
        <f>SUM(#REF!)</f>
        <v>#REF!</v>
      </c>
      <c r="I160" s="52" t="e">
        <f>SUM(#REF!)</f>
        <v>#REF!</v>
      </c>
      <c r="J160" s="52" t="e">
        <f>SUM(#REF!)</f>
        <v>#REF!</v>
      </c>
      <c r="K160" s="52" t="e">
        <f>SUM(#REF!)</f>
        <v>#REF!</v>
      </c>
      <c r="L160" s="52" t="e">
        <f>SUM(#REF!)</f>
        <v>#REF!</v>
      </c>
      <c r="M160" s="52" t="e">
        <f>SUM(#REF!)</f>
        <v>#REF!</v>
      </c>
      <c r="N160" s="52" t="e">
        <f>SUM(#REF!)</f>
        <v>#REF!</v>
      </c>
      <c r="O160" s="52" t="e">
        <f>SUM(#REF!)</f>
        <v>#REF!</v>
      </c>
      <c r="P160" s="52" t="e">
        <f>SUM(#REF!)</f>
        <v>#REF!</v>
      </c>
      <c r="Q160" s="52" t="e">
        <f>SUM(#REF!)</f>
        <v>#REF!</v>
      </c>
    </row>
    <row r="161" spans="1:17">
      <c r="A161" s="49"/>
      <c r="B161" s="43" t="s">
        <v>60</v>
      </c>
      <c r="C161" s="23" t="s">
        <v>3</v>
      </c>
      <c r="D161" s="24">
        <v>243790</v>
      </c>
      <c r="E161" s="24" t="e">
        <f t="shared" si="3"/>
        <v>#REF!</v>
      </c>
      <c r="F161" s="52" t="e">
        <f>SUM(#REF!)</f>
        <v>#REF!</v>
      </c>
      <c r="G161" s="52" t="e">
        <f>SUM(ต.ค.56:#REF!)</f>
        <v>#NAME?</v>
      </c>
      <c r="H161" s="52" t="e">
        <f>SUM(ต.ค.56:#REF!)</f>
        <v>#NAME?</v>
      </c>
      <c r="I161" s="52" t="e">
        <f>SUM(ต.ค.56:#REF!)</f>
        <v>#NAME?</v>
      </c>
      <c r="J161" s="52" t="e">
        <f>SUM(ต.ค.56:#REF!)</f>
        <v>#NAME?</v>
      </c>
      <c r="K161" s="52" t="e">
        <f>SUM(ต.ค.56:#REF!)</f>
        <v>#NAME?</v>
      </c>
      <c r="L161" s="52" t="e">
        <f>SUM(ต.ค.56:#REF!)</f>
        <v>#NAME?</v>
      </c>
      <c r="M161" s="52" t="e">
        <f>SUM(ต.ค.56:#REF!)</f>
        <v>#NAME?</v>
      </c>
      <c r="N161" s="52" t="e">
        <f>SUM(ต.ค.56:#REF!)</f>
        <v>#NAME?</v>
      </c>
      <c r="O161" s="52" t="e">
        <f>SUM(ต.ค.56:#REF!)</f>
        <v>#NAME?</v>
      </c>
      <c r="P161" s="52" t="e">
        <f>SUM(ต.ค.56:#REF!)</f>
        <v>#NAME?</v>
      </c>
      <c r="Q161" s="52" t="e">
        <f>SUM(ต.ค.56:#REF!)</f>
        <v>#NAME?</v>
      </c>
    </row>
    <row r="162" spans="1:17">
      <c r="A162" s="49"/>
      <c r="B162" s="48" t="s">
        <v>61</v>
      </c>
      <c r="C162" s="18" t="s">
        <v>3</v>
      </c>
      <c r="D162" s="19"/>
      <c r="E162" s="19" t="e">
        <f t="shared" si="3"/>
        <v>#REF!</v>
      </c>
      <c r="F162" s="58" t="e">
        <f>SUM(#REF!)</f>
        <v>#REF!</v>
      </c>
      <c r="G162" s="58" t="e">
        <f>SUM(#REF!)</f>
        <v>#REF!</v>
      </c>
      <c r="H162" s="58" t="e">
        <f>SUM(#REF!)</f>
        <v>#REF!</v>
      </c>
      <c r="I162" s="58" t="e">
        <f>SUM(#REF!)</f>
        <v>#REF!</v>
      </c>
      <c r="J162" s="58" t="e">
        <f>SUM(#REF!)</f>
        <v>#REF!</v>
      </c>
      <c r="K162" s="58" t="e">
        <f>SUM(#REF!)</f>
        <v>#REF!</v>
      </c>
      <c r="L162" s="58" t="e">
        <f>SUM(#REF!)</f>
        <v>#REF!</v>
      </c>
      <c r="M162" s="58" t="e">
        <f>SUM(#REF!)</f>
        <v>#REF!</v>
      </c>
      <c r="N162" s="58" t="e">
        <f>SUM(#REF!)</f>
        <v>#REF!</v>
      </c>
      <c r="O162" s="58" t="e">
        <f>SUM(#REF!)</f>
        <v>#REF!</v>
      </c>
      <c r="P162" s="58" t="e">
        <f>SUM(#REF!)</f>
        <v>#REF!</v>
      </c>
      <c r="Q162" s="58" t="e">
        <f>SUM(#REF!)</f>
        <v>#REF!</v>
      </c>
    </row>
    <row r="163" spans="1:17" ht="19.5" customHeight="1">
      <c r="A163" s="49"/>
      <c r="B163" s="48" t="s">
        <v>62</v>
      </c>
      <c r="C163" s="18" t="s">
        <v>3</v>
      </c>
      <c r="D163" s="19"/>
      <c r="E163" s="19" t="e">
        <f t="shared" si="3"/>
        <v>#REF!</v>
      </c>
      <c r="F163" s="58" t="e">
        <f>SUM(#REF!)</f>
        <v>#REF!</v>
      </c>
      <c r="G163" s="58" t="e">
        <f>SUM(#REF!)</f>
        <v>#REF!</v>
      </c>
      <c r="H163" s="58" t="e">
        <f>SUM(#REF!)</f>
        <v>#REF!</v>
      </c>
      <c r="I163" s="58" t="e">
        <f>SUM(#REF!)</f>
        <v>#REF!</v>
      </c>
      <c r="J163" s="58" t="e">
        <f>SUM(#REF!)</f>
        <v>#REF!</v>
      </c>
      <c r="K163" s="58" t="e">
        <f>SUM(#REF!)</f>
        <v>#REF!</v>
      </c>
      <c r="L163" s="58" t="e">
        <f>SUM(#REF!)</f>
        <v>#REF!</v>
      </c>
      <c r="M163" s="58" t="e">
        <f>SUM(#REF!)</f>
        <v>#REF!</v>
      </c>
      <c r="N163" s="58" t="e">
        <f>SUM(#REF!)</f>
        <v>#REF!</v>
      </c>
      <c r="O163" s="58" t="e">
        <f>SUM(#REF!)</f>
        <v>#REF!</v>
      </c>
      <c r="P163" s="58" t="e">
        <f>SUM(#REF!)</f>
        <v>#REF!</v>
      </c>
      <c r="Q163" s="58" t="e">
        <f>SUM(#REF!)</f>
        <v>#REF!</v>
      </c>
    </row>
    <row r="164" spans="1:17">
      <c r="A164" s="49"/>
      <c r="B164" s="45" t="s">
        <v>63</v>
      </c>
      <c r="C164" s="23" t="s">
        <v>9</v>
      </c>
      <c r="D164" s="24">
        <v>37330</v>
      </c>
      <c r="E164" s="24" t="e">
        <f t="shared" si="3"/>
        <v>#REF!</v>
      </c>
      <c r="F164" s="52" t="e">
        <f>SUM(#REF!)</f>
        <v>#REF!</v>
      </c>
      <c r="G164" s="52" t="e">
        <f>SUM(#REF!)</f>
        <v>#REF!</v>
      </c>
      <c r="H164" s="52" t="e">
        <f>SUM(#REF!)</f>
        <v>#REF!</v>
      </c>
      <c r="I164" s="52" t="e">
        <f>SUM(#REF!)</f>
        <v>#REF!</v>
      </c>
      <c r="J164" s="52" t="e">
        <f>SUM(#REF!)</f>
        <v>#REF!</v>
      </c>
      <c r="K164" s="52" t="e">
        <f>SUM(#REF!)</f>
        <v>#REF!</v>
      </c>
      <c r="L164" s="52" t="e">
        <f>SUM(#REF!)</f>
        <v>#REF!</v>
      </c>
      <c r="M164" s="52" t="e">
        <f>SUM(#REF!)</f>
        <v>#REF!</v>
      </c>
      <c r="N164" s="52" t="e">
        <f>SUM(#REF!)</f>
        <v>#REF!</v>
      </c>
      <c r="O164" s="52" t="e">
        <f>SUM(#REF!)</f>
        <v>#REF!</v>
      </c>
      <c r="P164" s="52" t="e">
        <f>SUM(#REF!)</f>
        <v>#REF!</v>
      </c>
      <c r="Q164" s="58" t="e">
        <f>SUM(#REF!)</f>
        <v>#REF!</v>
      </c>
    </row>
    <row r="165" spans="1:17">
      <c r="A165" s="49"/>
      <c r="B165" s="48" t="s">
        <v>64</v>
      </c>
      <c r="C165" s="18" t="s">
        <v>9</v>
      </c>
      <c r="D165" s="19"/>
      <c r="E165" s="19" t="e">
        <f t="shared" si="3"/>
        <v>#REF!</v>
      </c>
      <c r="F165" s="58" t="e">
        <f>SUM(#REF!)</f>
        <v>#REF!</v>
      </c>
      <c r="G165" s="58" t="e">
        <f>SUM(#REF!)</f>
        <v>#REF!</v>
      </c>
      <c r="H165" s="58" t="e">
        <f>SUM(#REF!)</f>
        <v>#REF!</v>
      </c>
      <c r="I165" s="58" t="e">
        <f>SUM(#REF!)</f>
        <v>#REF!</v>
      </c>
      <c r="J165" s="58" t="e">
        <f>SUM(#REF!)</f>
        <v>#REF!</v>
      </c>
      <c r="K165" s="58" t="e">
        <f>SUM(#REF!)</f>
        <v>#REF!</v>
      </c>
      <c r="L165" s="58" t="e">
        <f>SUM(#REF!)</f>
        <v>#REF!</v>
      </c>
      <c r="M165" s="58" t="e">
        <f>SUM(#REF!)</f>
        <v>#REF!</v>
      </c>
      <c r="N165" s="58" t="e">
        <f>SUM(#REF!)</f>
        <v>#REF!</v>
      </c>
      <c r="O165" s="58" t="e">
        <f>SUM(#REF!)</f>
        <v>#REF!</v>
      </c>
      <c r="P165" s="58" t="e">
        <f>SUM(#REF!)</f>
        <v>#REF!</v>
      </c>
      <c r="Q165" s="58" t="e">
        <f>SUM(#REF!)</f>
        <v>#REF!</v>
      </c>
    </row>
    <row r="166" spans="1:17" ht="30" customHeight="1">
      <c r="A166" s="50"/>
      <c r="B166" s="66" t="s">
        <v>65</v>
      </c>
      <c r="C166" s="35" t="s">
        <v>9</v>
      </c>
      <c r="D166" s="51"/>
      <c r="E166" s="55" t="e">
        <f t="shared" si="3"/>
        <v>#REF!</v>
      </c>
      <c r="F166" s="64" t="e">
        <f>SUM(#REF!)</f>
        <v>#REF!</v>
      </c>
      <c r="G166" s="64" t="e">
        <f>SUM(ต.ค.56:#REF!)</f>
        <v>#NAME?</v>
      </c>
      <c r="H166" s="64" t="e">
        <f>SUM(ต.ค.56:#REF!)</f>
        <v>#NAME?</v>
      </c>
      <c r="I166" s="64" t="e">
        <f>SUM(ต.ค.56:#REF!)</f>
        <v>#NAME?</v>
      </c>
      <c r="J166" s="64" t="e">
        <f>SUM(ต.ค.56:#REF!)</f>
        <v>#NAME?</v>
      </c>
      <c r="K166" s="64" t="e">
        <f>SUM(ต.ค.56:#REF!)</f>
        <v>#NAME?</v>
      </c>
      <c r="L166" s="64" t="e">
        <f>SUM(ต.ค.56:#REF!)</f>
        <v>#NAME?</v>
      </c>
      <c r="M166" s="64" t="e">
        <f>SUM(ต.ค.56:#REF!)</f>
        <v>#NAME?</v>
      </c>
      <c r="N166" s="64" t="e">
        <f>SUM(ต.ค.56:#REF!)</f>
        <v>#NAME?</v>
      </c>
      <c r="O166" s="64" t="e">
        <f>SUM(ต.ค.56:#REF!)</f>
        <v>#NAME?</v>
      </c>
      <c r="P166" s="64" t="e">
        <f>SUM(ต.ค.56:#REF!)</f>
        <v>#NAME?</v>
      </c>
      <c r="Q166" s="64" t="e">
        <f>SUM(ต.ค.56:#REF!)</f>
        <v>#NAME?</v>
      </c>
    </row>
    <row r="167" spans="1:17">
      <c r="A167" s="10"/>
      <c r="B167" s="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>
      <c r="B168" s="13"/>
    </row>
    <row r="169" spans="1:17">
      <c r="B169" s="11"/>
    </row>
    <row r="170" spans="1:17">
      <c r="B170" s="12"/>
    </row>
    <row r="171" spans="1:17">
      <c r="B171" s="12"/>
    </row>
    <row r="172" spans="1:17">
      <c r="B172" s="11"/>
    </row>
    <row r="173" spans="1:17">
      <c r="B173" s="9"/>
    </row>
    <row r="174" spans="1:17">
      <c r="B174" s="12"/>
    </row>
    <row r="175" spans="1:17">
      <c r="B175" s="12"/>
    </row>
    <row r="176" spans="1:17">
      <c r="B176" s="15"/>
    </row>
    <row r="177" spans="2:2">
      <c r="B177" s="9"/>
    </row>
    <row r="178" spans="2:2">
      <c r="B178" s="11"/>
    </row>
    <row r="179" spans="2:2">
      <c r="B179" s="11"/>
    </row>
    <row r="180" spans="2:2">
      <c r="B180" s="16"/>
    </row>
    <row r="181" spans="2:2">
      <c r="B181" s="16"/>
    </row>
    <row r="182" spans="2:2">
      <c r="B182" s="17"/>
    </row>
    <row r="183" spans="2:2">
      <c r="B183" s="14"/>
    </row>
    <row r="184" spans="2:2">
      <c r="B184" s="14"/>
    </row>
  </sheetData>
  <mergeCells count="19">
    <mergeCell ref="N5:N6"/>
    <mergeCell ref="J5:J6"/>
    <mergeCell ref="O5:O6"/>
    <mergeCell ref="P5:P6"/>
    <mergeCell ref="A30:B30"/>
    <mergeCell ref="A16:B16"/>
    <mergeCell ref="F4:Q4"/>
    <mergeCell ref="A4:B6"/>
    <mergeCell ref="C4:C6"/>
    <mergeCell ref="D4:D6"/>
    <mergeCell ref="F5:F6"/>
    <mergeCell ref="E5:E6"/>
    <mergeCell ref="G5:G6"/>
    <mergeCell ref="H5:H6"/>
    <mergeCell ref="I5:I6"/>
    <mergeCell ref="Q5:Q6"/>
    <mergeCell ref="K5:K6"/>
    <mergeCell ref="L5:L6"/>
    <mergeCell ref="M5:M6"/>
  </mergeCells>
  <phoneticPr fontId="0" type="noConversion"/>
  <printOptions horizontalCentered="1"/>
  <pageMargins left="0.17" right="0.15748031496062992" top="0.45" bottom="0.4" header="0.33" footer="0.17"/>
  <pageSetup paperSize="9" scale="75" orientation="portrait" r:id="rId1"/>
  <headerFooter alignWithMargins="0">
    <oddFooter>&amp;Cหน้า 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6"/>
  <sheetViews>
    <sheetView showGridLines="0" view="pageBreakPreview" topLeftCell="A31" zoomScaleSheetLayoutView="100" workbookViewId="0">
      <selection activeCell="E31" sqref="E31"/>
    </sheetView>
  </sheetViews>
  <sheetFormatPr defaultRowHeight="22.5"/>
  <cols>
    <col min="1" max="1" width="4" style="109" customWidth="1"/>
    <col min="2" max="2" width="83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.332031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35"/>
      <c r="B3" s="476" t="s">
        <v>385</v>
      </c>
      <c r="C3" s="476"/>
      <c r="D3" s="476"/>
      <c r="E3" s="476"/>
      <c r="F3" s="476"/>
      <c r="G3" s="476"/>
    </row>
    <row r="4" spans="1:7" s="157" customFormat="1" ht="3.75" customHeight="1">
      <c r="A4" s="435"/>
      <c r="B4" s="435"/>
      <c r="C4" s="435"/>
      <c r="D4" s="435"/>
      <c r="E4" s="435"/>
      <c r="F4" s="435"/>
      <c r="G4" s="435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386</v>
      </c>
      <c r="F5" s="487">
        <v>22068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ต.ค.59!F12+พ.ย.59!F12+ธ.ค.59!F12+ม.ค.60!F12+ก.พ.60!F12+มี.ค.60!F12+เม.ย.60!F12+พ.ค.60!F12+มิ.ย.60!F12</f>
        <v>428</v>
      </c>
      <c r="F12" s="131">
        <v>6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ต.ค.59!F13+พ.ย.59!F13+ธ.ค.59!F13+ม.ค.60!F13+ก.พ.60!F13+มี.ค.60!F13+เม.ย.60!F13+พ.ค.60!F13+มิ.ย.60!F13</f>
        <v>1155</v>
      </c>
      <c r="F13" s="91">
        <v>78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ต.ค.59!F14+พ.ย.59!F14+ธ.ค.59!F14+ม.ค.60!F14+ก.พ.60!F14+มี.ค.60!F14+เม.ย.60!F14+พ.ค.60!F14+มิ.ย.60!F14</f>
        <v>2133</v>
      </c>
      <c r="F14" s="91">
        <v>170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ต.ค.59!F15+พ.ย.59!F15+ธ.ค.59!F15+ม.ค.60!F15+ก.พ.60!F15+มี.ค.60!F15+เม.ย.60!F15+พ.ค.60!F15+มิ.ย.60!F15</f>
        <v>993</v>
      </c>
      <c r="F15" s="91">
        <v>84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ต.ค.59!F16+พ.ย.59!F16+ธ.ค.59!F16+ม.ค.60!F16+ก.พ.60!F16+มี.ค.60!F16+เม.ย.60!F16+พ.ค.60!F16+มิ.ย.60!F16</f>
        <v>687</v>
      </c>
      <c r="F16" s="91">
        <v>72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ต.ค.59!F17+พ.ย.59!F17+ธ.ค.59!F17+ม.ค.60!F17+ก.พ.60!F17+มี.ค.60!F17+เม.ย.60!F17+พ.ค.60!F17+มิ.ย.60!F17</f>
        <v>815</v>
      </c>
      <c r="F17" s="91">
        <v>71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ต.ค.59!F18+พ.ย.59!F18+ธ.ค.59!F18+ม.ค.60!F18+ก.พ.60!F18+มี.ค.60!F18+เม.ย.60!F18+พ.ค.60!F18+มิ.ย.60!F18</f>
        <v>818</v>
      </c>
      <c r="F18" s="328">
        <v>71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ต.ค.59!F19+พ.ย.59!F19+ธ.ค.59!F19+ม.ค.60!F19+ก.พ.60!F19+มี.ค.60!F19+เม.ย.60!F19+พ.ค.60!F19+มิ.ย.60!F19</f>
        <v>806</v>
      </c>
      <c r="F19" s="328">
        <v>70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ต.ค.59!F20+พ.ย.59!F20+ธ.ค.59!F20+ม.ค.60!F20+ก.พ.60!F20+มี.ค.60!F20+เม.ย.60!F20+พ.ค.60!F20+มิ.ย.60!F20</f>
        <v>13</v>
      </c>
      <c r="F20" s="328">
        <v>1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ต.ค.59!F22+พ.ย.59!F22+ธ.ค.59!F22+ม.ค.60!F22+ก.พ.60!F22+มี.ค.60!F22+เม.ย.60!F22+พ.ค.60!F22+มิ.ย.60!F22</f>
        <v>710</v>
      </c>
      <c r="F22" s="113">
        <f>F23</f>
        <v>75</v>
      </c>
      <c r="G22" s="114">
        <f>E22*100/D22</f>
        <v>78.888888888888886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ต.ค.59!F23+พ.ย.59!F23+ธ.ค.59!F23+ม.ค.60!F23+ก.พ.60!F23+มี.ค.60!F23+เม.ย.60!F23+พ.ค.60!F23+มิ.ย.60!F23</f>
        <v>710</v>
      </c>
      <c r="F23" s="93">
        <v>75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ต.ค.59!F24+พ.ย.59!F24+ธ.ค.59!F24+ม.ค.60!F24+ก.พ.60!F24+มี.ค.60!F24+เม.ย.60!F24+พ.ค.60!F24+มิ.ย.60!F24</f>
        <v>495</v>
      </c>
      <c r="F24" s="93">
        <v>70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ต.ค.59!F25+พ.ย.59!F25+ธ.ค.59!F25+ม.ค.60!F25+ก.พ.60!F25+มี.ค.60!F25+เม.ย.60!F25+พ.ค.60!F25+มิ.ย.60!F25</f>
        <v>2133</v>
      </c>
      <c r="F25" s="93">
        <f>F26</f>
        <v>232</v>
      </c>
      <c r="G25" s="94">
        <f>E25*100/D25</f>
        <v>237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ต.ค.59!F26+พ.ย.59!F26+ธ.ค.59!F26+ม.ค.60!F26+ก.พ.60!F26+มี.ค.60!F26+เม.ย.60!F26+พ.ค.60!F26+มิ.ย.60!F26</f>
        <v>2133</v>
      </c>
      <c r="F26" s="93">
        <v>232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ต.ค.59!F27+พ.ย.59!F27+ธ.ค.59!F27+ม.ค.60!F27+ก.พ.60!F27+มี.ค.60!F27+เม.ย.60!F27+พ.ค.60!F27+มิ.ย.60!F27</f>
        <v>1753</v>
      </c>
      <c r="F27" s="93">
        <v>222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ต.ค.59!F28+พ.ย.59!F28+ธ.ค.59!F28+ม.ค.60!F28+ก.พ.60!F28+มี.ค.60!F28+เม.ย.60!F28+พ.ค.60!F28+มิ.ย.60!F28</f>
        <v>148</v>
      </c>
      <c r="F28" s="93">
        <v>10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ต.ค.59!F29+พ.ย.59!F29+ธ.ค.59!F29+ม.ค.60!F29+ก.พ.60!F29+มี.ค.60!F29+เม.ย.60!F29+พ.ค.60!F29+มิ.ย.60!F29</f>
        <v>1095</v>
      </c>
      <c r="F29" s="93">
        <f>F31</f>
        <v>117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ต.ค.59!F30+พ.ย.59!F30+ธ.ค.59!F30+ม.ค.60!F30+ก.พ.60!F30+มี.ค.60!F30+เม.ย.60!F30+พ.ค.60!F30+มิ.ย.60!F30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ต.ค.59!F31+พ.ย.59!F31+ธ.ค.59!F31+ม.ค.60!F31+ก.พ.60!F31+มี.ค.60!F31+เม.ย.60!F31+พ.ค.60!F31+มิ.ย.60!F31</f>
        <v>1095</v>
      </c>
      <c r="F31" s="93">
        <v>117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ต.ค.59!F32+พ.ย.59!F32+ธ.ค.59!F32+ม.ค.60!F32+ก.พ.60!F32+มี.ค.60!F32+เม.ย.60!F32+พ.ค.60!F32+มิ.ย.60!F32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ต.ค.59!F33+พ.ย.59!F33+ธ.ค.59!F33+ม.ค.60!F33+ก.พ.60!F33+มี.ค.60!F33+เม.ย.60!F33+พ.ค.60!F33+มิ.ย.60!F33</f>
        <v>1121</v>
      </c>
      <c r="F33" s="93">
        <v>123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ต.ค.59!F34+พ.ย.59!F34+ธ.ค.59!F34+ม.ค.60!F34+ก.พ.60!F34+มี.ค.60!F34+เม.ย.60!F34+พ.ค.60!F34+มิ.ย.60!F34</f>
        <v>1050</v>
      </c>
      <c r="F34" s="93">
        <v>109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ต.ค.59!F35+พ.ย.59!F35+ธ.ค.59!F35+ม.ค.60!F35+ก.พ.60!F35+มี.ค.60!F35+เม.ย.60!F35+พ.ค.60!F35+มิ.ย.60!F35</f>
        <v>4406</v>
      </c>
      <c r="F35" s="93">
        <v>384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ต.ค.59!F36+พ.ย.59!F36+ธ.ค.59!F36+ม.ค.60!F36+ก.พ.60!F36+มี.ค.60!F36+เม.ย.60!F36+พ.ค.60!F36+มิ.ย.60!F36</f>
        <v>361</v>
      </c>
      <c r="F36" s="93">
        <v>46</v>
      </c>
      <c r="G36" s="94">
        <f>E36*100/D36</f>
        <v>80.222222222222229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ต.ค.59!F37+พ.ย.59!F37+ธ.ค.59!F37+ม.ค.60!F37+ก.พ.60!F37+มี.ค.60!F37+เม.ย.60!F37+พ.ค.60!F37+มิ.ย.60!F37</f>
        <v>289</v>
      </c>
      <c r="F37" s="93">
        <v>1</v>
      </c>
      <c r="G37" s="94">
        <f>E37*100/D37</f>
        <v>72.25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ต.ค.59!F38+พ.ย.59!F38+ธ.ค.59!F38+ม.ค.60!F38+ก.พ.60!F38+มี.ค.60!F38+เม.ย.60!F38+พ.ค.60!F38+มิ.ย.60!F38</f>
        <v>288</v>
      </c>
      <c r="F38" s="93">
        <v>1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ต.ค.59!F39+พ.ย.59!F39+ธ.ค.59!F39+ม.ค.60!F39+ก.พ.60!F39+มี.ค.60!F39+เม.ย.60!F39+พ.ค.60!F39+มิ.ย.60!F39</f>
        <v>182</v>
      </c>
      <c r="F39" s="93">
        <v>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ต.ค.59!F40+พ.ย.59!F40+ธ.ค.59!F40+ม.ค.60!F40+ก.พ.60!F40+มี.ค.60!F40+เม.ย.60!F40+พ.ค.60!F40+มิ.ย.60!F40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148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ต.ค.59!F42+พ.ย.59!F42+ธ.ค.59!F42+ม.ค.60!F42+ก.พ.60!F42+มี.ค.60!F42+เม.ย.60!F42+พ.ค.60!F42+มิ.ย.60!F42</f>
        <v>10</v>
      </c>
      <c r="F42" s="93">
        <f>F43</f>
        <v>1</v>
      </c>
      <c r="G42" s="114">
        <f>E42*100/D42</f>
        <v>100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ต.ค.59!F43+พ.ย.59!F43+ธ.ค.59!F43+ม.ค.60!F43+ก.พ.60!F43+มี.ค.60!F43+เม.ย.60!F43+พ.ค.60!F43+มิ.ย.60!F43</f>
        <v>10</v>
      </c>
      <c r="F43" s="93">
        <v>1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ต.ค.59!F44+พ.ย.59!F44+ธ.ค.59!F44+ม.ค.60!F44+ก.พ.60!F44+มี.ค.60!F44+เม.ย.60!F44+พ.ค.60!F44+มิ.ย.60!F44</f>
        <v>7</v>
      </c>
      <c r="F44" s="93">
        <v>1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ต.ค.59!F45+พ.ย.59!F45+ธ.ค.59!F45+ม.ค.60!F45+ก.พ.60!F45+มี.ค.60!F45+เม.ย.60!F45+พ.ค.60!F45+มิ.ย.60!F45</f>
        <v>104</v>
      </c>
      <c r="F45" s="93">
        <f>F46</f>
        <v>1</v>
      </c>
      <c r="G45" s="94">
        <f>E45*100/D45</f>
        <v>104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ต.ค.59!F46+พ.ย.59!F46+ธ.ค.59!F46+ม.ค.60!F46+ก.พ.60!F46+มี.ค.60!F46+เม.ย.60!F46+พ.ค.60!F46+มิ.ย.60!F46</f>
        <v>104</v>
      </c>
      <c r="F46" s="93">
        <v>1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ต.ค.59!F47+พ.ย.59!F47+ธ.ค.59!F47+ม.ค.60!F47+ก.พ.60!F47+มี.ค.60!F47+เม.ย.60!F47+พ.ค.60!F47+มิ.ย.60!F47</f>
        <v>96</v>
      </c>
      <c r="F47" s="93">
        <v>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ต.ค.59!F48+พ.ย.59!F48+ธ.ค.59!F48+ม.ค.60!F48+ก.พ.60!F48+มี.ค.60!F48+เม.ย.60!F48+พ.ค.60!F48+มิ.ย.60!F48</f>
        <v>33</v>
      </c>
      <c r="F48" s="93">
        <f>F49</f>
        <v>0</v>
      </c>
      <c r="G48" s="94">
        <f>E48*100/D48</f>
        <v>94.285714285714292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ต.ค.59!F49+พ.ย.59!F49+ธ.ค.59!F49+ม.ค.60!F49+ก.พ.60!F49+มี.ค.60!F49+เม.ย.60!F49+พ.ค.60!F49+มิ.ย.60!F49</f>
        <v>33</v>
      </c>
      <c r="F49" s="93">
        <v>0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ต.ค.59!F50+พ.ย.59!F50+ธ.ค.59!F50+ม.ค.60!F50+ก.พ.60!F50+มี.ค.60!F50+เม.ย.60!F50+พ.ค.60!F50+มิ.ย.60!F50</f>
        <v>31</v>
      </c>
      <c r="F50" s="93">
        <v>0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ต.ค.59!F51+พ.ย.59!F51+ธ.ค.59!F51+ม.ค.60!F51+ก.พ.60!F51+มี.ค.60!F51+เม.ย.60!F51+พ.ค.60!F51+มิ.ย.60!F51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43</v>
      </c>
      <c r="F52" s="168">
        <f>F53+F54+F55</f>
        <v>4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ต.ค.59!F53+พ.ย.59!F53+ธ.ค.59!F53+ม.ค.60!F53+ก.พ.60!F53+มี.ค.60!F53+เม.ย.60!F53+พ.ค.60!F53+มิ.ย.60!F53</f>
        <v>2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ต.ค.59!F54+พ.ย.59!F54+ธ.ค.59!F54+ม.ค.60!F54+ก.พ.60!F54+มี.ค.60!F54+เม.ย.60!F54+พ.ค.60!F54+มิ.ย.60!F54</f>
        <v>3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ต.ค.59!F55+พ.ย.59!F55+ธ.ค.59!F55+ม.ค.60!F55+ก.พ.60!F55+มี.ค.60!F55+เม.ย.60!F55+พ.ค.60!F55+มิ.ย.60!F55</f>
        <v>38</v>
      </c>
      <c r="F55" s="134">
        <v>4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ต.ค.59!F57+พ.ย.59!F57+ธ.ค.59!F57+ม.ค.60!F57+ก.พ.60!F57+มี.ค.60!F57+เม.ย.60!F57+พ.ค.60!F57+มิ.ย.60!F57</f>
        <v>40951</v>
      </c>
      <c r="F57" s="100">
        <v>5494</v>
      </c>
      <c r="G57" s="101">
        <f>E57*100/D57</f>
        <v>102.3775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ต.ค.59!F59+พ.ย.59!F59+ธ.ค.59!F59+ม.ค.60!F59+ก.พ.60!F59+มี.ค.60!F59+เม.ย.60!F59+พ.ค.60!F59+มิ.ย.60!F59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ต.ค.59!F60+พ.ย.59!F60+ธ.ค.59!F60+ม.ค.60!F60+ก.พ.60!F60+มี.ค.60!F60+เม.ย.60!F60+พ.ค.60!F60+มิ.ย.60!F60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ต.ค.59!F61+พ.ย.59!F61+ธ.ค.59!F61+ม.ค.60!F61+ก.พ.60!F61+มี.ค.60!F61+เม.ย.60!F61+พ.ค.60!F61+มิ.ย.60!F61</f>
        <v>15</v>
      </c>
      <c r="F61" s="98">
        <v>0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ต.ค.59!F66+พ.ย.59!F66+ธ.ค.59!F66+ม.ค.60!F66+ก.พ.60!F66+มี.ค.60!F66+เม.ย.60!F66+พ.ค.60!F66+มิ.ย.60!F66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ต.ค.59!F71+พ.ย.59!F71+ธ.ค.59!F71+ม.ค.60!F71+ก.พ.60!F71+มี.ค.60!F71+เม.ย.60!F71+พ.ค.60!F71+มิ.ย.60!F71</f>
        <v>2607</v>
      </c>
      <c r="F71" s="131">
        <f>F72+F73</f>
        <v>319</v>
      </c>
      <c r="G71" s="132">
        <f>E71*100/D71</f>
        <v>117.69751693002257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ต.ค.59!F72+พ.ย.59!F72+ธ.ค.59!F72+ม.ค.60!F72+ก.พ.60!F72+มี.ค.60!F72+เม.ย.60!F72+พ.ค.60!F72+มิ.ย.60!F72</f>
        <v>2542</v>
      </c>
      <c r="F72" s="93">
        <v>319</v>
      </c>
      <c r="G72" s="94">
        <f>E72*100/D72</f>
        <v>118.23255813953489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ต.ค.59!F73+พ.ย.59!F73+ธ.ค.59!F73+ม.ค.60!F73+ก.พ.60!F73+มี.ค.60!F73+เม.ย.60!F73+พ.ค.60!F73+มิ.ย.60!F73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ต.ค.59!F74+พ.ย.59!F74+ธ.ค.59!F74+ม.ค.60!F74+ก.พ.60!F74+มี.ค.60!F74+เม.ย.60!F74+พ.ค.60!F74+มิ.ย.60!F74</f>
        <v>3543</v>
      </c>
      <c r="F74" s="131">
        <f>F75+F76</f>
        <v>425</v>
      </c>
      <c r="G74" s="132">
        <f>E74*100/D74</f>
        <v>87.481481481481481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ต.ค.59!F75+พ.ย.59!F75+ธ.ค.59!F75+ม.ค.60!F75+ก.พ.60!F75+มี.ค.60!F75+เม.ย.60!F75+พ.ค.60!F75+มิ.ย.60!F75</f>
        <v>3410</v>
      </c>
      <c r="F75" s="93">
        <v>414</v>
      </c>
      <c r="G75" s="94">
        <f t="shared" si="1"/>
        <v>87.435897435897431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ต.ค.59!F76+พ.ย.59!F76+ธ.ค.59!F76+ม.ค.60!F76+ก.พ.60!F76+มี.ค.60!F76+เม.ย.60!F76+พ.ค.60!F76+มิ.ย.60!F76</f>
        <v>133</v>
      </c>
      <c r="F76" s="93">
        <v>11</v>
      </c>
      <c r="G76" s="94">
        <f t="shared" si="1"/>
        <v>88.666666666666671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ต.ค.59!F77+พ.ย.59!F77+ธ.ค.59!F77+ม.ค.60!F77+ก.พ.60!F77+มี.ค.60!F77+เม.ย.60!F77+พ.ค.60!F77+มิ.ย.60!F77</f>
        <v>35</v>
      </c>
      <c r="F77" s="91">
        <f>F80+F81</f>
        <v>22</v>
      </c>
      <c r="G77" s="92">
        <f>E77*100/D77</f>
        <v>109.375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ต.ค.59!F78+พ.ย.59!F78+ธ.ค.59!F78+ม.ค.60!F78+ก.พ.60!F78+มี.ค.60!F78+เม.ย.60!F78+พ.ค.60!F78+มิ.ย.60!F78</f>
        <v>1</v>
      </c>
      <c r="F78" s="91">
        <f>F79</f>
        <v>1</v>
      </c>
      <c r="G78" s="92">
        <f>E78*100/D78</f>
        <v>100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ต.ค.59!F79+พ.ย.59!F79+ธ.ค.59!F79+ม.ค.60!F79+ก.พ.60!F79+มี.ค.60!F79+เม.ย.60!F79+พ.ค.60!F79+มิ.ย.60!F79</f>
        <v>1</v>
      </c>
      <c r="F79" s="91">
        <v>1</v>
      </c>
      <c r="G79" s="94">
        <f t="shared" si="1"/>
        <v>100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ต.ค.59!F80+พ.ย.59!F80+ธ.ค.59!F80+ม.ค.60!F80+ก.พ.60!F80+มี.ค.60!F80+เม.ย.60!F80+พ.ค.60!F80+มิ.ย.60!F80</f>
        <v>22</v>
      </c>
      <c r="F80" s="93">
        <v>22</v>
      </c>
      <c r="G80" s="94">
        <f t="shared" si="1"/>
        <v>110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ต.ค.59!F81+พ.ย.59!F81+ธ.ค.59!F81+ม.ค.60!F81+ก.พ.60!F81+มี.ค.60!F81+เม.ย.60!F81+พ.ค.60!F81+มิ.ย.60!F81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4316</v>
      </c>
      <c r="F85" s="359">
        <f>F87</f>
        <v>706</v>
      </c>
      <c r="G85" s="360">
        <f>E85*100/D85</f>
        <v>86.32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436</v>
      </c>
      <c r="F86" s="368">
        <f>F88</f>
        <v>53</v>
      </c>
      <c r="G86" s="369">
        <f t="shared" ref="G86:G107" si="2">E86*100/D86</f>
        <v>79.272727272727266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ต.ค.59!F87+พ.ย.59!F87+ธ.ค.59!F87+ม.ค.60!F87+ก.พ.60!F87+มี.ค.60!F87+เม.ย.60!F87+พ.ค.60!F87+มิ.ย.60!F87</f>
        <v>4316</v>
      </c>
      <c r="F87" s="113">
        <v>706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ต.ค.59!F88+พ.ย.59!F88+ธ.ค.59!F88+ม.ค.60!F88+ก.พ.60!F88+มี.ค.60!F88+เม.ย.60!F88+พ.ค.60!F88+มิ.ย.60!F88</f>
        <v>436</v>
      </c>
      <c r="F88" s="93">
        <v>53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ต.ค.59!F89+พ.ย.59!F89+ธ.ค.59!F89+ม.ค.60!F89+ก.พ.60!F89+มี.ค.60!F89+เม.ย.60!F89+พ.ค.60!F89+มิ.ย.60!F89</f>
        <v>85</v>
      </c>
      <c r="F89" s="93">
        <v>7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ต.ค.59!F90+พ.ย.59!F90+ธ.ค.59!F90+ม.ค.60!F90+ก.พ.60!F90+มี.ค.60!F90+เม.ย.60!F90+พ.ค.60!F90+มิ.ย.60!F90</f>
        <v>332</v>
      </c>
      <c r="F90" s="352">
        <v>32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ต.ค.59!F92+พ.ย.59!F92+ธ.ค.59!F92+ม.ค.60!F92+ก.พ.60!F92+มี.ค.60!F92+เม.ย.60!F92+พ.ค.60!F92+มิ.ย.60!F92</f>
        <v>5938</v>
      </c>
      <c r="F92" s="100">
        <v>607</v>
      </c>
      <c r="G92" s="101">
        <f>E92*100/D92</f>
        <v>148.44999999999999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ต.ค.59!F93+พ.ย.59!F93+ธ.ค.59!F93+ม.ค.60!F93+ก.พ.60!F93+มี.ค.60!F93+เม.ย.60!F93+พ.ค.60!F93+มิ.ย.60!F93</f>
        <v>306</v>
      </c>
      <c r="F93" s="98">
        <v>0</v>
      </c>
      <c r="G93" s="99">
        <f t="shared" ref="G93" si="3">E93*100/D93</f>
        <v>102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ต.ค.59!F95+พ.ย.59!F95+ธ.ค.59!F95+ม.ค.60!F95+ก.พ.60!F95+มี.ค.60!F95+เม.ย.60!F95+พ.ค.60!F95+มิ.ย.60!F95</f>
        <v>4666</v>
      </c>
      <c r="F95" s="93">
        <f>F96</f>
        <v>1185</v>
      </c>
      <c r="G95" s="94">
        <f>E95*100/D95</f>
        <v>6665.7142857142853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ต.ค.59!F96+พ.ย.59!F96+ธ.ค.59!F96+ม.ค.60!F96+ก.พ.60!F96+มี.ค.60!F96+เม.ย.60!F96+พ.ค.60!F96+มิ.ย.60!F96</f>
        <v>4666</v>
      </c>
      <c r="F96" s="93">
        <v>1185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ต.ค.59!F97+พ.ย.59!F97+ธ.ค.59!F97+ม.ค.60!F97+ก.พ.60!F97+มี.ค.60!F97+เม.ย.60!F97+พ.ค.60!F97+มิ.ย.60!F97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ต.ค.59!F98+พ.ย.59!F98+ธ.ค.59!F98+ม.ค.60!F98+ก.พ.60!F98+มี.ค.60!F98+เม.ย.60!F98+พ.ค.60!F98+มิ.ย.60!F98</f>
        <v>13163</v>
      </c>
      <c r="F98" s="93">
        <f>F99+F100+F101+F102+F103</f>
        <v>2191</v>
      </c>
      <c r="G98" s="94">
        <f>E98*100/D98</f>
        <v>263.26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ต.ค.59!F99+พ.ย.59!F99+ธ.ค.59!F99+ม.ค.60!F99+ก.พ.60!F99+มี.ค.60!F99+เม.ย.60!F99+พ.ค.60!F99+มิ.ย.60!F99</f>
        <v>256</v>
      </c>
      <c r="F99" s="93">
        <v>30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ต.ค.59!F100+พ.ย.59!F100+ธ.ค.59!F100+ม.ค.60!F100+ก.พ.60!F100+มี.ค.60!F100+เม.ย.60!F100+พ.ค.60!F100+มิ.ย.60!F100</f>
        <v>2835</v>
      </c>
      <c r="F100" s="93">
        <v>201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ต.ค.59!F101+พ.ย.59!F101+ธ.ค.59!F101+ม.ค.60!F101+ก.พ.60!F101+มี.ค.60!F101+เม.ย.60!F101+พ.ค.60!F101+มิ.ย.60!F101</f>
        <v>7223</v>
      </c>
      <c r="F101" s="93">
        <v>902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ต.ค.59!F102+พ.ย.59!F102+ธ.ค.59!F102+ม.ค.60!F102+ก.พ.60!F102+มี.ค.60!F102+เม.ย.60!F102+พ.ค.60!F102+มิ.ย.60!F102</f>
        <v>2849</v>
      </c>
      <c r="F102" s="93">
        <v>1058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ต.ค.59!F103+พ.ย.59!F103+ธ.ค.59!F103+ม.ค.60!F103+ก.พ.60!F103+มี.ค.60!F103+เม.ย.60!F103+พ.ค.60!F103+มิ.ย.60!F103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13584</v>
      </c>
      <c r="F106" s="168">
        <f>F116</f>
        <v>3110</v>
      </c>
      <c r="G106" s="179">
        <f t="shared" si="2"/>
        <v>82.678027997565422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20335</v>
      </c>
      <c r="F107" s="433">
        <f>F108</f>
        <v>4242</v>
      </c>
      <c r="G107" s="381">
        <f t="shared" si="2"/>
        <v>123.76749847839318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ต.ค.59!F108+พ.ย.59!F108+ธ.ค.59!F108+ม.ค.60!F108+ก.พ.60!F108+มี.ค.60!F108+เม.ย.60!F108+พ.ค.60!F108+มิ.ย.60!F108</f>
        <v>20335</v>
      </c>
      <c r="F108" s="100">
        <f>F109+F114+F115</f>
        <v>4242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ต.ค.59!F109+พ.ย.59!F109+ธ.ค.59!F109+ม.ค.60!F109+ก.พ.60!F109+มี.ค.60!F109+เม.ย.60!F109+พ.ค.60!F109+มิ.ย.60!F109</f>
        <v>11282</v>
      </c>
      <c r="F109" s="104">
        <f>F110+F111+F112</f>
        <v>3572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ต.ค.59!F110+พ.ย.59!F110+ธ.ค.59!F110+ม.ค.60!F110+ก.พ.60!F110+มี.ค.60!F110+เม.ย.60!F110+พ.ค.60!F110+มิ.ย.60!F110</f>
        <v>231</v>
      </c>
      <c r="F110" s="93">
        <v>14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ต.ค.59!F111+พ.ย.59!F111+ธ.ค.59!F111+ม.ค.60!F111+ก.พ.60!F111+มี.ค.60!F111+เม.ย.60!F111+พ.ค.60!F111+มิ.ย.60!F111</f>
        <v>3450</v>
      </c>
      <c r="F111" s="93">
        <v>1095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ต.ค.59!F112+พ.ย.59!F112+ธ.ค.59!F112+ม.ค.60!F112+ก.พ.60!F112+มี.ค.60!F112+เม.ย.60!F112+พ.ค.60!F112+มิ.ย.60!F112</f>
        <v>7601</v>
      </c>
      <c r="F112" s="93">
        <v>2463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ต.ค.59!F113+พ.ย.59!F113+ธ.ค.59!F113+ม.ค.60!F113+ก.พ.60!F113+มี.ค.60!F113+เม.ย.60!F113+พ.ค.60!F113+มิ.ย.60!F113</f>
        <v>3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ต.ค.59!F114+พ.ย.59!F114+ธ.ค.59!F114+ม.ค.60!F114+ก.พ.60!F114+มี.ค.60!F114+เม.ย.60!F114+พ.ค.60!F114+มิ.ย.60!F114</f>
        <v>43</v>
      </c>
      <c r="F114" s="93">
        <v>3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ต.ค.59!F115+พ.ย.59!F115+ธ.ค.59!F115+ม.ค.60!F115+ก.พ.60!F115+มี.ค.60!F115+เม.ย.60!F115+พ.ค.60!F115+มิ.ย.60!F115</f>
        <v>9010</v>
      </c>
      <c r="F115" s="111">
        <v>667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ต.ค.59!F116+พ.ย.59!F116+ธ.ค.59!F116+ม.ค.60!F116+ก.พ.60!F116+มี.ค.60!F116+เม.ย.60!F116+พ.ค.60!F116+มิ.ย.60!F116</f>
        <v>13584</v>
      </c>
      <c r="F116" s="345">
        <f>F117+F122+F123</f>
        <v>3110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ต.ค.59!F117+พ.ย.59!F117+ธ.ค.59!F117+ม.ค.60!F117+ก.พ.60!F117+มี.ค.60!F117+เม.ย.60!F117+พ.ค.60!F117+มิ.ย.60!F117</f>
        <v>9611</v>
      </c>
      <c r="F117" s="96">
        <f>F118+F119+F120+F121</f>
        <v>3104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ต.ค.59!F118+พ.ย.59!F118+ธ.ค.59!F118+ม.ค.60!F118+ก.พ.60!F118+มี.ค.60!F118+เม.ย.60!F118+พ.ค.60!F118+มิ.ย.60!F118</f>
        <v>192</v>
      </c>
      <c r="F118" s="93">
        <v>14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ต.ค.59!F119+พ.ย.59!F119+ธ.ค.59!F119+ม.ค.60!F119+ก.พ.60!F119+มี.ค.60!F119+เม.ย.60!F119+พ.ค.60!F119+มิ.ย.60!F119</f>
        <v>2857</v>
      </c>
      <c r="F119" s="93">
        <v>982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ต.ค.59!F120+พ.ย.59!F120+ธ.ค.59!F120+ม.ค.60!F120+ก.พ.60!F120+มี.ค.60!F120+เม.ย.60!F120+พ.ค.60!F120+มิ.ย.60!F120</f>
        <v>6559</v>
      </c>
      <c r="F120" s="93">
        <v>2108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ต.ค.59!F121+พ.ย.59!F121+ธ.ค.59!F121+ม.ค.60!F121+ก.พ.60!F121+มี.ค.60!F121+เม.ย.60!F121+พ.ค.60!F121+มิ.ย.60!F121</f>
        <v>3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ต.ค.59!F122+พ.ย.59!F122+ธ.ค.59!F122+ม.ค.60!F122+ก.พ.60!F122+มี.ค.60!F122+เม.ย.60!F122+พ.ค.60!F122+มิ.ย.60!F122</f>
        <v>43</v>
      </c>
      <c r="F122" s="339">
        <v>3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ต.ค.59!F123+พ.ย.59!F123+ธ.ค.59!F123+ม.ค.60!F123+ก.พ.60!F123+มี.ค.60!F123+เม.ย.60!F123+พ.ค.60!F123+มิ.ย.60!F123</f>
        <v>3930</v>
      </c>
      <c r="F123" s="420">
        <v>3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ต.ค.59!F125+พ.ย.59!F125+ธ.ค.59!F125+ม.ค.60!F125+ก.พ.60!F125+มี.ค.60!F125+เม.ย.60!F125+พ.ค.60!F125+มิ.ย.60!F125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681</v>
      </c>
      <c r="F129" s="131">
        <f>F131</f>
        <v>75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ต.ค.59!F130+พ.ย.59!F130+ธ.ค.59!F130+ม.ค.60!F130+ก.พ.60!F130+มี.ค.60!F130+เม.ย.60!F130+พ.ค.60!F130+มิ.ย.60!F130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ต.ค.59!F131+พ.ย.59!F131+ธ.ค.59!F131+ม.ค.60!F131+ก.พ.60!F131+มี.ค.60!F131+เม.ย.60!F131+พ.ค.60!F131+มิ.ย.60!F131</f>
        <v>681</v>
      </c>
      <c r="F131" s="93">
        <v>75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ต.ค.59!F132+พ.ย.59!F132+ธ.ค.59!F132+ม.ค.60!F132+ก.พ.60!F132+มี.ค.60!F132+เม.ย.60!F132+พ.ค.60!F132+มิ.ย.60!F132</f>
        <v>495</v>
      </c>
      <c r="F132" s="93">
        <v>70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ต.ค.59!F133+พ.ย.59!F133+ธ.ค.59!F133+ม.ค.60!F133+ก.พ.60!F133+มี.ค.60!F133+เม.ย.60!F133+พ.ค.60!F133+มิ.ย.60!F133</f>
        <v>604</v>
      </c>
      <c r="F133" s="93">
        <v>115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ต.ค.59!F134+พ.ย.59!F134+ธ.ค.59!F134+ม.ค.60!F134+ก.พ.60!F134+มี.ค.60!F134+เม.ย.60!F134+พ.ค.60!F134+มิ.ย.60!F134</f>
        <v>268</v>
      </c>
      <c r="F134" s="93">
        <v>50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ต.ค.59!F138+พ.ย.59!F138+ธ.ค.59!F138+ม.ค.60!F138+ก.พ.60!F138+มี.ค.60!F138+เม.ย.60!F138+พ.ค.60!F138+มิ.ย.60!F138</f>
        <v>43</v>
      </c>
      <c r="F138" s="371">
        <v>0</v>
      </c>
      <c r="G138" s="94">
        <f>E138*100/D138</f>
        <v>39.090909090909093</v>
      </c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ต.ค.59!F139+พ.ย.59!F139+ธ.ค.59!F139+ม.ค.60!F139+ก.พ.60!F139+มี.ค.60!F139+เม.ย.60!F139+พ.ค.60!F139+มิ.ย.60!F139</f>
        <v>90</v>
      </c>
      <c r="F139" s="93">
        <v>0</v>
      </c>
      <c r="G139" s="94">
        <f>E139*100/D139</f>
        <v>100</v>
      </c>
    </row>
    <row r="140" spans="1:8">
      <c r="A140" s="335"/>
      <c r="B140" s="336" t="s">
        <v>356</v>
      </c>
      <c r="C140" s="350" t="s">
        <v>3</v>
      </c>
      <c r="D140" s="156">
        <v>20</v>
      </c>
      <c r="E140" s="130">
        <f>ต.ค.59!F140+พ.ย.59!F140+ธ.ค.59!F140+ม.ค.60!F140+ก.พ.60!F140+มี.ค.60!F140+เม.ย.60!F140+พ.ค.60!F140+มิ.ย.60!F140</f>
        <v>20</v>
      </c>
      <c r="F140" s="98">
        <v>0</v>
      </c>
      <c r="G140" s="99">
        <f>E140*100/D140</f>
        <v>100</v>
      </c>
    </row>
    <row r="141" spans="1:8">
      <c r="A141" s="388"/>
      <c r="B141" s="389"/>
      <c r="C141" s="389"/>
      <c r="D141" s="390"/>
      <c r="E141" s="421"/>
      <c r="F141" s="389"/>
      <c r="G141" s="436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  <row r="146" spans="2:2">
      <c r="B146" s="89" t="s">
        <v>387</v>
      </c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6"/>
  <sheetViews>
    <sheetView showGridLines="0" view="pageBreakPreview" topLeftCell="A34" zoomScaleSheetLayoutView="100" workbookViewId="0">
      <selection activeCell="F50" sqref="F50"/>
    </sheetView>
  </sheetViews>
  <sheetFormatPr defaultRowHeight="22.5"/>
  <cols>
    <col min="1" max="1" width="4" style="109" customWidth="1"/>
    <col min="2" max="2" width="82.6640625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.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46"/>
      <c r="B3" s="476" t="s">
        <v>398</v>
      </c>
      <c r="C3" s="476"/>
      <c r="D3" s="476"/>
      <c r="E3" s="476"/>
      <c r="F3" s="476"/>
      <c r="G3" s="476"/>
    </row>
    <row r="4" spans="1:7" s="157" customFormat="1" ht="3.75" customHeight="1">
      <c r="A4" s="446"/>
      <c r="B4" s="446"/>
      <c r="C4" s="446"/>
      <c r="D4" s="446"/>
      <c r="E4" s="446"/>
      <c r="F4" s="446"/>
      <c r="G4" s="446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397</v>
      </c>
      <c r="F5" s="487">
        <v>22098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ต.ค.59!F12+พ.ย.59!F12+ธ.ค.59!F12+ม.ค.60!F12+ก.พ.60!F12+มี.ค.60!F12+เม.ย.60!F12+พ.ค.60!F12+มิ.ย.60!F12+ก.ค.60!F12</f>
        <v>551</v>
      </c>
      <c r="F12" s="131">
        <v>123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ต.ค.59!F13+พ.ย.59!F13+ธ.ค.59!F13+ม.ค.60!F13+ก.พ.60!F13+มี.ค.60!F13+เม.ย.60!F13+พ.ค.60!F13+มิ.ย.60!F13+ก.ค.60!F13</f>
        <v>1367</v>
      </c>
      <c r="F13" s="91">
        <v>212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ต.ค.59!F14+พ.ย.59!F14+ธ.ค.59!F14+ม.ค.60!F14+ก.พ.60!F14+มี.ค.60!F14+เม.ย.60!F14+พ.ค.60!F14+มิ.ย.60!F14+ก.ค.60!F14</f>
        <v>2507</v>
      </c>
      <c r="F14" s="91">
        <v>374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ต.ค.59!F15+พ.ย.59!F15+ธ.ค.59!F15+ม.ค.60!F15+ก.พ.60!F15+มี.ค.60!F15+เม.ย.60!F15+พ.ค.60!F15+มิ.ย.60!F15+ก.ค.60!F15</f>
        <v>1196</v>
      </c>
      <c r="F15" s="91">
        <v>203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ต.ค.59!F16+พ.ย.59!F16+ธ.ค.59!F16+ม.ค.60!F16+ก.พ.60!F16+มี.ค.60!F16+เม.ย.60!F16+พ.ค.60!F16+มิ.ย.60!F16+ก.ค.60!F16</f>
        <v>858</v>
      </c>
      <c r="F16" s="91">
        <v>171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ต.ค.59!F17+พ.ย.59!F17+ธ.ค.59!F17+ม.ค.60!F17+ก.พ.60!F17+มี.ค.60!F17+เม.ย.60!F17+พ.ค.60!F17+มิ.ย.60!F17+ก.ค.60!F17</f>
        <v>991</v>
      </c>
      <c r="F17" s="91">
        <v>176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ต.ค.59!F18+พ.ย.59!F18+ธ.ค.59!F18+ม.ค.60!F18+ก.พ.60!F18+มี.ค.60!F18+เม.ย.60!F18+พ.ค.60!F18+มิ.ย.60!F18+ก.ค.60!F18</f>
        <v>994</v>
      </c>
      <c r="F18" s="328">
        <v>176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ต.ค.59!F19+พ.ย.59!F19+ธ.ค.59!F19+ม.ค.60!F19+ก.พ.60!F19+มี.ค.60!F19+เม.ย.60!F19+พ.ค.60!F19+มิ.ย.60!F19+ก.ค.60!F19</f>
        <v>959</v>
      </c>
      <c r="F19" s="328">
        <v>153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ต.ค.59!F20+พ.ย.59!F20+ธ.ค.59!F20+ม.ค.60!F20+ก.พ.60!F20+มี.ค.60!F20+เม.ย.60!F20+พ.ค.60!F20+มิ.ย.60!F20+ก.ค.60!F20</f>
        <v>36</v>
      </c>
      <c r="F20" s="328">
        <v>23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ต.ค.59!F22+พ.ย.59!F22+ธ.ค.59!F22+ม.ค.60!F22+ก.พ.60!F22+มี.ค.60!F22+เม.ย.60!F22+พ.ค.60!F22+มิ.ย.60!F22+ก.ค.60!F22</f>
        <v>752</v>
      </c>
      <c r="F22" s="113">
        <f>F23</f>
        <v>42</v>
      </c>
      <c r="G22" s="114">
        <f>E22*100/D22</f>
        <v>83.555555555555557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ต.ค.59!F23+พ.ย.59!F23+ธ.ค.59!F23+ม.ค.60!F23+ก.พ.60!F23+มี.ค.60!F23+เม.ย.60!F23+พ.ค.60!F23+มิ.ย.60!F23+ก.ค.60!F23</f>
        <v>752</v>
      </c>
      <c r="F23" s="93">
        <v>42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ต.ค.59!F24+พ.ย.59!F24+ธ.ค.59!F24+ม.ค.60!F24+ก.พ.60!F24+มี.ค.60!F24+เม.ย.60!F24+พ.ค.60!F24+มิ.ย.60!F24+ก.ค.60!F24</f>
        <v>557</v>
      </c>
      <c r="F24" s="93">
        <v>62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ต.ค.59!F25+พ.ย.59!F25+ธ.ค.59!F25+ม.ค.60!F25+ก.พ.60!F25+มี.ค.60!F25+เม.ย.60!F25+พ.ค.60!F25+มิ.ย.60!F25+ก.ค.60!F25</f>
        <v>2467</v>
      </c>
      <c r="F25" s="93">
        <f>F26</f>
        <v>334</v>
      </c>
      <c r="G25" s="94">
        <f>E25*100/D25</f>
        <v>274.11111111111109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ต.ค.59!F26+พ.ย.59!F26+ธ.ค.59!F26+ม.ค.60!F26+ก.พ.60!F26+มี.ค.60!F26+เม.ย.60!F26+พ.ค.60!F26+มิ.ย.60!F26+ก.ค.60!F26</f>
        <v>2467</v>
      </c>
      <c r="F26" s="93">
        <f>F27+F28</f>
        <v>334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ต.ค.59!F27+พ.ย.59!F27+ธ.ค.59!F27+ม.ค.60!F27+ก.พ.60!F27+มี.ค.60!F27+เม.ย.60!F27+พ.ค.60!F27+มิ.ย.60!F27+ก.ค.60!F27</f>
        <v>2042</v>
      </c>
      <c r="F27" s="93">
        <v>289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ต.ค.59!F28+พ.ย.59!F28+ธ.ค.59!F28+ม.ค.60!F28+ก.พ.60!F28+มี.ค.60!F28+เม.ย.60!F28+พ.ค.60!F28+มิ.ย.60!F28+ก.ค.60!F28</f>
        <v>193</v>
      </c>
      <c r="F28" s="93">
        <v>45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ต.ค.59!F29+พ.ย.59!F29+ธ.ค.59!F29+ม.ค.60!F29+ก.พ.60!F29+มี.ค.60!F29+เม.ย.60!F29+พ.ค.60!F29+มิ.ย.60!F29+ก.ค.60!F29</f>
        <v>1266</v>
      </c>
      <c r="F29" s="93">
        <f>F31</f>
        <v>171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ต.ค.59!F30+พ.ย.59!F30+ธ.ค.59!F30+ม.ค.60!F30+ก.พ.60!F30+มี.ค.60!F30+เม.ย.60!F30+พ.ค.60!F30+มิ.ย.60!F30+ก.ค.60!F30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ต.ค.59!F31+พ.ย.59!F31+ธ.ค.59!F31+ม.ค.60!F31+ก.พ.60!F31+มี.ค.60!F31+เม.ย.60!F31+พ.ค.60!F31+มิ.ย.60!F31+ก.ค.60!F31</f>
        <v>1266</v>
      </c>
      <c r="F31" s="93">
        <v>171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ต.ค.59!F32+พ.ย.59!F32+ธ.ค.59!F32+ม.ค.60!F32+ก.พ.60!F32+มี.ค.60!F32+เม.ย.60!F32+พ.ค.60!F32+มิ.ย.60!F32+ก.ค.60!F32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ต.ค.59!F33+พ.ย.59!F33+ธ.ค.59!F33+ม.ค.60!F33+ก.พ.60!F33+มี.ค.60!F33+เม.ย.60!F33+พ.ค.60!F33+มิ.ย.60!F33+ก.ค.60!F33</f>
        <v>1278</v>
      </c>
      <c r="F33" s="93">
        <v>157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ต.ค.59!F34+พ.ย.59!F34+ธ.ค.59!F34+ม.ค.60!F34+ก.พ.60!F34+มี.ค.60!F34+เม.ย.60!F34+พ.ค.60!F34+มิ.ย.60!F34+ก.ค.60!F34</f>
        <v>1227</v>
      </c>
      <c r="F34" s="93">
        <v>177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ต.ค.59!F35+พ.ย.59!F35+ธ.ค.59!F35+ม.ค.60!F35+ก.พ.60!F35+มี.ค.60!F35+เม.ย.60!F35+พ.ค.60!F35+มิ.ย.60!F35+ก.ค.60!F35</f>
        <v>4901</v>
      </c>
      <c r="F35" s="93">
        <v>495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ต.ค.59!F36+พ.ย.59!F36+ธ.ค.59!F36+ม.ค.60!F36+ก.พ.60!F36+มี.ค.60!F36+เม.ย.60!F36+พ.ค.60!F36+มิ.ย.60!F36+ก.ค.60!F36</f>
        <v>406</v>
      </c>
      <c r="F36" s="93">
        <v>45</v>
      </c>
      <c r="G36" s="94">
        <f>E36*100/D36</f>
        <v>90.222222222222229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ต.ค.59!F37+พ.ย.59!F37+ธ.ค.59!F37+ม.ค.60!F37+ก.พ.60!F37+มี.ค.60!F37+เม.ย.60!F37+พ.ค.60!F37+มิ.ย.60!F37+ก.ค.60!F37</f>
        <v>455</v>
      </c>
      <c r="F37" s="93">
        <f>F38</f>
        <v>166</v>
      </c>
      <c r="G37" s="94">
        <f>E37*100/D37</f>
        <v>113.75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ต.ค.59!F38+พ.ย.59!F38+ธ.ค.59!F38+ม.ค.60!F38+ก.พ.60!F38+มี.ค.60!F38+เม.ย.60!F38+พ.ค.60!F38+มิ.ย.60!F38+ก.ค.60!F38</f>
        <v>454</v>
      </c>
      <c r="F38" s="93">
        <v>166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ต.ค.59!F39+พ.ย.59!F39+ธ.ค.59!F39+ม.ค.60!F39+ก.พ.60!F39+มี.ค.60!F39+เม.ย.60!F39+พ.ค.60!F39+มิ.ย.60!F39+ก.ค.60!F39</f>
        <v>292</v>
      </c>
      <c r="F39" s="93">
        <v>110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ต.ค.59!F40+พ.ย.59!F40+ธ.ค.59!F40+ม.ค.60!F40+ก.พ.60!F40+มี.ค.60!F40+เม.ย.60!F40+พ.ค.60!F40+มิ.ย.60!F40+ก.ค.60!F40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152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ต.ค.59!F42+พ.ย.59!F42+ธ.ค.59!F42+ม.ค.60!F42+ก.พ.60!F42+มี.ค.60!F42+เม.ย.60!F42+พ.ค.60!F42+มิ.ย.60!F42+ก.ค.60!F42</f>
        <v>11</v>
      </c>
      <c r="F42" s="93">
        <f>F43</f>
        <v>1</v>
      </c>
      <c r="G42" s="114">
        <f>E42*100/D42</f>
        <v>110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ต.ค.59!F43+พ.ย.59!F43+ธ.ค.59!F43+ม.ค.60!F43+ก.พ.60!F43+มี.ค.60!F43+เม.ย.60!F43+พ.ค.60!F43+มิ.ย.60!F43+ก.ค.60!F43</f>
        <v>11</v>
      </c>
      <c r="F43" s="93">
        <v>1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ต.ค.59!F44+พ.ย.59!F44+ธ.ค.59!F44+ม.ค.60!F44+ก.พ.60!F44+มี.ค.60!F44+เม.ย.60!F44+พ.ค.60!F44+มิ.ย.60!F44+ก.ค.60!F44</f>
        <v>8</v>
      </c>
      <c r="F44" s="93">
        <v>1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ต.ค.59!F45+พ.ย.59!F45+ธ.ค.59!F45+ม.ค.60!F45+ก.พ.60!F45+มี.ค.60!F45+เม.ย.60!F45+พ.ค.60!F45+มิ.ย.60!F45+ก.ค.60!F45</f>
        <v>104</v>
      </c>
      <c r="F45" s="93">
        <f>F46</f>
        <v>0</v>
      </c>
      <c r="G45" s="94">
        <f>E45*100/D45</f>
        <v>104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ต.ค.59!F46+พ.ย.59!F46+ธ.ค.59!F46+ม.ค.60!F46+ก.พ.60!F46+มี.ค.60!F46+เม.ย.60!F46+พ.ค.60!F46+มิ.ย.60!F46+ก.ค.60!F46</f>
        <v>104</v>
      </c>
      <c r="F46" s="93">
        <v>0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ต.ค.59!F47+พ.ย.59!F47+ธ.ค.59!F47+ม.ค.60!F47+ก.พ.60!F47+มี.ค.60!F47+เม.ย.60!F47+พ.ค.60!F47+มิ.ย.60!F47+ก.ค.60!F47</f>
        <v>96</v>
      </c>
      <c r="F47" s="93">
        <v>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ต.ค.59!F48+พ.ย.59!F48+ธ.ค.59!F48+ม.ค.60!F48+ก.พ.60!F48+มี.ค.60!F48+เม.ย.60!F48+พ.ค.60!F48+มิ.ย.60!F48+ก.ค.60!F48</f>
        <v>36</v>
      </c>
      <c r="F48" s="93">
        <f>F49</f>
        <v>3</v>
      </c>
      <c r="G48" s="94">
        <f>E48*100/D48</f>
        <v>102.85714285714286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ต.ค.59!F49+พ.ย.59!F49+ธ.ค.59!F49+ม.ค.60!F49+ก.พ.60!F49+มี.ค.60!F49+เม.ย.60!F49+พ.ค.60!F49+มิ.ย.60!F49+ก.ค.60!F49</f>
        <v>36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ต.ค.59!F50+พ.ย.59!F50+ธ.ค.59!F50+ม.ค.60!F50+ก.พ.60!F50+มี.ค.60!F50+เม.ย.60!F50+พ.ค.60!F50+มิ.ย.60!F50+ก.ค.60!F50</f>
        <v>34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ต.ค.59!F51+พ.ย.59!F51+ธ.ค.59!F51+ม.ค.60!F51+ก.พ.60!F51+มี.ค.60!F51+เม.ย.60!F51+พ.ค.60!F51+มิ.ย.60!F51+ก.ค.60!F51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53</v>
      </c>
      <c r="F52" s="168">
        <f>F53+F54+F55</f>
        <v>10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ต.ค.59!F53+พ.ย.59!F53+ธ.ค.59!F53+ม.ค.60!F53+ก.พ.60!F53+มี.ค.60!F53+เม.ย.60!F53+พ.ค.60!F53+มิ.ย.60!F53+ก.ค.60!F53</f>
        <v>7</v>
      </c>
      <c r="F53" s="93">
        <v>5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ต.ค.59!F54+พ.ย.59!F54+ธ.ค.59!F54+ม.ค.60!F54+ก.พ.60!F54+มี.ค.60!F54+เม.ย.60!F54+พ.ค.60!F54+มิ.ย.60!F54+ก.ค.60!F54</f>
        <v>3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ต.ค.59!F55+พ.ย.59!F55+ธ.ค.59!F55+ม.ค.60!F55+ก.พ.60!F55+มี.ค.60!F55+เม.ย.60!F55+พ.ค.60!F55+มิ.ย.60!F55+ก.ค.60!F55</f>
        <v>43</v>
      </c>
      <c r="F55" s="134">
        <v>5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ต.ค.59!F57+พ.ย.59!F57+ธ.ค.59!F57+ม.ค.60!F57+ก.พ.60!F57+มี.ค.60!F57+เม.ย.60!F57+พ.ค.60!F57+มิ.ย.60!F57+ก.ค.60!F57</f>
        <v>43842</v>
      </c>
      <c r="F57" s="100">
        <v>2891</v>
      </c>
      <c r="G57" s="101">
        <f>E57*100/D57</f>
        <v>109.605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ต.ค.59!F59+พ.ย.59!F59+ธ.ค.59!F59+ม.ค.60!F59+ก.พ.60!F59+มี.ค.60!F59+เม.ย.60!F59+พ.ค.60!F59+มิ.ย.60!F59+ก.ค.60!F59</f>
        <v>3927</v>
      </c>
      <c r="F59" s="93">
        <v>3927</v>
      </c>
      <c r="G59" s="94">
        <f t="shared" ref="G59:G61" si="0">E59*100/D59</f>
        <v>157.08000000000001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ต.ค.59!F60+พ.ย.59!F60+ธ.ค.59!F60+ม.ค.60!F60+ก.พ.60!F60+มี.ค.60!F60+เม.ย.60!F60+พ.ค.60!F60+มิ.ย.60!F60+ก.ค.60!F60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ต.ค.59!F61+พ.ย.59!F61+ธ.ค.59!F61+ม.ค.60!F61+ก.พ.60!F61+มี.ค.60!F61+เม.ย.60!F61+พ.ค.60!F61+มิ.ย.60!F61+ก.ค.60!F61</f>
        <v>15</v>
      </c>
      <c r="F61" s="98">
        <v>0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ต.ค.59!F66+พ.ย.59!F66+ธ.ค.59!F66+ม.ค.60!F66+ก.พ.60!F66+มี.ค.60!F66+เม.ย.60!F66+พ.ค.60!F66+มิ.ย.60!F66+ก.ค.60!F66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ต.ค.59!F71+พ.ย.59!F71+ธ.ค.59!F71+ม.ค.60!F71+ก.พ.60!F71+มี.ค.60!F71+เม.ย.60!F71+พ.ค.60!F71+มิ.ย.60!F71+ก.ค.60!F71</f>
        <v>2607</v>
      </c>
      <c r="F71" s="131">
        <f>F72+F73</f>
        <v>0</v>
      </c>
      <c r="G71" s="132">
        <f>E71*100/D71</f>
        <v>117.69751693002257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ต.ค.59!F72+พ.ย.59!F72+ธ.ค.59!F72+ม.ค.60!F72+ก.พ.60!F72+มี.ค.60!F72+เม.ย.60!F72+พ.ค.60!F72+มิ.ย.60!F72+ก.ค.60!F72</f>
        <v>2542</v>
      </c>
      <c r="F72" s="93">
        <v>0</v>
      </c>
      <c r="G72" s="94">
        <f>E72*100/D72</f>
        <v>118.23255813953489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ต.ค.59!F73+พ.ย.59!F73+ธ.ค.59!F73+ม.ค.60!F73+ก.พ.60!F73+มี.ค.60!F73+เม.ย.60!F73+พ.ค.60!F73+มิ.ย.60!F73+ก.ค.60!F73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ต.ค.59!F74+พ.ย.59!F74+ธ.ค.59!F74+ม.ค.60!F74+ก.พ.60!F74+มี.ค.60!F74+เม.ย.60!F74+พ.ค.60!F74+มิ.ย.60!F74+ก.ค.60!F74</f>
        <v>3543</v>
      </c>
      <c r="F74" s="131">
        <f>F75+F76</f>
        <v>0</v>
      </c>
      <c r="G74" s="132">
        <f>E74*100/D74</f>
        <v>87.481481481481481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ต.ค.59!F75+พ.ย.59!F75+ธ.ค.59!F75+ม.ค.60!F75+ก.พ.60!F75+มี.ค.60!F75+เม.ย.60!F75+พ.ค.60!F75+มิ.ย.60!F75+ก.ค.60!F75</f>
        <v>3410</v>
      </c>
      <c r="F75" s="93">
        <v>0</v>
      </c>
      <c r="G75" s="94">
        <f t="shared" si="1"/>
        <v>87.435897435897431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ต.ค.59!F76+พ.ย.59!F76+ธ.ค.59!F76+ม.ค.60!F76+ก.พ.60!F76+มี.ค.60!F76+เม.ย.60!F76+พ.ค.60!F76+มิ.ย.60!F76+ก.ค.60!F76</f>
        <v>133</v>
      </c>
      <c r="F76" s="93">
        <v>0</v>
      </c>
      <c r="G76" s="94">
        <f t="shared" si="1"/>
        <v>88.666666666666671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ต.ค.59!F77+พ.ย.59!F77+ธ.ค.59!F77+ม.ค.60!F77+ก.พ.60!F77+มี.ค.60!F77+เม.ย.60!F77+พ.ค.60!F77+มิ.ย.60!F77+ก.ค.60!F77</f>
        <v>35</v>
      </c>
      <c r="F77" s="91">
        <f>F80+F81</f>
        <v>0</v>
      </c>
      <c r="G77" s="92">
        <f>E77*100/D77</f>
        <v>109.375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ต.ค.59!F78+พ.ย.59!F78+ธ.ค.59!F78+ม.ค.60!F78+ก.พ.60!F78+มี.ค.60!F78+เม.ย.60!F78+พ.ค.60!F78+มิ.ย.60!F78+ก.ค.60!F78</f>
        <v>1</v>
      </c>
      <c r="F78" s="91">
        <f>F79</f>
        <v>0</v>
      </c>
      <c r="G78" s="92">
        <f>E78*100/D78</f>
        <v>100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ต.ค.59!F79+พ.ย.59!F79+ธ.ค.59!F79+ม.ค.60!F79+ก.พ.60!F79+มี.ค.60!F79+เม.ย.60!F79+พ.ค.60!F79+มิ.ย.60!F79+ก.ค.60!F79</f>
        <v>1</v>
      </c>
      <c r="F79" s="91">
        <v>0</v>
      </c>
      <c r="G79" s="94">
        <f t="shared" si="1"/>
        <v>100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ต.ค.59!F80+พ.ย.59!F80+ธ.ค.59!F80+ม.ค.60!F80+ก.พ.60!F80+มี.ค.60!F80+เม.ย.60!F80+พ.ค.60!F80+มิ.ย.60!F80+ก.ค.60!F80</f>
        <v>22</v>
      </c>
      <c r="F80" s="93">
        <v>0</v>
      </c>
      <c r="G80" s="94">
        <f t="shared" si="1"/>
        <v>110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ต.ค.59!F81+พ.ย.59!F81+ธ.ค.59!F81+ม.ค.60!F81+ก.พ.60!F81+มี.ค.60!F81+เม.ย.60!F81+พ.ค.60!F81+มิ.ย.60!F81+ก.ค.60!F81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6290</v>
      </c>
      <c r="F85" s="359">
        <f>F87</f>
        <v>1974</v>
      </c>
      <c r="G85" s="360">
        <f>E85*100/D85</f>
        <v>125.8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522</v>
      </c>
      <c r="F86" s="368">
        <f>F88</f>
        <v>86</v>
      </c>
      <c r="G86" s="369">
        <f t="shared" ref="G86:G107" si="2">E86*100/D86</f>
        <v>94.909090909090907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ต.ค.59!F87+พ.ย.59!F87+ธ.ค.59!F87+ม.ค.60!F87+ก.พ.60!F87+มี.ค.60!F87+เม.ย.60!F87+พ.ค.60!F87+มิ.ย.60!F87+ก.ค.60!F87</f>
        <v>6290</v>
      </c>
      <c r="F87" s="113">
        <v>1974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ต.ค.59!F88+พ.ย.59!F88+ธ.ค.59!F88+ม.ค.60!F88+ก.พ.60!F88+มี.ค.60!F88+เม.ย.60!F88+พ.ค.60!F88+มิ.ย.60!F88+ก.ค.60!F88</f>
        <v>522</v>
      </c>
      <c r="F88" s="93">
        <v>86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ต.ค.59!F89+พ.ย.59!F89+ธ.ค.59!F89+ม.ค.60!F89+ก.พ.60!F89+มี.ค.60!F89+เม.ย.60!F89+พ.ค.60!F89+มิ.ย.60!F89+ก.ค.60!F89</f>
        <v>85</v>
      </c>
      <c r="F89" s="93">
        <v>0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ต.ค.59!F90+พ.ย.59!F90+ธ.ค.59!F90+ม.ค.60!F90+ก.พ.60!F90+มี.ค.60!F90+เม.ย.60!F90+พ.ค.60!F90+มิ.ย.60!F90+ก.ค.60!F90</f>
        <v>332</v>
      </c>
      <c r="F90" s="352">
        <v>0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ต.ค.59!F92+พ.ย.59!F92+ธ.ค.59!F92+ม.ค.60!F92+ก.พ.60!F92+มี.ค.60!F92+เม.ย.60!F92+พ.ค.60!F92+มิ.ย.60!F92+ก.ค.60!F92</f>
        <v>5938</v>
      </c>
      <c r="F92" s="100">
        <v>0</v>
      </c>
      <c r="G92" s="101">
        <f>E92*100/D92</f>
        <v>148.44999999999999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ต.ค.59!F93+พ.ย.59!F93+ธ.ค.59!F93+ม.ค.60!F93+ก.พ.60!F93+มี.ค.60!F93+เม.ย.60!F93+พ.ค.60!F93+มิ.ย.60!F93+ก.ค.60!F93</f>
        <v>306</v>
      </c>
      <c r="F93" s="98">
        <v>0</v>
      </c>
      <c r="G93" s="99">
        <f t="shared" ref="G93" si="3">E93*100/D93</f>
        <v>102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ต.ค.59!F95+พ.ย.59!F95+ธ.ค.59!F95+ม.ค.60!F95+ก.พ.60!F95+มี.ค.60!F95+เม.ย.60!F95+พ.ค.60!F95+มิ.ย.60!F95+ก.ค.60!F95</f>
        <v>5911</v>
      </c>
      <c r="F95" s="93">
        <f>F96</f>
        <v>1245</v>
      </c>
      <c r="G95" s="94">
        <f>E95*100/D95</f>
        <v>8444.2857142857138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ต.ค.59!F96+พ.ย.59!F96+ธ.ค.59!F96+ม.ค.60!F96+ก.พ.60!F96+มี.ค.60!F96+เม.ย.60!F96+พ.ค.60!F96+มิ.ย.60!F96+ก.ค.60!F96</f>
        <v>5911</v>
      </c>
      <c r="F96" s="93">
        <v>1245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ต.ค.59!F97+พ.ย.59!F97+ธ.ค.59!F97+ม.ค.60!F97+ก.พ.60!F97+มี.ค.60!F97+เม.ย.60!F97+พ.ค.60!F97+มิ.ย.60!F97+ก.ค.60!F97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ต.ค.59!F98+พ.ย.59!F98+ธ.ค.59!F98+ม.ค.60!F98+ก.พ.60!F98+มี.ค.60!F98+เม.ย.60!F98+พ.ค.60!F98+มิ.ย.60!F98+ก.ค.60!F98</f>
        <v>16197</v>
      </c>
      <c r="F98" s="93">
        <f>F99+F100+F101+F102+F103</f>
        <v>3034</v>
      </c>
      <c r="G98" s="94">
        <f>E98*100/D98</f>
        <v>323.94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ต.ค.59!F99+พ.ย.59!F99+ธ.ค.59!F99+ม.ค.60!F99+ก.พ.60!F99+มี.ค.60!F99+เม.ย.60!F99+พ.ค.60!F99+มิ.ย.60!F99+ก.ค.60!F99</f>
        <v>308</v>
      </c>
      <c r="F99" s="93">
        <v>52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ต.ค.59!F100+พ.ย.59!F100+ธ.ค.59!F100+ม.ค.60!F100+ก.พ.60!F100+มี.ค.60!F100+เม.ย.60!F100+พ.ค.60!F100+มิ.ย.60!F100+ก.ค.60!F100</f>
        <v>3103</v>
      </c>
      <c r="F100" s="93">
        <v>268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ต.ค.59!F101+พ.ย.59!F101+ธ.ค.59!F101+ม.ค.60!F101+ก.พ.60!F101+มี.ค.60!F101+เม.ย.60!F101+พ.ค.60!F101+มิ.ย.60!F101+ก.ค.60!F101</f>
        <v>8751</v>
      </c>
      <c r="F101" s="93">
        <v>1528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ต.ค.59!F102+พ.ย.59!F102+ธ.ค.59!F102+ม.ค.60!F102+ก.พ.60!F102+มี.ค.60!F102+เม.ย.60!F102+พ.ค.60!F102+มิ.ย.60!F102+ก.ค.60!F102</f>
        <v>4035</v>
      </c>
      <c r="F102" s="93">
        <v>1186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ต.ค.59!F103+พ.ย.59!F103+ธ.ค.59!F103+ม.ค.60!F103+ก.พ.60!F103+มี.ค.60!F103+เม.ย.60!F103+พ.ค.60!F103+มิ.ย.60!F103+ก.ค.60!F103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15853</v>
      </c>
      <c r="F106" s="168">
        <f>F116</f>
        <v>2269</v>
      </c>
      <c r="G106" s="179">
        <f t="shared" si="2"/>
        <v>96.488131466828975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23985</v>
      </c>
      <c r="F107" s="433">
        <f>F108</f>
        <v>3650</v>
      </c>
      <c r="G107" s="381">
        <f t="shared" si="2"/>
        <v>145.98295800365185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ต.ค.59!F108+พ.ย.59!F108+ธ.ค.59!F108+ม.ค.60!F108+ก.พ.60!F108+มี.ค.60!F108+เม.ย.60!F108+พ.ค.60!F108+มิ.ย.60!F108+ก.ค.60!F108</f>
        <v>23985</v>
      </c>
      <c r="F108" s="100">
        <f>F109+F114+F115</f>
        <v>3650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ต.ค.59!F109+พ.ย.59!F109+ธ.ค.59!F109+ม.ค.60!F109+ก.พ.60!F109+มี.ค.60!F109+เม.ย.60!F109+พ.ค.60!F109+มิ.ย.60!F109+ก.ค.60!F109</f>
        <v>14081</v>
      </c>
      <c r="F109" s="104">
        <f>F110+F111+F112</f>
        <v>2799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ต.ค.59!F110+พ.ย.59!F110+ธ.ค.59!F110+ม.ค.60!F110+ก.พ.60!F110+มี.ค.60!F110+เม.ย.60!F110+พ.ค.60!F110+มิ.ย.60!F110+ก.ค.60!F110</f>
        <v>253</v>
      </c>
      <c r="F110" s="93">
        <v>22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ต.ค.59!F111+พ.ย.59!F111+ธ.ค.59!F111+ม.ค.60!F111+ก.พ.60!F111+มี.ค.60!F111+เม.ย.60!F111+พ.ค.60!F111+มิ.ย.60!F111+ก.ค.60!F111</f>
        <v>4200</v>
      </c>
      <c r="F111" s="93">
        <v>750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ต.ค.59!F112+พ.ย.59!F112+ธ.ค.59!F112+ม.ค.60!F112+ก.พ.60!F112+มี.ค.60!F112+เม.ย.60!F112+พ.ค.60!F112+มิ.ย.60!F112+ก.ค.60!F112</f>
        <v>9628</v>
      </c>
      <c r="F112" s="93">
        <v>2027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ต.ค.59!F113+พ.ย.59!F113+ธ.ค.59!F113+ม.ค.60!F113+ก.พ.60!F113+มี.ค.60!F113+เม.ย.60!F113+พ.ค.60!F113+มิ.ย.60!F113+ก.ค.60!F113</f>
        <v>3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ต.ค.59!F114+พ.ย.59!F114+ธ.ค.59!F114+ม.ค.60!F114+ก.พ.60!F114+มี.ค.60!F114+เม.ย.60!F114+พ.ค.60!F114+มิ.ย.60!F114+ก.ค.60!F114</f>
        <v>56</v>
      </c>
      <c r="F114" s="93">
        <v>13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30">
        <f>ต.ค.59!F115+พ.ย.59!F115+ธ.ค.59!F115+ม.ค.60!F115+ก.พ.60!F115+มี.ค.60!F115+เม.ย.60!F115+พ.ค.60!F115+มิ.ย.60!F115+ก.ค.60!F115</f>
        <v>9848</v>
      </c>
      <c r="F115" s="111">
        <v>838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130">
        <f>ต.ค.59!F116+พ.ย.59!F116+ธ.ค.59!F116+ม.ค.60!F116+ก.พ.60!F116+มี.ค.60!F116+เม.ย.60!F116+พ.ค.60!F116+มิ.ย.60!F116+ก.ค.60!F116</f>
        <v>15853</v>
      </c>
      <c r="F116" s="345">
        <f>F117+F122+F123</f>
        <v>2269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ต.ค.59!F117+พ.ย.59!F117+ธ.ค.59!F117+ม.ค.60!F117+ก.พ.60!F117+มี.ค.60!F117+เม.ย.60!F117+พ.ค.60!F117+มิ.ย.60!F117+ก.ค.60!F117</f>
        <v>11860</v>
      </c>
      <c r="F117" s="96">
        <f>F118+F119+F120+F121</f>
        <v>2249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ต.ค.59!F118+พ.ย.59!F118+ธ.ค.59!F118+ม.ค.60!F118+ก.พ.60!F118+มี.ค.60!F118+เม.ย.60!F118+พ.ค.60!F118+มิ.ย.60!F118+ก.ค.60!F118</f>
        <v>214</v>
      </c>
      <c r="F118" s="93">
        <v>22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ต.ค.59!F119+พ.ย.59!F119+ธ.ค.59!F119+ม.ค.60!F119+ก.พ.60!F119+มี.ค.60!F119+เม.ย.60!F119+พ.ค.60!F119+มิ.ย.60!F119+ก.ค.60!F119</f>
        <v>3540</v>
      </c>
      <c r="F119" s="93">
        <v>683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ต.ค.59!F120+พ.ย.59!F120+ธ.ค.59!F120+ม.ค.60!F120+ก.พ.60!F120+มี.ค.60!F120+เม.ย.60!F120+พ.ค.60!F120+มิ.ย.60!F120+ก.ค.60!F120</f>
        <v>8103</v>
      </c>
      <c r="F120" s="93">
        <v>1544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ต.ค.59!F121+พ.ย.59!F121+ธ.ค.59!F121+ม.ค.60!F121+ก.พ.60!F121+มี.ค.60!F121+เม.ย.60!F121+พ.ค.60!F121+มิ.ย.60!F121+ก.ค.60!F121</f>
        <v>3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ต.ค.59!F122+พ.ย.59!F122+ธ.ค.59!F122+ม.ค.60!F122+ก.พ.60!F122+มี.ค.60!F122+เม.ย.60!F122+พ.ค.60!F122+มิ.ย.60!F122+ก.ค.60!F122</f>
        <v>56</v>
      </c>
      <c r="F122" s="339">
        <v>13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ต.ค.59!F123+พ.ย.59!F123+ธ.ค.59!F123+ม.ค.60!F123+ก.พ.60!F123+มี.ค.60!F123+เม.ย.60!F123+พ.ค.60!F123+มิ.ย.60!F123+ก.ค.60!F123</f>
        <v>3937</v>
      </c>
      <c r="F123" s="420">
        <v>7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ต.ค.59!F125+พ.ย.59!F125+ธ.ค.59!F125+ม.ค.60!F125+ก.พ.60!F125+มี.ค.60!F125+เม.ย.60!F125+พ.ค.60!F125+มิ.ย.60!F125+ก.ค.60!F125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130">
        <f>ต.ค.59!F129+พ.ย.59!F129+ธ.ค.59!F129+ม.ค.60!F129+ก.พ.60!F129+มี.ค.60!F129+เม.ย.60!F129+พ.ค.60!F129+มิ.ย.60!F129+ก.ค.60!F129</f>
        <v>681</v>
      </c>
      <c r="F129" s="131">
        <v>0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ต.ค.59!F130+พ.ย.59!F130+ธ.ค.59!F130+ม.ค.60!F130+ก.พ.60!F130+มี.ค.60!F130+เม.ย.60!F130+พ.ค.60!F130+มิ.ย.60!F130+ก.ค.60!F130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ต.ค.59!F131+พ.ย.59!F131+ธ.ค.59!F131+ม.ค.60!F131+ก.พ.60!F131+มี.ค.60!F131+เม.ย.60!F131+พ.ค.60!F131+มิ.ย.60!F131+ก.ค.60!F131</f>
        <v>723</v>
      </c>
      <c r="F131" s="93">
        <v>42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ต.ค.59!F132+พ.ย.59!F132+ธ.ค.59!F132+ม.ค.60!F132+ก.พ.60!F132+มี.ค.60!F132+เม.ย.60!F132+พ.ค.60!F132+มิ.ย.60!F132+ก.ค.60!F132</f>
        <v>557</v>
      </c>
      <c r="F132" s="93">
        <v>62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ต.ค.59!F133+พ.ย.59!F133+ธ.ค.59!F133+ม.ค.60!F133+ก.พ.60!F133+มี.ค.60!F133+เม.ย.60!F133+พ.ค.60!F133+มิ.ย.60!F133+ก.ค.60!F133</f>
        <v>604</v>
      </c>
      <c r="F133" s="93">
        <v>0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ต.ค.59!F134+พ.ย.59!F134+ธ.ค.59!F134+ม.ค.60!F134+ก.พ.60!F134+มี.ค.60!F134+เม.ย.60!F134+พ.ค.60!F134+มิ.ย.60!F134+ก.ค.60!F134</f>
        <v>268</v>
      </c>
      <c r="F134" s="93">
        <v>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ต.ค.59!F138+พ.ย.59!F138+ธ.ค.59!F138+ม.ค.60!F138+ก.พ.60!F138+มี.ค.60!F138+เม.ย.60!F138+พ.ค.60!F138+มิ.ย.60!F138+ก.ค.60!F138</f>
        <v>43</v>
      </c>
      <c r="F138" s="371">
        <v>0</v>
      </c>
      <c r="G138" s="94">
        <f>E138*100/D138</f>
        <v>39.090909090909093</v>
      </c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ต.ค.59!F139+พ.ย.59!F139+ธ.ค.59!F139+ม.ค.60!F139+ก.พ.60!F139+มี.ค.60!F139+เม.ย.60!F139+พ.ค.60!F139+มิ.ย.60!F139+ก.ค.60!F139</f>
        <v>90</v>
      </c>
      <c r="F139" s="93">
        <v>0</v>
      </c>
      <c r="G139" s="94">
        <f>E139*100/D139</f>
        <v>100</v>
      </c>
    </row>
    <row r="140" spans="1:8">
      <c r="A140" s="335"/>
      <c r="B140" s="336" t="s">
        <v>356</v>
      </c>
      <c r="C140" s="350" t="s">
        <v>3</v>
      </c>
      <c r="D140" s="156">
        <v>20</v>
      </c>
      <c r="E140" s="130">
        <f>ต.ค.59!F140+พ.ย.59!F140+ธ.ค.59!F140+ม.ค.60!F140+ก.พ.60!F140+มี.ค.60!F140+เม.ย.60!F140+พ.ค.60!F140+มิ.ย.60!F140+ก.ค.60!F140</f>
        <v>20</v>
      </c>
      <c r="F140" s="98">
        <v>0</v>
      </c>
      <c r="G140" s="99">
        <f>E140*100/D140</f>
        <v>100</v>
      </c>
    </row>
    <row r="141" spans="1:8">
      <c r="A141" s="388"/>
      <c r="B141" s="389"/>
      <c r="C141" s="389"/>
      <c r="D141" s="390"/>
      <c r="E141" s="421"/>
      <c r="F141" s="389"/>
      <c r="G141" s="436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  <row r="146" spans="2:2">
      <c r="B146" s="89" t="s">
        <v>387</v>
      </c>
    </row>
  </sheetData>
  <mergeCells count="34">
    <mergeCell ref="A137:B137"/>
    <mergeCell ref="A105:B105"/>
    <mergeCell ref="A126:B126"/>
    <mergeCell ref="A127:B127"/>
    <mergeCell ref="A128:B128"/>
    <mergeCell ref="A135:B135"/>
    <mergeCell ref="A136:B13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6"/>
  <sheetViews>
    <sheetView showGridLines="0" view="pageBreakPreview" topLeftCell="A34" zoomScaleSheetLayoutView="100" workbookViewId="0">
      <selection activeCell="F49" sqref="F49"/>
    </sheetView>
  </sheetViews>
  <sheetFormatPr defaultRowHeight="22.5"/>
  <cols>
    <col min="1" max="1" width="4" style="109" customWidth="1"/>
    <col min="2" max="2" width="82.6640625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.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47"/>
      <c r="B3" s="476" t="s">
        <v>399</v>
      </c>
      <c r="C3" s="476"/>
      <c r="D3" s="476"/>
      <c r="E3" s="476"/>
      <c r="F3" s="476"/>
      <c r="G3" s="476"/>
    </row>
    <row r="4" spans="1:7" s="157" customFormat="1" ht="3.75" customHeight="1">
      <c r="A4" s="447"/>
      <c r="B4" s="447"/>
      <c r="C4" s="447"/>
      <c r="D4" s="447"/>
      <c r="E4" s="447"/>
      <c r="F4" s="447"/>
      <c r="G4" s="447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400</v>
      </c>
      <c r="F5" s="487">
        <v>22129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ต.ค.59!F12+พ.ย.59!F12+ธ.ค.59!F12+ม.ค.60!F12+ก.พ.60!F12+มี.ค.60!F12+เม.ย.60!F12+พ.ค.60!F12+มิ.ย.60!F12+ก.ค.60!F12+ส.ค.60!F12</f>
        <v>571</v>
      </c>
      <c r="F12" s="131">
        <v>20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ต.ค.59!F13+พ.ย.59!F13+ธ.ค.59!F13+ม.ค.60!F13+ก.พ.60!F13+มี.ค.60!F13+เม.ย.60!F13+พ.ค.60!F13+มิ.ย.60!F13+ก.ค.60!F13+ส.ค.60!F13</f>
        <v>1445</v>
      </c>
      <c r="F13" s="91">
        <v>78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ต.ค.59!F14+พ.ย.59!F14+ธ.ค.59!F14+ม.ค.60!F14+ก.พ.60!F14+มี.ค.60!F14+เม.ย.60!F14+พ.ค.60!F14+มิ.ย.60!F14+ก.ค.60!F14+ส.ค.60!F14</f>
        <v>2652</v>
      </c>
      <c r="F14" s="91">
        <v>145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ต.ค.59!F15+พ.ย.59!F15+ธ.ค.59!F15+ม.ค.60!F15+ก.พ.60!F15+มี.ค.60!F15+เม.ย.60!F15+พ.ค.60!F15+มิ.ย.60!F15+ก.ค.60!F15+ส.ค.60!F15</f>
        <v>1257</v>
      </c>
      <c r="F15" s="91">
        <v>61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ต.ค.59!F16+พ.ย.59!F16+ธ.ค.59!F16+ม.ค.60!F16+ก.พ.60!F16+มี.ค.60!F16+เม.ย.60!F16+พ.ค.60!F16+มิ.ย.60!F16+ก.ค.60!F16+ส.ค.60!F16</f>
        <v>919</v>
      </c>
      <c r="F16" s="91">
        <v>61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ต.ค.59!F17+พ.ย.59!F17+ธ.ค.59!F17+ม.ค.60!F17+ก.พ.60!F17+มี.ค.60!F17+เม.ย.60!F17+พ.ค.60!F17+มิ.ย.60!F17+ก.ค.60!F17+ส.ค.60!F17</f>
        <v>1049</v>
      </c>
      <c r="F17" s="91">
        <v>58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ต.ค.59!F18+พ.ย.59!F18+ธ.ค.59!F18+ม.ค.60!F18+ก.พ.60!F18+มี.ค.60!F18+เม.ย.60!F18+พ.ค.60!F18+มิ.ย.60!F18+ก.ค.60!F18+ส.ค.60!F18</f>
        <v>1052</v>
      </c>
      <c r="F18" s="328">
        <v>58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ต.ค.59!F19+พ.ย.59!F19+ธ.ค.59!F19+ม.ค.60!F19+ก.พ.60!F19+มี.ค.60!F19+เม.ย.60!F19+พ.ค.60!F19+มิ.ย.60!F19+ก.ค.60!F19+ส.ค.60!F19</f>
        <v>986</v>
      </c>
      <c r="F19" s="328">
        <v>27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ต.ค.59!F20+พ.ย.59!F20+ธ.ค.59!F20+ม.ค.60!F20+ก.พ.60!F20+มี.ค.60!F20+เม.ย.60!F20+พ.ค.60!F20+มิ.ย.60!F20+ก.ค.60!F20+ส.ค.60!F20</f>
        <v>37</v>
      </c>
      <c r="F20" s="328">
        <v>1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ต.ค.59!F22+พ.ย.59!F22+ธ.ค.59!F22+ม.ค.60!F22+ก.พ.60!F22+มี.ค.60!F22+เม.ย.60!F22+พ.ค.60!F22+มิ.ย.60!F22+ก.ค.60!F22+ส.ค.60!F22</f>
        <v>827</v>
      </c>
      <c r="F22" s="113">
        <f>F23</f>
        <v>75</v>
      </c>
      <c r="G22" s="114">
        <f>E22*100/D22</f>
        <v>91.888888888888886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ต.ค.59!F23+พ.ย.59!F23+ธ.ค.59!F23+ม.ค.60!F23+ก.พ.60!F23+มี.ค.60!F23+เม.ย.60!F23+พ.ค.60!F23+มิ.ย.60!F23+ก.ค.60!F23+ส.ค.60!F23</f>
        <v>827</v>
      </c>
      <c r="F23" s="93">
        <v>75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ต.ค.59!F24+พ.ย.59!F24+ธ.ค.59!F24+ม.ค.60!F24+ก.พ.60!F24+มี.ค.60!F24+เม.ย.60!F24+พ.ค.60!F24+มิ.ย.60!F24+ก.ค.60!F24+ส.ค.60!F24</f>
        <v>614</v>
      </c>
      <c r="F24" s="93">
        <v>57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ต.ค.59!F25+พ.ย.59!F25+ธ.ค.59!F25+ม.ค.60!F25+ก.พ.60!F25+มี.ค.60!F25+เม.ย.60!F25+พ.ค.60!F25+มิ.ย.60!F25+ก.ค.60!F25+ส.ค.60!F25</f>
        <v>2720</v>
      </c>
      <c r="F25" s="93">
        <f>F26</f>
        <v>253</v>
      </c>
      <c r="G25" s="94">
        <f>E25*100/D25</f>
        <v>302.22222222222223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ต.ค.59!F26+พ.ย.59!F26+ธ.ค.59!F26+ม.ค.60!F26+ก.พ.60!F26+มี.ค.60!F26+เม.ย.60!F26+พ.ค.60!F26+มิ.ย.60!F26+ก.ค.60!F26+ส.ค.60!F26</f>
        <v>2720</v>
      </c>
      <c r="F26" s="93">
        <f>F27+F28</f>
        <v>253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ต.ค.59!F27+พ.ย.59!F27+ธ.ค.59!F27+ม.ค.60!F27+ก.พ.60!F27+มี.ค.60!F27+เม.ย.60!F27+พ.ค.60!F27+มิ.ย.60!F27+ก.ค.60!F27+ส.ค.60!F27</f>
        <v>2283</v>
      </c>
      <c r="F27" s="93">
        <v>241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ต.ค.59!F28+พ.ย.59!F28+ธ.ค.59!F28+ม.ค.60!F28+ก.พ.60!F28+มี.ค.60!F28+เม.ย.60!F28+พ.ค.60!F28+มิ.ย.60!F28+ก.ค.60!F28+ส.ค.60!F28</f>
        <v>205</v>
      </c>
      <c r="F28" s="93">
        <v>12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ต.ค.59!F29+พ.ย.59!F29+ธ.ค.59!F29+ม.ค.60!F29+ก.พ.60!F29+มี.ค.60!F29+เม.ย.60!F29+พ.ค.60!F29+มิ.ย.60!F29+ก.ค.60!F29+ส.ค.60!F29</f>
        <v>1394</v>
      </c>
      <c r="F29" s="93">
        <f>F31</f>
        <v>128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ต.ค.59!F30+พ.ย.59!F30+ธ.ค.59!F30+ม.ค.60!F30+ก.พ.60!F30+มี.ค.60!F30+เม.ย.60!F30+พ.ค.60!F30+มิ.ย.60!F30+ก.ค.60!F30+ส.ค.60!F30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ต.ค.59!F31+พ.ย.59!F31+ธ.ค.59!F31+ม.ค.60!F31+ก.พ.60!F31+มี.ค.60!F31+เม.ย.60!F31+พ.ค.60!F31+มิ.ย.60!F31+ก.ค.60!F31+ส.ค.60!F31</f>
        <v>1394</v>
      </c>
      <c r="F31" s="93">
        <v>128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ต.ค.59!F32+พ.ย.59!F32+ธ.ค.59!F32+ม.ค.60!F32+ก.พ.60!F32+มี.ค.60!F32+เม.ย.60!F32+พ.ค.60!F32+มิ.ย.60!F32+ก.ค.60!F32+ส.ค.60!F32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ต.ค.59!F33+พ.ย.59!F33+ธ.ค.59!F33+ม.ค.60!F33+ก.พ.60!F33+มี.ค.60!F33+เม.ย.60!F33+พ.ค.60!F33+มิ.ย.60!F33+ก.ค.60!F33+ส.ค.60!F33</f>
        <v>1393</v>
      </c>
      <c r="F33" s="93">
        <v>115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ต.ค.59!F34+พ.ย.59!F34+ธ.ค.59!F34+ม.ค.60!F34+ก.พ.60!F34+มี.ค.60!F34+เม.ย.60!F34+พ.ค.60!F34+มิ.ย.60!F34+ก.ค.60!F34+ส.ค.60!F34</f>
        <v>1365</v>
      </c>
      <c r="F34" s="93">
        <v>138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ต.ค.59!F35+พ.ย.59!F35+ธ.ค.59!F35+ม.ค.60!F35+ก.พ.60!F35+มี.ค.60!F35+เม.ย.60!F35+พ.ค.60!F35+มิ.ย.60!F35+ก.ค.60!F35+ส.ค.60!F35</f>
        <v>5439</v>
      </c>
      <c r="F35" s="93">
        <v>538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ต.ค.59!F36+พ.ย.59!F36+ธ.ค.59!F36+ม.ค.60!F36+ก.พ.60!F36+มี.ค.60!F36+เม.ย.60!F36+พ.ค.60!F36+มิ.ย.60!F36+ก.ค.60!F36+ส.ค.60!F36</f>
        <v>451</v>
      </c>
      <c r="F36" s="93">
        <v>45</v>
      </c>
      <c r="G36" s="94">
        <f>E36*100/D36</f>
        <v>100.22222222222223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ต.ค.59!F37+พ.ย.59!F37+ธ.ค.59!F37+ม.ค.60!F37+ก.พ.60!F37+มี.ค.60!F37+เม.ย.60!F37+พ.ค.60!F37+มิ.ย.60!F37+ก.ค.60!F37+ส.ค.60!F37</f>
        <v>456</v>
      </c>
      <c r="F37" s="93">
        <f>F38</f>
        <v>1</v>
      </c>
      <c r="G37" s="94">
        <f>E37*100/D37</f>
        <v>114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ต.ค.59!F38+พ.ย.59!F38+ธ.ค.59!F38+ม.ค.60!F38+ก.พ.60!F38+มี.ค.60!F38+เม.ย.60!F38+พ.ค.60!F38+มิ.ย.60!F38+ก.ค.60!F38+ส.ค.60!F38</f>
        <v>455</v>
      </c>
      <c r="F38" s="93">
        <v>1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ต.ค.59!F39+พ.ย.59!F39+ธ.ค.59!F39+ม.ค.60!F39+ก.พ.60!F39+มี.ค.60!F39+เม.ย.60!F39+พ.ค.60!F39+มิ.ย.60!F39+ก.ค.60!F39+ส.ค.60!F39</f>
        <v>292</v>
      </c>
      <c r="F39" s="93">
        <v>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ต.ค.59!F40+พ.ย.59!F40+ธ.ค.59!F40+ม.ค.60!F40+ก.พ.60!F40+มี.ค.60!F40+เม.ย.60!F40+พ.ค.60!F40+มิ.ย.60!F40+ก.ค.60!F40+ส.ค.60!F40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154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ต.ค.59!F42+พ.ย.59!F42+ธ.ค.59!F42+ม.ค.60!F42+ก.พ.60!F42+มี.ค.60!F42+เม.ย.60!F42+พ.ค.60!F42+มิ.ย.60!F42+ก.ค.60!F42+ส.ค.60!F42</f>
        <v>11</v>
      </c>
      <c r="F42" s="93">
        <f>F43</f>
        <v>0</v>
      </c>
      <c r="G42" s="114">
        <f>E42*100/D42</f>
        <v>110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ต.ค.59!F43+พ.ย.59!F43+ธ.ค.59!F43+ม.ค.60!F43+ก.พ.60!F43+มี.ค.60!F43+เม.ย.60!F43+พ.ค.60!F43+มิ.ย.60!F43+ก.ค.60!F43+ส.ค.60!F43</f>
        <v>11</v>
      </c>
      <c r="F43" s="93">
        <v>0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ต.ค.59!F44+พ.ย.59!F44+ธ.ค.59!F44+ม.ค.60!F44+ก.พ.60!F44+มี.ค.60!F44+เม.ย.60!F44+พ.ค.60!F44+มิ.ย.60!F44+ก.ค.60!F44+ส.ค.60!F44</f>
        <v>8</v>
      </c>
      <c r="F44" s="93">
        <v>0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ต.ค.59!F45+พ.ย.59!F45+ธ.ค.59!F45+ม.ค.60!F45+ก.พ.60!F45+มี.ค.60!F45+เม.ย.60!F45+พ.ค.60!F45+มิ.ย.60!F45+ก.ค.60!F45+ส.ค.60!F45</f>
        <v>104</v>
      </c>
      <c r="F45" s="93">
        <f>F46</f>
        <v>0</v>
      </c>
      <c r="G45" s="94">
        <f>E45*100/D45</f>
        <v>104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ต.ค.59!F46+พ.ย.59!F46+ธ.ค.59!F46+ม.ค.60!F46+ก.พ.60!F46+มี.ค.60!F46+เม.ย.60!F46+พ.ค.60!F46+มิ.ย.60!F46+ก.ค.60!F46+ส.ค.60!F46</f>
        <v>104</v>
      </c>
      <c r="F46" s="93">
        <v>0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ต.ค.59!F47+พ.ย.59!F47+ธ.ค.59!F47+ม.ค.60!F47+ก.พ.60!F47+มี.ค.60!F47+เม.ย.60!F47+พ.ค.60!F47+มิ.ย.60!F47+ก.ค.60!F47+ส.ค.60!F47</f>
        <v>96</v>
      </c>
      <c r="F47" s="93">
        <v>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ต.ค.59!F48+พ.ย.59!F48+ธ.ค.59!F48+ม.ค.60!F48+ก.พ.60!F48+มี.ค.60!F48+เม.ย.60!F48+พ.ค.60!F48+มิ.ย.60!F48+ก.ค.60!F48+ส.ค.60!F48</f>
        <v>38</v>
      </c>
      <c r="F48" s="93">
        <f>F49</f>
        <v>2</v>
      </c>
      <c r="G48" s="94">
        <f>E48*100/D48</f>
        <v>108.57142857142857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ต.ค.59!F49+พ.ย.59!F49+ธ.ค.59!F49+ม.ค.60!F49+ก.พ.60!F49+มี.ค.60!F49+เม.ย.60!F49+พ.ค.60!F49+มิ.ย.60!F49+ก.ค.60!F49+ส.ค.60!F49</f>
        <v>38</v>
      </c>
      <c r="F49" s="93">
        <v>2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ต.ค.59!F50+พ.ย.59!F50+ธ.ค.59!F50+ม.ค.60!F50+ก.พ.60!F50+มี.ค.60!F50+เม.ย.60!F50+พ.ค.60!F50+มิ.ย.60!F50+ก.ค.60!F50+ส.ค.60!F50</f>
        <v>34</v>
      </c>
      <c r="F50" s="93">
        <v>0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ต.ค.59!F51+พ.ย.59!F51+ธ.ค.59!F51+ม.ค.60!F51+ก.พ.60!F51+มี.ค.60!F51+เม.ย.60!F51+พ.ค.60!F51+มิ.ย.60!F51+ก.ค.60!F51+ส.ค.60!F51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56</v>
      </c>
      <c r="F52" s="168">
        <f>F53+F54+F55</f>
        <v>3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ต.ค.59!F53+พ.ย.59!F53+ธ.ค.59!F53+ม.ค.60!F53+ก.พ.60!F53+มี.ค.60!F53+เม.ย.60!F53+พ.ค.60!F53+มิ.ย.60!F53+ก.ค.60!F53+ส.ค.60!F53</f>
        <v>7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ต.ค.59!F54+พ.ย.59!F54+ธ.ค.59!F54+ม.ค.60!F54+ก.พ.60!F54+มี.ค.60!F54+เม.ย.60!F54+พ.ค.60!F54+มิ.ย.60!F54+ก.ค.60!F54+ส.ค.60!F54</f>
        <v>3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ต.ค.59!F55+พ.ย.59!F55+ธ.ค.59!F55+ม.ค.60!F55+ก.พ.60!F55+มี.ค.60!F55+เม.ย.60!F55+พ.ค.60!F55+มิ.ย.60!F55+ก.ค.60!F55+ส.ค.60!F55</f>
        <v>46</v>
      </c>
      <c r="F55" s="134">
        <v>3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ต.ค.59!F57+พ.ย.59!F57+ธ.ค.59!F57+ม.ค.60!F57+ก.พ.60!F57+มี.ค.60!F57+เม.ย.60!F57+พ.ค.60!F57+มิ.ย.60!F57+ก.ค.60!F57+ส.ค.60!F57</f>
        <v>47519</v>
      </c>
      <c r="F57" s="100">
        <v>3677</v>
      </c>
      <c r="G57" s="101">
        <f>E57*100/D57</f>
        <v>118.7975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ต.ค.59!F59+พ.ย.59!F59+ธ.ค.59!F59+ม.ค.60!F59+ก.พ.60!F59+มี.ค.60!F59+เม.ย.60!F59+พ.ค.60!F59+มิ.ย.60!F59+ก.ค.60!F59+ส.ค.60!F59</f>
        <v>3955</v>
      </c>
      <c r="F59" s="93">
        <v>28</v>
      </c>
      <c r="G59" s="94">
        <f t="shared" ref="G59:G61" si="0">E59*100/D59</f>
        <v>158.19999999999999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ต.ค.59!F60+พ.ย.59!F60+ธ.ค.59!F60+ม.ค.60!F60+ก.พ.60!F60+มี.ค.60!F60+เม.ย.60!F60+พ.ค.60!F60+มิ.ย.60!F60+ก.ค.60!F60+ส.ค.60!F60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ต.ค.59!F61+พ.ย.59!F61+ธ.ค.59!F61+ม.ค.60!F61+ก.พ.60!F61+มี.ค.60!F61+เม.ย.60!F61+พ.ค.60!F61+มิ.ย.60!F61+ก.ค.60!F61+ส.ค.60!F61</f>
        <v>15</v>
      </c>
      <c r="F61" s="98">
        <v>0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ต.ค.59!F66+พ.ย.59!F66+ธ.ค.59!F66+ม.ค.60!F66+ก.พ.60!F66+มี.ค.60!F66+เม.ย.60!F66+พ.ค.60!F66+มิ.ย.60!F66+ก.ค.60!F66+ส.ค.60!F66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ต.ค.59!F71+พ.ย.59!F71+ธ.ค.59!F71+ม.ค.60!F71+ก.พ.60!F71+มี.ค.60!F71+เม.ย.60!F71+พ.ค.60!F71+มิ.ย.60!F71+ก.ค.60!F71+ส.ค.60!F71</f>
        <v>2607</v>
      </c>
      <c r="F71" s="131">
        <f>F72+F73</f>
        <v>0</v>
      </c>
      <c r="G71" s="132">
        <f>E71*100/D71</f>
        <v>117.69751693002257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ต.ค.59!F72+พ.ย.59!F72+ธ.ค.59!F72+ม.ค.60!F72+ก.พ.60!F72+มี.ค.60!F72+เม.ย.60!F72+พ.ค.60!F72+มิ.ย.60!F72+ก.ค.60!F72+ส.ค.60!F72</f>
        <v>2542</v>
      </c>
      <c r="F72" s="93">
        <v>0</v>
      </c>
      <c r="G72" s="94">
        <f>E72*100/D72</f>
        <v>118.23255813953489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ต.ค.59!F73+พ.ย.59!F73+ธ.ค.59!F73+ม.ค.60!F73+ก.พ.60!F73+มี.ค.60!F73+เม.ย.60!F73+พ.ค.60!F73+มิ.ย.60!F73+ก.ค.60!F73+ส.ค.60!F73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ต.ค.59!F74+พ.ย.59!F74+ธ.ค.59!F74+ม.ค.60!F74+ก.พ.60!F74+มี.ค.60!F74+เม.ย.60!F74+พ.ค.60!F74+มิ.ย.60!F74+ก.ค.60!F74+ส.ค.60!F74</f>
        <v>3884</v>
      </c>
      <c r="F74" s="131">
        <f>F75+F76</f>
        <v>341</v>
      </c>
      <c r="G74" s="132">
        <f>E74*100/D74</f>
        <v>95.901234567901241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ต.ค.59!F75+พ.ย.59!F75+ธ.ค.59!F75+ม.ค.60!F75+ก.พ.60!F75+มี.ค.60!F75+เม.ย.60!F75+พ.ค.60!F75+มิ.ย.60!F75+ก.ค.60!F75+ส.ค.60!F75</f>
        <v>3741</v>
      </c>
      <c r="F75" s="93">
        <v>331</v>
      </c>
      <c r="G75" s="94">
        <f t="shared" si="1"/>
        <v>95.92307692307692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ต.ค.59!F76+พ.ย.59!F76+ธ.ค.59!F76+ม.ค.60!F76+ก.พ.60!F76+มี.ค.60!F76+เม.ย.60!F76+พ.ค.60!F76+มิ.ย.60!F76+ก.ค.60!F76+ส.ค.60!F76</f>
        <v>143</v>
      </c>
      <c r="F76" s="93">
        <v>10</v>
      </c>
      <c r="G76" s="94">
        <f t="shared" si="1"/>
        <v>95.333333333333329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ต.ค.59!F77+พ.ย.59!F77+ธ.ค.59!F77+ม.ค.60!F77+ก.พ.60!F77+มี.ค.60!F77+เม.ย.60!F77+พ.ค.60!F77+มิ.ย.60!F77+ก.ค.60!F77+ส.ค.60!F77</f>
        <v>35</v>
      </c>
      <c r="F77" s="91">
        <f>F80+F81</f>
        <v>0</v>
      </c>
      <c r="G77" s="92">
        <f>E77*100/D77</f>
        <v>109.375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ต.ค.59!F78+พ.ย.59!F78+ธ.ค.59!F78+ม.ค.60!F78+ก.พ.60!F78+มี.ค.60!F78+เม.ย.60!F78+พ.ค.60!F78+มิ.ย.60!F78+ก.ค.60!F78+ส.ค.60!F78</f>
        <v>1</v>
      </c>
      <c r="F78" s="91">
        <f>F79</f>
        <v>0</v>
      </c>
      <c r="G78" s="92">
        <f>E78*100/D78</f>
        <v>100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ต.ค.59!F79+พ.ย.59!F79+ธ.ค.59!F79+ม.ค.60!F79+ก.พ.60!F79+มี.ค.60!F79+เม.ย.60!F79+พ.ค.60!F79+มิ.ย.60!F79+ก.ค.60!F79+ส.ค.60!F79</f>
        <v>1</v>
      </c>
      <c r="F79" s="91">
        <v>0</v>
      </c>
      <c r="G79" s="94">
        <f t="shared" si="1"/>
        <v>100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ต.ค.59!F80+พ.ย.59!F80+ธ.ค.59!F80+ม.ค.60!F80+ก.พ.60!F80+มี.ค.60!F80+เม.ย.60!F80+พ.ค.60!F80+มิ.ย.60!F80+ก.ค.60!F80+ส.ค.60!F80</f>
        <v>22</v>
      </c>
      <c r="F80" s="93">
        <v>0</v>
      </c>
      <c r="G80" s="94">
        <f t="shared" si="1"/>
        <v>110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ต.ค.59!F81+พ.ย.59!F81+ธ.ค.59!F81+ม.ค.60!F81+ก.พ.60!F81+มี.ค.60!F81+เม.ย.60!F81+พ.ค.60!F81+มิ.ย.60!F81+ก.ค.60!F81+ส.ค.60!F81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6615</v>
      </c>
      <c r="F85" s="359">
        <f>F87</f>
        <v>325</v>
      </c>
      <c r="G85" s="360">
        <f>E85*100/D85</f>
        <v>132.30000000000001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539</v>
      </c>
      <c r="F86" s="368">
        <f>F88</f>
        <v>17</v>
      </c>
      <c r="G86" s="369">
        <f t="shared" ref="G86:G107" si="2">E86*100/D86</f>
        <v>98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ต.ค.59!F87+พ.ย.59!F87+ธ.ค.59!F87+ม.ค.60!F87+ก.พ.60!F87+มี.ค.60!F87+เม.ย.60!F87+พ.ค.60!F87+มิ.ย.60!F87+ก.ค.60!F87+ส.ค.60!F87</f>
        <v>6615</v>
      </c>
      <c r="F87" s="113">
        <v>325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ต.ค.59!F88+พ.ย.59!F88+ธ.ค.59!F88+ม.ค.60!F88+ก.พ.60!F88+มี.ค.60!F88+เม.ย.60!F88+พ.ค.60!F88+มิ.ย.60!F88+ก.ค.60!F88+ส.ค.60!F88</f>
        <v>539</v>
      </c>
      <c r="F88" s="93">
        <v>17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ต.ค.59!F89+พ.ย.59!F89+ธ.ค.59!F89+ม.ค.60!F89+ก.พ.60!F89+มี.ค.60!F89+เม.ย.60!F89+พ.ค.60!F89+มิ.ย.60!F89+ก.ค.60!F89+ส.ค.60!F89</f>
        <v>85</v>
      </c>
      <c r="F89" s="93">
        <v>0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ต.ค.59!F90+พ.ย.59!F90+ธ.ค.59!F90+ม.ค.60!F90+ก.พ.60!F90+มี.ค.60!F90+เม.ย.60!F90+พ.ค.60!F90+มิ.ย.60!F90+ก.ค.60!F90+ส.ค.60!F90</f>
        <v>332</v>
      </c>
      <c r="F90" s="352">
        <v>0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ต.ค.59!F92+พ.ย.59!F92+ธ.ค.59!F92+ม.ค.60!F92+ก.พ.60!F92+มี.ค.60!F92+เม.ย.60!F92+พ.ค.60!F92+มิ.ย.60!F92+ก.ค.60!F92+ส.ค.60!F92</f>
        <v>6398</v>
      </c>
      <c r="F92" s="100">
        <v>460</v>
      </c>
      <c r="G92" s="101">
        <f>E92*100/D92</f>
        <v>159.94999999999999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ต.ค.59!F93+พ.ย.59!F93+ธ.ค.59!F93+ม.ค.60!F93+ก.พ.60!F93+มี.ค.60!F93+เม.ย.60!F93+พ.ค.60!F93+มิ.ย.60!F93+ก.ค.60!F93+ส.ค.60!F93</f>
        <v>306</v>
      </c>
      <c r="F93" s="98">
        <v>0</v>
      </c>
      <c r="G93" s="99">
        <f t="shared" ref="G93" si="3">E93*100/D93</f>
        <v>102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ต.ค.59!F95+พ.ย.59!F95+ธ.ค.59!F95+ม.ค.60!F95+ก.พ.60!F95+มี.ค.60!F95+เม.ย.60!F95+พ.ค.60!F95+มิ.ย.60!F95+ก.ค.60!F95+ส.ค.60!F95</f>
        <v>6434</v>
      </c>
      <c r="F95" s="93">
        <f>F96</f>
        <v>523</v>
      </c>
      <c r="G95" s="94">
        <f>E95*100/D95</f>
        <v>9191.4285714285706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ต.ค.59!F96+พ.ย.59!F96+ธ.ค.59!F96+ม.ค.60!F96+ก.พ.60!F96+มี.ค.60!F96+เม.ย.60!F96+พ.ค.60!F96+มิ.ย.60!F96+ก.ค.60!F96+ส.ค.60!F96</f>
        <v>6434</v>
      </c>
      <c r="F96" s="93">
        <v>523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ต.ค.59!F97+พ.ย.59!F97+ธ.ค.59!F97+ม.ค.60!F97+ก.พ.60!F97+มี.ค.60!F97+เม.ย.60!F97+พ.ค.60!F97+มิ.ย.60!F97+ก.ค.60!F97+ส.ค.60!F97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ต.ค.59!F98+พ.ย.59!F98+ธ.ค.59!F98+ม.ค.60!F98+ก.พ.60!F98+มี.ค.60!F98+เม.ย.60!F98+พ.ค.60!F98+มิ.ย.60!F98+ส.ค.60!F98</f>
        <v>14446</v>
      </c>
      <c r="F98" s="93">
        <f>F99+F100+F101+F102+F103</f>
        <v>1283</v>
      </c>
      <c r="G98" s="94">
        <f>E98*100/D98</f>
        <v>288.92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ต.ค.59!F99+พ.ย.59!F99+ธ.ค.59!F99+ม.ค.60!F99+ก.พ.60!F99+มี.ค.60!F99+เม.ย.60!F99+พ.ค.60!F99+มิ.ย.60!F99+ก.ค.60!F99+ส.ค.60!F99</f>
        <v>349</v>
      </c>
      <c r="F99" s="93">
        <v>41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ต.ค.59!F100+พ.ย.59!F100+ธ.ค.59!F100+ม.ค.60!F100+ก.พ.60!F100+มี.ค.60!F100+เม.ย.60!F100+พ.ค.60!F100+มิ.ย.60!F100+ก.ค.60!F100+ส.ค.60!F100</f>
        <v>3322</v>
      </c>
      <c r="F100" s="93">
        <v>219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ต.ค.59!F101+พ.ย.59!F101+ธ.ค.59!F101+ม.ค.60!F101+ก.พ.60!F101+มี.ค.60!F101+เม.ย.60!F101+พ.ค.60!F101+มิ.ย.60!F101+ก.ค.60!F101+ส.ค.60!F101</f>
        <v>9376</v>
      </c>
      <c r="F101" s="93">
        <v>625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ต.ค.59!F102+พ.ย.59!F102+ธ.ค.59!F102+ม.ค.60!F102+ก.พ.60!F102+มี.ค.60!F102+เม.ย.60!F102+พ.ค.60!F102+มิ.ย.60!F102+ก.ค.60!F102+ส.ค.60!F102</f>
        <v>4433</v>
      </c>
      <c r="F102" s="93">
        <v>398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ต.ค.59!F103+พ.ย.59!F103+ธ.ค.59!F103+ม.ค.60!F103+ก.พ.60!F103+มี.ค.60!F103+เม.ย.60!F103+พ.ค.60!F103+มิ.ย.60!F103+ก.ค.60!F103+ส.ค.60!F103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16922</v>
      </c>
      <c r="F106" s="168">
        <f>F116</f>
        <v>3338</v>
      </c>
      <c r="G106" s="179">
        <f t="shared" si="2"/>
        <v>102.99452221545953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24789</v>
      </c>
      <c r="F107" s="433">
        <f>F108</f>
        <v>4454</v>
      </c>
      <c r="G107" s="381">
        <f t="shared" si="2"/>
        <v>150.87644552647595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ต.ค.59!F108+พ.ย.59!F108+ธ.ค.59!F108+ม.ค.60!F108+ก.พ.60!F108+มี.ค.60!F108+เม.ย.60!F108+พ.ค.60!F108+มิ.ย.60!F108+ส.ค.60!F108</f>
        <v>24789</v>
      </c>
      <c r="F108" s="100">
        <f>F109+F114+F115</f>
        <v>4454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ต.ค.59!F109+พ.ย.59!F109+ธ.ค.59!F109+ม.ค.60!F109+ก.พ.60!F109+มี.ค.60!F109+เม.ย.60!F109+พ.ค.60!F109+มิ.ย.60!F109+ส.ค.60!F109</f>
        <v>15363</v>
      </c>
      <c r="F109" s="104">
        <f>F110+F111+F112</f>
        <v>4081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ต.ค.59!F110+พ.ย.59!F110+ธ.ค.59!F110+ม.ค.60!F110+ก.พ.60!F110+มี.ค.60!F110+เม.ย.60!F110+พ.ค.60!F110+มิ.ย.60!F110+ก.ค.60!F110+ส.ค.60!F110</f>
        <v>377</v>
      </c>
      <c r="F110" s="93">
        <v>124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ต.ค.59!F111+พ.ย.59!F111+ธ.ค.59!F111+ม.ค.60!F111+ก.พ.60!F111+มี.ค.60!F111+เม.ย.60!F111+พ.ค.60!F111+มิ.ย.60!F111+ก.ค.60!F111+ส.ค.60!F111</f>
        <v>5236</v>
      </c>
      <c r="F111" s="93">
        <v>1036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ต.ค.59!F112+พ.ย.59!F112+ธ.ค.59!F112+ม.ค.60!F112+ก.พ.60!F112+มี.ค.60!F112+เม.ย.60!F112+พ.ค.60!F112+มิ.ย.60!F112+ก.ค.60!F112+ส.ค.60!F112</f>
        <v>12549</v>
      </c>
      <c r="F112" s="93">
        <v>2921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ต.ค.59!F113+พ.ย.59!F113+ธ.ค.59!F113+ม.ค.60!F113+ก.พ.60!F113+มี.ค.60!F113+เม.ย.60!F113+พ.ค.60!F113+มิ.ย.60!F113+ก.ค.60!F113+ส.ค.60!F113</f>
        <v>7</v>
      </c>
      <c r="F113" s="93">
        <v>4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ต.ค.59!F114+พ.ย.59!F114+ธ.ค.59!F114+ม.ค.60!F114+ก.พ.60!F114+มี.ค.60!F114+เม.ย.60!F114+พ.ค.60!F114+มิ.ย.60!F114+ก.ค.60!F114+ส.ค.60!F114</f>
        <v>72</v>
      </c>
      <c r="F114" s="93">
        <v>16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ต.ค.59!F115+พ.ย.59!F115+ธ.ค.59!F115+ม.ค.60!F115+ก.พ.60!F115+มี.ค.60!F115+เม.ย.60!F115+พ.ค.60!F115+มิ.ย.60!F115+ก.ค.60!F115+ส.ค.60!F115</f>
        <v>10205</v>
      </c>
      <c r="F115" s="111">
        <v>357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130">
        <f>ต.ค.59!F116+พ.ย.59!F116+ธ.ค.59!F116+ม.ค.60!F116+ก.พ.60!F116+มี.ค.60!F116+เม.ย.60!F116+พ.ค.60!F116+มิ.ย.60!F116+ส.ค.60!F116</f>
        <v>16922</v>
      </c>
      <c r="F116" s="345">
        <f>F117+F122+F123</f>
        <v>3338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ต.ค.59!F117+พ.ย.59!F117+ธ.ค.59!F117+ม.ค.60!F117+ก.พ.60!F117+มี.ค.60!F117+เม.ย.60!F117+พ.ค.60!F117+มิ.ย.60!F117+ส.ค.60!F117</f>
        <v>12925</v>
      </c>
      <c r="F117" s="96">
        <f>F118+F119+F120+F121</f>
        <v>3314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ต.ค.59!F118+พ.ย.59!F118+ธ.ค.59!F118+ม.ค.60!F118+ก.พ.60!F118+มี.ค.60!F118+เม.ย.60!F118+พ.ค.60!F118+มิ.ย.60!F118+ส.ค.60!F118</f>
        <v>222</v>
      </c>
      <c r="F118" s="93">
        <v>30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ต.ค.59!F119+พ.ย.59!F119+ธ.ค.59!F119+ม.ค.60!F119+ก.พ.60!F119+มี.ค.60!F119+เม.ย.60!F119+พ.ค.60!F119+มิ.ย.60!F119+ส.ค.60!F119</f>
        <v>3814</v>
      </c>
      <c r="F119" s="93">
        <v>957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ต.ค.59!F120+พ.ย.59!F120+ธ.ค.59!F120+ม.ค.60!F120+ก.พ.60!F120+มี.ค.60!F120+เม.ย.60!F120+พ.ค.60!F120+มิ.ย.60!F120+ส.ค.60!F120</f>
        <v>8882</v>
      </c>
      <c r="F120" s="93">
        <v>2323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ต.ค.59!F121+พ.ย.59!F121+ธ.ค.59!F121+ม.ค.60!F121+ก.พ.60!F121+มี.ค.60!F121+เม.ย.60!F121+พ.ค.60!F121+มิ.ย.60!F121+ส.ค.60!F121</f>
        <v>7</v>
      </c>
      <c r="F121" s="93">
        <v>4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ต.ค.59!F122+พ.ย.59!F122+ธ.ค.59!F122+ม.ค.60!F122+ก.พ.60!F122+มี.ค.60!F122+เม.ย.60!F122+พ.ค.60!F122+มิ.ย.60!F122+ส.ค.60!F122</f>
        <v>59</v>
      </c>
      <c r="F122" s="339">
        <v>16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ต.ค.59!F123+พ.ย.59!F123+ธ.ค.59!F123+ม.ค.60!F123+ก.พ.60!F123+มี.ค.60!F123+เม.ย.60!F123+พ.ค.60!F123+มิ.ย.60!F123+ส.ค.60!F123</f>
        <v>3938</v>
      </c>
      <c r="F123" s="420">
        <v>8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ต.ค.59!F125+พ.ย.59!F125+ธ.ค.59!F125+ม.ค.60!F125+ก.พ.60!F125+มี.ค.60!F125+เม.ย.60!F125+พ.ค.60!F125+มิ.ย.60!F125+ส.ค.60!F125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130">
        <f>ต.ค.59!F129+พ.ย.59!F129+ธ.ค.59!F129+ม.ค.60!F129+ก.พ.60!F129+มี.ค.60!F129+เม.ย.60!F129+พ.ค.60!F129+มิ.ย.60!F129+ส.ค.60!F129</f>
        <v>756</v>
      </c>
      <c r="F129" s="131">
        <v>75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ต.ค.59!F130+พ.ย.59!F130+ธ.ค.59!F130+ม.ค.60!F130+ก.พ.60!F130+มี.ค.60!F130+เม.ย.60!F130+พ.ค.60!F130+มิ.ย.60!F130+ส.ค.60!F130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ต.ค.59!F131+พ.ย.59!F131+ธ.ค.59!F131+ม.ค.60!F131+ก.พ.60!F131+มี.ค.60!F131+เม.ย.60!F131+พ.ค.60!F131+มิ.ย.60!F131+ส.ค.60!F131</f>
        <v>756</v>
      </c>
      <c r="F131" s="93">
        <v>75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ต.ค.59!F132+พ.ย.59!F132+ธ.ค.59!F132+ม.ค.60!F132+ก.พ.60!F132+มี.ค.60!F132+เม.ย.60!F132+พ.ค.60!F132+มิ.ย.60!F132+ส.ค.60!F132</f>
        <v>552</v>
      </c>
      <c r="F132" s="93">
        <v>57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ต.ค.59!F133+พ.ย.59!F133+ธ.ค.59!F133+ม.ค.60!F133+ก.พ.60!F133+มี.ค.60!F133+เม.ย.60!F133+พ.ค.60!F133+มิ.ย.60!F133+ส.ค.60!F133</f>
        <v>665</v>
      </c>
      <c r="F133" s="93">
        <v>61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ต.ค.59!F134+พ.ย.59!F134+ธ.ค.59!F134+ม.ค.60!F134+ก.พ.60!F134+มี.ค.60!F134+เม.ย.60!F134+พ.ค.60!F134+มิ.ย.60!F134+ส.ค.60!F134</f>
        <v>329</v>
      </c>
      <c r="F134" s="93">
        <v>61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/>
      <c r="F138" s="371">
        <v>0</v>
      </c>
      <c r="G138" s="94">
        <f>E138*100/D138</f>
        <v>0</v>
      </c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ต.ค.59!F139+พ.ย.59!F139+ธ.ค.59!F139+ม.ค.60!F139+ก.พ.60!F139+มี.ค.60!F139+เม.ย.60!F139+พ.ค.60!F139+มิ.ย.60!F139+ส.ค.60!F139</f>
        <v>90</v>
      </c>
      <c r="F139" s="93">
        <v>0</v>
      </c>
      <c r="G139" s="94">
        <f>E139*100/D139</f>
        <v>100</v>
      </c>
    </row>
    <row r="140" spans="1:8">
      <c r="A140" s="335"/>
      <c r="B140" s="336" t="s">
        <v>356</v>
      </c>
      <c r="C140" s="350" t="s">
        <v>3</v>
      </c>
      <c r="D140" s="156">
        <v>20</v>
      </c>
      <c r="E140" s="130">
        <f>ต.ค.59!F140+พ.ย.59!F140+ธ.ค.59!F140+ม.ค.60!F140+ก.พ.60!F140+มี.ค.60!F140+เม.ย.60!F140+พ.ค.60!F140+มิ.ย.60!F140+ส.ค.60!F140</f>
        <v>20</v>
      </c>
      <c r="F140" s="98">
        <v>0</v>
      </c>
      <c r="G140" s="99">
        <f>E140*100/D140</f>
        <v>100</v>
      </c>
    </row>
    <row r="141" spans="1:8">
      <c r="A141" s="388"/>
      <c r="B141" s="389"/>
      <c r="C141" s="389"/>
      <c r="D141" s="390"/>
      <c r="E141" s="421"/>
      <c r="F141" s="389"/>
      <c r="G141" s="436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  <row r="146" spans="2:2">
      <c r="B146" s="89" t="s">
        <v>387</v>
      </c>
    </row>
  </sheetData>
  <mergeCells count="34">
    <mergeCell ref="A137:B137"/>
    <mergeCell ref="A105:B105"/>
    <mergeCell ref="A126:B126"/>
    <mergeCell ref="A127:B127"/>
    <mergeCell ref="A128:B128"/>
    <mergeCell ref="A135:B135"/>
    <mergeCell ref="A136:B13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6"/>
  <sheetViews>
    <sheetView showGridLines="0" tabSelected="1" view="pageBreakPreview" topLeftCell="A118" zoomScaleSheetLayoutView="100" workbookViewId="0">
      <selection activeCell="E38" sqref="E38"/>
    </sheetView>
  </sheetViews>
  <sheetFormatPr defaultRowHeight="22.5"/>
  <cols>
    <col min="1" max="1" width="4" style="109" customWidth="1"/>
    <col min="2" max="2" width="82.6640625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.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48"/>
      <c r="B3" s="476" t="s">
        <v>401</v>
      </c>
      <c r="C3" s="476"/>
      <c r="D3" s="476"/>
      <c r="E3" s="476"/>
      <c r="F3" s="476"/>
      <c r="G3" s="476"/>
    </row>
    <row r="4" spans="1:7" s="157" customFormat="1" ht="3.75" customHeight="1">
      <c r="A4" s="448"/>
      <c r="B4" s="448"/>
      <c r="C4" s="448"/>
      <c r="D4" s="448"/>
      <c r="E4" s="448"/>
      <c r="F4" s="448"/>
      <c r="G4" s="448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402</v>
      </c>
      <c r="F5" s="487">
        <v>22160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ต.ค.59!F12+พ.ย.59!F12+ธ.ค.59!F12+ม.ค.60!F12+ก.พ.60!F12+มี.ค.60!F12+เม.ย.60!F12+พ.ค.60!F12+มิ.ย.60!F12+ก.ค.60!F12+ส.ค.60!F12+ก.ย.60!F12</f>
        <v>592</v>
      </c>
      <c r="F12" s="131">
        <v>21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ต.ค.59!F13+พ.ย.59!F13+ธ.ค.59!F13+ม.ค.60!F13+ก.พ.60!F13+มี.ค.60!F13+เม.ย.60!F13+พ.ค.60!F13+มิ.ย.60!F13+ก.ค.60!F13+ส.ค.60!F13+ก.ย.60!F13</f>
        <v>1524</v>
      </c>
      <c r="F13" s="91">
        <v>79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ต.ค.59!F14+พ.ย.59!F14+ธ.ค.59!F14+ม.ค.60!F14+ก.พ.60!F14+มี.ค.60!F14+เม.ย.60!F14+พ.ค.60!F14+มิ.ย.60!F14+ก.ค.60!F14+ส.ค.60!F14+ก.ย.60!F14</f>
        <v>2791</v>
      </c>
      <c r="F14" s="91">
        <v>139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ต.ค.59!F15+พ.ย.59!F15+ธ.ค.59!F15+ม.ค.60!F15+ก.พ.60!F15+มี.ค.60!F15+เม.ย.60!F15+พ.ค.60!F15+มิ.ย.60!F15+ก.ค.60!F15+ส.ค.60!F15+ก.ย.60!F15</f>
        <v>1334</v>
      </c>
      <c r="F15" s="91">
        <v>77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ต.ค.59!F16+พ.ย.59!F16+ธ.ค.59!F16+ม.ค.60!F16+ก.พ.60!F16+มี.ค.60!F16+เม.ย.60!F16+พ.ค.60!F16+มิ.ย.60!F16+ก.ค.60!F16+ส.ค.60!F16+ก.ย.60!F16</f>
        <v>991</v>
      </c>
      <c r="F16" s="91">
        <v>72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ต.ค.59!F17+พ.ย.59!F17+ธ.ค.59!F17+ม.ค.60!F17+ก.พ.60!F17+มี.ค.60!F17+เม.ย.60!F17+พ.ค.60!F17+มิ.ย.60!F17+ก.ค.60!F17+ส.ค.60!F17+ก.ย.60!F17</f>
        <v>1119</v>
      </c>
      <c r="F17" s="91">
        <v>70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ต.ค.59!F18+พ.ย.59!F18+ธ.ค.59!F18+ม.ค.60!F18+ก.พ.60!F18+มี.ค.60!F18+เม.ย.60!F18+พ.ค.60!F18+มิ.ย.60!F18+ก.ค.60!F18+ส.ค.60!F18+ก.ย.60!F18</f>
        <v>1125</v>
      </c>
      <c r="F18" s="328">
        <v>73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ต.ค.59!F19+พ.ย.59!F19+ธ.ค.59!F19+ม.ค.60!F19+ก.พ.60!F19+มี.ค.60!F19+เม.ย.60!F19+พ.ค.60!F19+มิ.ย.60!F19+ก.ค.60!F19+ส.ค.60!F19+ก.ย.60!F19</f>
        <v>1045</v>
      </c>
      <c r="F19" s="328">
        <v>59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ต.ค.59!F20+พ.ย.59!F20+ธ.ค.59!F20+ม.ค.60!F20+ก.พ.60!F20+มี.ค.60!F20+เม.ย.60!F20+พ.ค.60!F20+มิ.ย.60!F20+ก.ค.60!F20+ส.ค.60!F20+ก.ย.60!F20</f>
        <v>51</v>
      </c>
      <c r="F20" s="328">
        <v>14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ต.ค.59!F22+พ.ย.59!F22+ธ.ค.59!F22+ม.ค.60!F22+ก.พ.60!F22+มี.ค.60!F22+เม.ย.60!F22+พ.ค.60!F22+มิ.ย.60!F22+ก.ค.60!F22+ส.ค.60!F22+ก.ย.60!F22</f>
        <v>903</v>
      </c>
      <c r="F22" s="113">
        <f>F23</f>
        <v>76</v>
      </c>
      <c r="G22" s="114">
        <f>E22*100/D22</f>
        <v>100.33333333333333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ต.ค.59!F23+พ.ย.59!F23+ธ.ค.59!F23+ม.ค.60!F23+ก.พ.60!F23+มี.ค.60!F23+เม.ย.60!F23+พ.ค.60!F23+มิ.ย.60!F23+ก.ค.60!F23+ส.ค.60!F23+ก.ย.60!F23</f>
        <v>903</v>
      </c>
      <c r="F23" s="93">
        <v>76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ต.ค.59!F24+พ.ย.59!F24+ธ.ค.59!F24+ม.ค.60!F24+ก.พ.60!F24+มี.ค.60!F24+เม.ย.60!F24+พ.ค.60!F24+มิ.ย.60!F24+ก.ค.60!F24+ส.ค.60!F24+ก.ย.60!F24</f>
        <v>681</v>
      </c>
      <c r="F24" s="93">
        <v>67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ต.ค.59!F25+พ.ย.59!F25+ธ.ค.59!F25+ม.ค.60!F25+ก.พ.60!F25+มี.ค.60!F25+เม.ย.60!F25+พ.ค.60!F25+มิ.ย.60!F25+ก.ค.60!F25+ส.ค.60!F25+ก.ย.60!F25</f>
        <v>2943</v>
      </c>
      <c r="F25" s="93">
        <f>F26</f>
        <v>223</v>
      </c>
      <c r="G25" s="94">
        <f>E25*100/D25</f>
        <v>327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ต.ค.59!F26+พ.ย.59!F26+ธ.ค.59!F26+ม.ค.60!F26+ก.พ.60!F26+มี.ค.60!F26+เม.ย.60!F26+พ.ค.60!F26+มิ.ย.60!F26+ก.ค.60!F26+ส.ค.60!F26+ก.ย.60!F26</f>
        <v>2943</v>
      </c>
      <c r="F26" s="93">
        <v>223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ต.ค.59!F27+พ.ย.59!F27+ธ.ค.59!F27+ม.ค.60!F27+ก.พ.60!F27+มี.ค.60!F27+เม.ย.60!F27+พ.ค.60!F27+มิ.ย.60!F27+ก.ค.60!F27+ส.ค.60!F27+ก.ย.60!F27</f>
        <v>2493</v>
      </c>
      <c r="F27" s="93">
        <v>210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ต.ค.59!F28+พ.ย.59!F28+ธ.ค.59!F28+ม.ค.60!F28+ก.พ.60!F28+มี.ค.60!F28+เม.ย.60!F28+พ.ค.60!F28+มิ.ย.60!F28+ก.ค.60!F28+ส.ค.60!F28+ก.ย.60!F28</f>
        <v>214</v>
      </c>
      <c r="F28" s="93">
        <v>9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ต.ค.59!F29+พ.ย.59!F29+ธ.ค.59!F29+ม.ค.60!F29+ก.พ.60!F29+มี.ค.60!F29+เม.ย.60!F29+พ.ค.60!F29+มิ.ย.60!F29+ก.ค.60!F29+ส.ค.60!F29+ก.ย.60!F29</f>
        <v>1506</v>
      </c>
      <c r="F29" s="93">
        <f>F31</f>
        <v>112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ต.ค.59!F30+พ.ย.59!F30+ธ.ค.59!F30+ม.ค.60!F30+ก.พ.60!F30+มี.ค.60!F30+เม.ย.60!F30+พ.ค.60!F30+มิ.ย.60!F30+ก.ค.60!F30+ส.ค.60!F30+ก.ย.60!F30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ต.ค.59!F31+พ.ย.59!F31+ธ.ค.59!F31+ม.ค.60!F31+ก.พ.60!F31+มี.ค.60!F31+เม.ย.60!F31+พ.ค.60!F31+มิ.ย.60!F31+ก.ค.60!F31+ส.ค.60!F31+ก.ย.60!F31</f>
        <v>1506</v>
      </c>
      <c r="F31" s="93">
        <v>112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ต.ค.59!F32+พ.ย.59!F32+ธ.ค.59!F32+ม.ค.60!F32+ก.พ.60!F32+มี.ค.60!F32+เม.ย.60!F32+พ.ค.60!F32+มิ.ย.60!F32+ก.ค.60!F32+ส.ค.60!F32+ก.ย.60!F32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ต.ค.59!F33+พ.ย.59!F33+ธ.ค.59!F33+ม.ค.60!F33+ก.พ.60!F33+มี.ค.60!F33+เม.ย.60!F33+พ.ค.60!F33+มิ.ย.60!F33+ก.ค.60!F33+ส.ค.60!F33+ก.ย.60!F33</f>
        <v>1506</v>
      </c>
      <c r="F33" s="93">
        <v>113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ต.ค.59!F34+พ.ย.59!F34+ธ.ค.59!F34+ม.ค.60!F34+ก.พ.60!F34+มี.ค.60!F34+เม.ย.60!F34+พ.ค.60!F34+มิ.ย.60!F34+ก.ค.60!F34+ส.ค.60!F34+ก.ย.60!F34</f>
        <v>1475</v>
      </c>
      <c r="F34" s="93">
        <v>110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ต.ค.59!F35+พ.ย.59!F35+ธ.ค.59!F35+ม.ค.60!F35+ก.พ.60!F35+มี.ค.60!F35+เม.ย.60!F35+พ.ค.60!F35+มิ.ย.60!F35+ก.ค.60!F35+ส.ค.60!F35+ก.ย.60!F35</f>
        <v>5915</v>
      </c>
      <c r="F35" s="93">
        <v>476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ต.ค.59!F36+พ.ย.59!F36+ธ.ค.59!F36+ม.ค.60!F36+ก.พ.60!F36+มี.ค.60!F36+เม.ย.60!F36+พ.ค.60!F36+มิ.ย.60!F36+ก.ค.60!F36+ส.ค.60!F36+ก.ย.60!F36</f>
        <v>451</v>
      </c>
      <c r="F36" s="93">
        <v>0</v>
      </c>
      <c r="G36" s="94">
        <f>E36*100/D36</f>
        <v>100.22222222222223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ต.ค.59!F37+พ.ย.59!F37+ธ.ค.59!F37+ม.ค.60!F37+ก.พ.60!F37+มี.ค.60!F37+เม.ย.60!F37+พ.ค.60!F37+มิ.ย.60!F37+ก.ค.60!F37+ส.ค.60!F37+ก.ย.60!F37</f>
        <v>456</v>
      </c>
      <c r="F37" s="93">
        <f>F38</f>
        <v>0</v>
      </c>
      <c r="G37" s="94">
        <f>E37*100/D37</f>
        <v>114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ต.ค.59!F38+พ.ย.59!F38+ธ.ค.59!F38+ม.ค.60!F38+ก.พ.60!F38+มี.ค.60!F38+เม.ย.60!F38+พ.ค.60!F38+มิ.ย.60!F38+ก.ค.60!F38+ส.ค.60!F38+ก.ย.60!F38</f>
        <v>455</v>
      </c>
      <c r="F38" s="93">
        <v>0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ต.ค.59!F39+พ.ย.59!F39+ธ.ค.59!F39+ม.ค.60!F39+ก.พ.60!F39+มี.ค.60!F39+เม.ย.60!F39+พ.ค.60!F39+มิ.ย.60!F39+ก.ค.60!F39+ส.ค.60!F39+ก.ย.60!F39</f>
        <v>292</v>
      </c>
      <c r="F39" s="93">
        <v>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ต.ค.59!F40+พ.ย.59!F40+ธ.ค.59!F40+ม.ค.60!F40+ก.พ.60!F40+มี.ค.60!F40+เม.ย.60!F40+พ.ค.60!F40+มิ.ย.60!F40+ก.ค.60!F40+ส.ค.60!F40+ก.ย.60!F40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154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ต.ค.59!F42+พ.ย.59!F42+ธ.ค.59!F42+ม.ค.60!F42+ก.พ.60!F42+มี.ค.60!F42+เม.ย.60!F42+พ.ค.60!F42+มิ.ย.60!F42+ก.ค.60!F42+ส.ค.60!F42+ก.ย.60!F42</f>
        <v>11</v>
      </c>
      <c r="F42" s="93">
        <f>F43</f>
        <v>0</v>
      </c>
      <c r="G42" s="114">
        <f>E42*100/D42</f>
        <v>110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ต.ค.59!F43+พ.ย.59!F43+ธ.ค.59!F43+ม.ค.60!F43+ก.พ.60!F43+มี.ค.60!F43+เม.ย.60!F43+พ.ค.60!F43+มิ.ย.60!F43+ก.ค.60!F43+ส.ค.60!F43+ก.ย.60!F43</f>
        <v>11</v>
      </c>
      <c r="F43" s="93">
        <v>0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ต.ค.59!F44+พ.ย.59!F44+ธ.ค.59!F44+ม.ค.60!F44+ก.พ.60!F44+มี.ค.60!F44+เม.ย.60!F44+พ.ค.60!F44+มิ.ย.60!F44+ก.ค.60!F44+ส.ค.60!F44+ก.ย.60!F44</f>
        <v>8</v>
      </c>
      <c r="F44" s="93">
        <v>0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ต.ค.59!F45+พ.ย.59!F45+ธ.ค.59!F45+ม.ค.60!F45+ก.พ.60!F45+มี.ค.60!F45+เม.ย.60!F45+พ.ค.60!F45+มิ.ย.60!F45+ก.ค.60!F45+ส.ค.60!F45+ก.ย.60!F45</f>
        <v>104</v>
      </c>
      <c r="F45" s="93">
        <f>F46</f>
        <v>0</v>
      </c>
      <c r="G45" s="94">
        <f>E45*100/D45</f>
        <v>104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ต.ค.59!F46+พ.ย.59!F46+ธ.ค.59!F46+ม.ค.60!F46+ก.พ.60!F46+มี.ค.60!F46+เม.ย.60!F46+พ.ค.60!F46+มิ.ย.60!F46+ก.ค.60!F46+ส.ค.60!F46+ก.ย.60!F46</f>
        <v>104</v>
      </c>
      <c r="F46" s="93">
        <v>0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ต.ค.59!F47+พ.ย.59!F47+ธ.ค.59!F47+ม.ค.60!F47+ก.พ.60!F47+มี.ค.60!F47+เม.ย.60!F47+พ.ค.60!F47+มิ.ย.60!F47+ก.ค.60!F47+ส.ค.60!F47+ก.ย.60!F47</f>
        <v>96</v>
      </c>
      <c r="F47" s="93">
        <v>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ต.ค.59!F48+พ.ย.59!F48+ธ.ค.59!F48+ม.ค.60!F48+ก.พ.60!F48+มี.ค.60!F48+เม.ย.60!F48+พ.ค.60!F48+มิ.ย.60!F48+ก.ค.60!F48+ส.ค.60!F48+ก.ย.60!F48</f>
        <v>38</v>
      </c>
      <c r="F48" s="93">
        <f>F49</f>
        <v>0</v>
      </c>
      <c r="G48" s="94">
        <f>E48*100/D48</f>
        <v>108.57142857142857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ต.ค.59!F49+พ.ย.59!F49+ธ.ค.59!F49+ม.ค.60!F49+ก.พ.60!F49+มี.ค.60!F49+เม.ย.60!F49+พ.ค.60!F49+มิ.ย.60!F49+ก.ค.60!F49+ส.ค.60!F49+ก.ย.60!F49</f>
        <v>38</v>
      </c>
      <c r="F49" s="93">
        <v>0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ต.ค.59!F50+พ.ย.59!F50+ธ.ค.59!F50+ม.ค.60!F50+ก.พ.60!F50+มี.ค.60!F50+เม.ย.60!F50+พ.ค.60!F50+มิ.ย.60!F50+ก.ค.60!F50+ส.ค.60!F50+ก.ย.60!F50</f>
        <v>34</v>
      </c>
      <c r="F50" s="93">
        <v>0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ต.ค.59!F51+พ.ย.59!F51+ธ.ค.59!F51+ม.ค.60!F51+ก.พ.60!F51+มี.ค.60!F51+เม.ย.60!F51+พ.ค.60!F51+มิ.ย.60!F51+ก.ค.60!F51+ส.ค.60!F51+ก.ย.60!F51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64</v>
      </c>
      <c r="F52" s="168">
        <f>F53+F54+F55</f>
        <v>8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ต.ค.59!F53+พ.ย.59!F53+ธ.ค.59!F53+ม.ค.60!F53+ก.พ.60!F53+มี.ค.60!F53+เม.ย.60!F53+พ.ค.60!F53+มิ.ย.60!F53+ก.ค.60!F53+ส.ค.60!F53+ก.ย.60!F53</f>
        <v>9</v>
      </c>
      <c r="F53" s="93">
        <v>2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ต.ค.59!F54+พ.ย.59!F54+ธ.ค.59!F54+ม.ค.60!F54+ก.พ.60!F54+มี.ค.60!F54+เม.ย.60!F54+พ.ค.60!F54+มิ.ย.60!F54+ก.ค.60!F54+ส.ค.60!F54+ก.ย.60!F54</f>
        <v>4</v>
      </c>
      <c r="F54" s="91">
        <v>1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ต.ค.59!F55+พ.ย.59!F55+ธ.ค.59!F55+ม.ค.60!F55+ก.พ.60!F55+มี.ค.60!F55+เม.ย.60!F55+พ.ค.60!F55+มิ.ย.60!F55+ก.ค.60!F55+ส.ค.60!F55+ก.ย.60!F55</f>
        <v>51</v>
      </c>
      <c r="F55" s="134">
        <v>5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ต.ค.59!F57+พ.ย.59!F57+ธ.ค.59!F57+ม.ค.60!F57+ก.พ.60!F57+มี.ค.60!F57+เม.ย.60!F57+พ.ค.60!F57+มิ.ย.60!F57+ก.ค.60!F57+ส.ค.60!F57+ก.ย.60!F57</f>
        <v>64764</v>
      </c>
      <c r="F57" s="100">
        <v>17245</v>
      </c>
      <c r="G57" s="101">
        <f>E57*100/D57</f>
        <v>161.91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ต.ค.59!F59+พ.ย.59!F59+ธ.ค.59!F59+ม.ค.60!F59+ก.พ.60!F59+มี.ค.60!F59+เม.ย.60!F59+พ.ค.60!F59+มิ.ย.60!F59+ก.ค.60!F59+ส.ค.60!F59+ก.ย.60!F59</f>
        <v>3955</v>
      </c>
      <c r="F59" s="93">
        <v>0</v>
      </c>
      <c r="G59" s="94">
        <f t="shared" ref="G59:G61" si="0">E59*100/D59</f>
        <v>158.19999999999999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ต.ค.59!F60+พ.ย.59!F60+ธ.ค.59!F60+ม.ค.60!F60+ก.พ.60!F60+มี.ค.60!F60+เม.ย.60!F60+พ.ค.60!F60+มิ.ย.60!F60+ก.ค.60!F60+ส.ค.60!F60+ก.ย.60!F60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ต.ค.59!F61+พ.ย.59!F61+ธ.ค.59!F61+ม.ค.60!F61+ก.พ.60!F61+มี.ค.60!F61+เม.ย.60!F61+พ.ค.60!F61+มิ.ย.60!F61+ก.ค.60!F61+ส.ค.60!F61+ก.ย.60!F61</f>
        <v>15</v>
      </c>
      <c r="F61" s="98">
        <v>0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ต.ค.59!F66+พ.ย.59!F66+ธ.ค.59!F66+ม.ค.60!F66+ก.พ.60!F66+มี.ค.60!F66+เม.ย.60!F66+พ.ค.60!F66+มิ.ย.60!F66+ก.ค.60!F66+ส.ค.60!F66+ก.ย.60!F66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ต.ค.59!F71+พ.ย.59!F71+ธ.ค.59!F71+ม.ค.60!F71+ก.พ.60!F71+มี.ค.60!F71+เม.ย.60!F71+พ.ค.60!F71+มิ.ย.60!F71+ก.ค.60!F71+ส.ค.60!F71+ก.ย.60!F71</f>
        <v>2607</v>
      </c>
      <c r="F71" s="131">
        <f>F72+F73</f>
        <v>0</v>
      </c>
      <c r="G71" s="132">
        <f>E71*100/D71</f>
        <v>117.69751693002257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ต.ค.59!F72+พ.ย.59!F72+ธ.ค.59!F72+ม.ค.60!F72+ก.พ.60!F72+มี.ค.60!F72+เม.ย.60!F72+พ.ค.60!F72+มิ.ย.60!F72+ก.ค.60!F72+ส.ค.60!F72+ก.ย.60!F72</f>
        <v>2542</v>
      </c>
      <c r="F72" s="93">
        <v>0</v>
      </c>
      <c r="G72" s="94">
        <f>E72*100/D72</f>
        <v>118.23255813953489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ต.ค.59!F73+พ.ย.59!F73+ธ.ค.59!F73+ม.ค.60!F73+ก.พ.60!F73+มี.ค.60!F73+เม.ย.60!F73+พ.ค.60!F73+มิ.ย.60!F73+ก.ค.60!F73+ส.ค.60!F73+ก.ย.60!F73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ต.ค.59!F74+พ.ย.59!F74+ธ.ค.59!F74+ม.ค.60!F74+ก.พ.60!F74+มี.ค.60!F74+เม.ย.60!F74+พ.ค.60!F74+มิ.ย.60!F74+ก.ค.60!F74+ส.ค.60!F74+ก.ย.60!F74</f>
        <v>4140</v>
      </c>
      <c r="F74" s="131">
        <f>F75+F76</f>
        <v>256</v>
      </c>
      <c r="G74" s="132">
        <f>E74*100/D74</f>
        <v>102.22222222222223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ต.ค.59!F75+พ.ย.59!F75+ธ.ค.59!F75+ม.ค.60!F75+ก.พ.60!F75+มี.ค.60!F75+เม.ย.60!F75+พ.ค.60!F75+มิ.ย.60!F75+ก.ค.60!F75+ส.ค.60!F75+ก.ย.60!F75</f>
        <v>3985</v>
      </c>
      <c r="F75" s="93">
        <v>244</v>
      </c>
      <c r="G75" s="94">
        <f t="shared" si="1"/>
        <v>102.17948717948718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ต.ค.59!F76+พ.ย.59!F76+ธ.ค.59!F76+ม.ค.60!F76+ก.พ.60!F76+มี.ค.60!F76+เม.ย.60!F76+พ.ค.60!F76+มิ.ย.60!F76+ก.ค.60!F76+ส.ค.60!F76+ก.ย.60!F76</f>
        <v>155</v>
      </c>
      <c r="F76" s="93">
        <v>12</v>
      </c>
      <c r="G76" s="94">
        <f t="shared" si="1"/>
        <v>103.33333333333333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ต.ค.59!F77+พ.ย.59!F77+ธ.ค.59!F77+ม.ค.60!F77+ก.พ.60!F77+มี.ค.60!F77+เม.ย.60!F77+พ.ค.60!F77+มิ.ย.60!F77+ก.ค.60!F77+ส.ค.60!F77+ก.ย.60!F77</f>
        <v>35</v>
      </c>
      <c r="F77" s="91">
        <f>F80+F81</f>
        <v>0</v>
      </c>
      <c r="G77" s="92">
        <f>E77*100/D77</f>
        <v>109.375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ต.ค.59!F78+พ.ย.59!F78+ธ.ค.59!F78+ม.ค.60!F78+ก.พ.60!F78+มี.ค.60!F78+เม.ย.60!F78+พ.ค.60!F78+มิ.ย.60!F78+ก.ค.60!F78+ส.ค.60!F78+ก.ย.60!F78</f>
        <v>1</v>
      </c>
      <c r="F78" s="91">
        <f>F79</f>
        <v>0</v>
      </c>
      <c r="G78" s="92">
        <f>E78*100/D78</f>
        <v>100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ต.ค.59!F79+พ.ย.59!F79+ธ.ค.59!F79+ม.ค.60!F79+ก.พ.60!F79+มี.ค.60!F79+เม.ย.60!F79+พ.ค.60!F79+มิ.ย.60!F79+ก.ค.60!F79+ส.ค.60!F79+ก.ย.60!F79</f>
        <v>1</v>
      </c>
      <c r="F79" s="91">
        <v>0</v>
      </c>
      <c r="G79" s="94">
        <f t="shared" si="1"/>
        <v>100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ต.ค.59!F80+พ.ย.59!F80+ธ.ค.59!F80+ม.ค.60!F80+ก.พ.60!F80+มี.ค.60!F80+เม.ย.60!F80+พ.ค.60!F80+มิ.ย.60!F80+ก.ค.60!F80+ส.ค.60!F80+ก.ย.60!F80</f>
        <v>22</v>
      </c>
      <c r="F80" s="93">
        <v>0</v>
      </c>
      <c r="G80" s="94">
        <f t="shared" si="1"/>
        <v>110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ต.ค.59!F81+พ.ย.59!F81+ธ.ค.59!F81+ม.ค.60!F81+ก.พ.60!F81+มี.ค.60!F81+เม.ย.60!F81+พ.ค.60!F81+มิ.ย.60!F81+ก.ค.60!F81+ส.ค.60!F81+ก.ย.60!F81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6995</v>
      </c>
      <c r="F85" s="359">
        <f>F87</f>
        <v>380</v>
      </c>
      <c r="G85" s="360">
        <f>E85*100/D85</f>
        <v>139.9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558</v>
      </c>
      <c r="F86" s="368">
        <f>F88</f>
        <v>19</v>
      </c>
      <c r="G86" s="369">
        <f t="shared" ref="G86:G107" si="2">E86*100/D86</f>
        <v>101.45454545454545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ต.ค.59!F87+พ.ย.59!F87+ธ.ค.59!F87+ม.ค.60!F87+ก.พ.60!F87+มี.ค.60!F87+เม.ย.60!F87+พ.ค.60!F87+มิ.ย.60!F87+ก.ค.60!F87+ส.ค.60!F87+ก.ย.60!F87</f>
        <v>6995</v>
      </c>
      <c r="F87" s="113">
        <v>380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ต.ค.59!F88+พ.ย.59!F88+ธ.ค.59!F88+ม.ค.60!F88+ก.พ.60!F88+มี.ค.60!F88+เม.ย.60!F88+พ.ค.60!F88+มิ.ย.60!F88+ก.ค.60!F88+ส.ค.60!F88+ก.ย.60!F88</f>
        <v>558</v>
      </c>
      <c r="F88" s="93">
        <v>19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ต.ค.59!F89+พ.ย.59!F89+ธ.ค.59!F89+ม.ค.60!F89+ก.พ.60!F89+มี.ค.60!F89+เม.ย.60!F89+พ.ค.60!F89+มิ.ย.60!F89+ก.ค.60!F89+ส.ค.60!F89+ก.ย.60!F89</f>
        <v>85</v>
      </c>
      <c r="F89" s="93">
        <v>0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ต.ค.59!F90+พ.ย.59!F90+ธ.ค.59!F90+ม.ค.60!F90+ก.พ.60!F90+มี.ค.60!F90+เม.ย.60!F90+พ.ค.60!F90+มิ.ย.60!F90+ก.ค.60!F90+ส.ค.60!F90+ก.ย.60!F90</f>
        <v>332</v>
      </c>
      <c r="F90" s="352">
        <v>0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ต.ค.59!F92+พ.ย.59!F92+ธ.ค.59!F92+ม.ค.60!F92+ก.พ.60!F92+มี.ค.60!F92+เม.ย.60!F92+พ.ค.60!F92+มิ.ย.60!F92+ก.ค.60!F92+ส.ค.60!F92+ก.ย.60!F92</f>
        <v>6558</v>
      </c>
      <c r="F92" s="100">
        <v>160</v>
      </c>
      <c r="G92" s="101">
        <f>E92*100/D92</f>
        <v>163.95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ต.ค.59!F93+พ.ย.59!F93+ธ.ค.59!F93+ม.ค.60!F93+ก.พ.60!F93+มี.ค.60!F93+เม.ย.60!F93+พ.ค.60!F93+มิ.ย.60!F93+ก.ค.60!F93+ส.ค.60!F93+ก.ย.60!F93</f>
        <v>394</v>
      </c>
      <c r="F93" s="98">
        <v>88</v>
      </c>
      <c r="G93" s="99">
        <f t="shared" ref="G93" si="3">E93*100/D93</f>
        <v>131.33333333333334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ต.ค.59!F95+พ.ย.59!F95+ธ.ค.59!F95+ม.ค.60!F95+ก.พ.60!F95+มี.ค.60!F95+เม.ย.60!F95+พ.ค.60!F95+มิ.ย.60!F95+ก.ค.60!F95+ส.ค.60!F95+ก.ย.60!F95</f>
        <v>6845</v>
      </c>
      <c r="F95" s="93">
        <v>411</v>
      </c>
      <c r="G95" s="94">
        <f>E95*100/D95</f>
        <v>9778.5714285714294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ต.ค.59!F96+พ.ย.59!F96+ธ.ค.59!F96+ม.ค.60!F96+ก.พ.60!F96+มี.ค.60!F96+เม.ย.60!F96+พ.ค.60!F96+มิ.ย.60!F96+ก.ค.60!F96+ส.ค.60!F96+ก.ย.60!F96</f>
        <v>6845</v>
      </c>
      <c r="F96" s="93">
        <v>411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ต.ค.59!F97+พ.ย.59!F97+ธ.ค.59!F97+ม.ค.60!F97+ก.พ.60!F97+มี.ค.60!F97+เม.ย.60!F97+พ.ค.60!F97+มิ.ย.60!F97+ก.ค.60!F97+ส.ค.60!F97+ก.ย.60!F97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ต.ค.59!F98+พ.ย.59!F98+ธ.ค.59!F98+ม.ค.60!F98+ก.พ.60!F98+มี.ค.60!F98+เม.ย.60!F98+พ.ค.60!F98+มิ.ย.60!F98+ก.ค.60!F98+ส.ค.60!F98+ก.ย.60!F98</f>
        <v>18220</v>
      </c>
      <c r="F98" s="93">
        <f>F99+F100+F101+F102+F103</f>
        <v>740</v>
      </c>
      <c r="G98" s="94">
        <f>E98*100/D98</f>
        <v>364.4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ต.ค.59!F99+พ.ย.59!F99+ธ.ค.59!F99+ม.ค.60!F99+ก.พ.60!F99+มี.ค.60!F99+เม.ย.60!F99+พ.ค.60!F99+มิ.ย.60!F99+ก.ค.60!F99+ส.ค.60!F99+ก.ย.60!F99</f>
        <v>392</v>
      </c>
      <c r="F99" s="93">
        <v>43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ต.ค.59!F100+พ.ย.59!F100+ธ.ค.59!F100+ม.ค.60!F100+ก.พ.60!F100+มี.ค.60!F100+เม.ย.60!F100+พ.ค.60!F100+มิ.ย.60!F100+ก.ค.60!F100+ส.ค.60!F100+ก.ย.60!F100</f>
        <v>3465</v>
      </c>
      <c r="F100" s="93">
        <v>143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ต.ค.59!F101+พ.ย.59!F101+ธ.ค.59!F101+ม.ค.60!F101+ก.พ.60!F101+มี.ค.60!F101+เม.ย.60!F101+พ.ค.60!F101+มิ.ย.60!F101+ก.ค.60!F101+ส.ค.60!F101+ก.ย.60!F101</f>
        <v>9685</v>
      </c>
      <c r="F101" s="93">
        <v>309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ต.ค.59!F102+พ.ย.59!F102+ธ.ค.59!F102+ม.ค.60!F102+ก.พ.60!F102+มี.ค.60!F102+เม.ย.60!F102+พ.ค.60!F102+มิ.ย.60!F102+ก.ค.60!F102+ส.ค.60!F102+ก.ย.60!F102</f>
        <v>4678</v>
      </c>
      <c r="F102" s="93">
        <v>245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ต.ค.59!F103+พ.ย.59!F103+ธ.ค.59!F103+ม.ค.60!F103+ก.พ.60!F103+มี.ค.60!F103+เม.ย.60!F103+พ.ค.60!F103+มิ.ย.60!F103+ก.ค.60!F103+ส.ค.60!F103+ก.ย.60!F103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22303</v>
      </c>
      <c r="F106" s="168">
        <f>F116</f>
        <v>3112</v>
      </c>
      <c r="G106" s="179">
        <f t="shared" si="2"/>
        <v>135.74558734023128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33325</v>
      </c>
      <c r="F107" s="433">
        <f>F108</f>
        <v>4886</v>
      </c>
      <c r="G107" s="381">
        <f t="shared" si="2"/>
        <v>202.83018867924528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ต.ค.59!F108+พ.ย.59!F108+ธ.ค.59!F108+ม.ค.60!F108+ก.พ.60!F108+มี.ค.60!F108+เม.ย.60!F108+พ.ค.60!F108+มิ.ย.60!F108+ก.ค.60!F108+ส.ค.60!F108+ก.ย.60!F108</f>
        <v>33325</v>
      </c>
      <c r="F108" s="100">
        <v>4886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ต.ค.59!F109+พ.ย.59!F109+ธ.ค.59!F109+ม.ค.60!F109+ก.พ.60!F109+มี.ค.60!F109+เม.ย.60!F109+พ.ค.60!F109+มิ.ย.60!F109+ก.ค.60!F109+ส.ค.60!F109+ก.ย.60!F109</f>
        <v>21970</v>
      </c>
      <c r="F109" s="104">
        <v>3808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ต.ค.59!F110+พ.ย.59!F110+ธ.ค.59!F110+ม.ค.60!F110+ก.พ.60!F110+มี.ค.60!F110+เม.ย.60!F110+พ.ค.60!F110+มิ.ย.60!F110+ก.ค.60!F110+ส.ค.60!F110+ก.ย.60!F110</f>
        <v>427</v>
      </c>
      <c r="F110" s="93">
        <v>50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ต.ค.59!F111+พ.ย.59!F111+ธ.ค.59!F111+ม.ค.60!F111+ก.พ.60!F111+มี.ค.60!F111+เม.ย.60!F111+พ.ค.60!F111+มิ.ย.60!F111+ก.ค.60!F111+ส.ค.60!F111+ก.ย.60!F111</f>
        <v>5706</v>
      </c>
      <c r="F111" s="93">
        <v>470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ต.ค.59!F112+พ.ย.59!F112+ธ.ค.59!F112+ม.ค.60!F112+ก.พ.60!F112+มี.ค.60!F112+เม.ย.60!F112+พ.ค.60!F112+มิ.ย.60!F112+ก.ค.60!F112+ส.ค.60!F112+ก.ย.60!F112</f>
        <v>15837</v>
      </c>
      <c r="F112" s="93">
        <v>3288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ต.ค.59!F113+พ.ย.59!F113+ธ.ค.59!F113+ม.ค.60!F113+ก.พ.60!F113+มี.ค.60!F113+เม.ย.60!F113+พ.ค.60!F113+มิ.ย.60!F113+ก.ค.60!F113+ส.ค.60!F113+ก.ย.60!F113</f>
        <v>7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ต.ค.59!F114+พ.ย.59!F114+ธ.ค.59!F114+ม.ค.60!F114+ก.พ.60!F114+มี.ค.60!F114+เม.ย.60!F114+พ.ค.60!F114+มิ.ย.60!F114+ก.ค.60!F114+ส.ค.60!F114+ก.ย.60!F114</f>
        <v>97</v>
      </c>
      <c r="F114" s="93">
        <v>25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ต.ค.59!F115+พ.ย.59!F115+ธ.ค.59!F115+ม.ค.60!F115+ก.พ.60!F115+มี.ค.60!F115+เม.ย.60!F115+พ.ค.60!F115+มิ.ย.60!F115+ก.ค.60!F115+ส.ค.60!F115+ก.ย.60!F115</f>
        <v>11058</v>
      </c>
      <c r="F115" s="111">
        <v>853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ต.ค.59!F116+พ.ย.59!F116+ธ.ค.59!F116+ม.ค.60!F116+ก.พ.60!F116+มี.ค.60!F116+เม.ย.60!F116+พ.ค.60!F116+มิ.ย.60!F116+ก.ค.60!F116+ส.ค.60!F116+ก.ย.60!F116</f>
        <v>22303</v>
      </c>
      <c r="F116" s="345">
        <v>3112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ต.ค.59!F117+พ.ย.59!F117+ธ.ค.59!F117+ม.ค.60!F117+ก.พ.60!F117+มี.ค.60!F117+เม.ย.60!F117+พ.ค.60!F117+มิ.ย.60!F117+ก.ค.60!F117+ส.ค.60!F117+ก.ย.60!F117</f>
        <v>18243</v>
      </c>
      <c r="F117" s="96">
        <v>3069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ต.ค.59!F118+พ.ย.59!F118+ธ.ค.59!F118+ม.ค.60!F118+ก.พ.60!F118+มี.ค.60!F118+เม.ย.60!F118+พ.ค.60!F118+มิ.ย.60!F118+ก.ค.60!F118+ส.ค.60!F118+ก.ย.60!F118</f>
        <v>268</v>
      </c>
      <c r="F118" s="93">
        <v>24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ต.ค.59!F119+พ.ย.59!F119+ธ.ค.59!F119+ม.ค.60!F119+ก.พ.60!F119+มี.ค.60!F119+เม.ย.60!F119+พ.ค.60!F119+มิ.ย.60!F119+ก.ค.60!F119+ส.ค.60!F119+ก.ย.60!F119</f>
        <v>4783</v>
      </c>
      <c r="F119" s="93">
        <v>286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ต.ค.59!F120+พ.ย.59!F120+ธ.ค.59!F120+ม.ค.60!F120+ก.พ.60!F120+มี.ค.60!F120+เม.ย.60!F120+พ.ค.60!F120+มิ.ย.60!F120+ก.ค.60!F120+ส.ค.60!F120+ก.ย.60!F120</f>
        <v>13185</v>
      </c>
      <c r="F120" s="93">
        <v>2759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ต.ค.59!F121+พ.ย.59!F121+ธ.ค.59!F121+ม.ค.60!F121+ก.พ.60!F121+มี.ค.60!F121+เม.ย.60!F121+พ.ค.60!F121+มิ.ย.60!F121+ก.ค.60!F121+ส.ค.60!F121+ก.ย.60!F121</f>
        <v>7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ต.ค.59!F122+พ.ย.59!F122+ธ.ค.59!F122+ม.ค.60!F122+ก.พ.60!F122+มี.ค.60!F122+เม.ย.60!F122+พ.ค.60!F122+มิ.ย.60!F122+ก.ค.60!F122+ส.ค.60!F122+ก.ย.60!F122</f>
        <v>97</v>
      </c>
      <c r="F122" s="339">
        <v>25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ต.ค.59!F123+พ.ย.59!F123+ธ.ค.59!F123+ม.ค.60!F123+ก.พ.60!F123+มี.ค.60!F123+เม.ย.60!F123+พ.ค.60!F123+มิ.ย.60!F123+ก.ค.60!F123+ส.ค.60!F123+ก.ย.60!F123</f>
        <v>3963</v>
      </c>
      <c r="F123" s="420">
        <v>18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318">
        <f>ต.ค.59!F125+พ.ย.59!F125+ธ.ค.59!F125+ม.ค.60!F125+ก.พ.60!F125+มี.ค.60!F125+เม.ย.60!F125+พ.ค.60!F125+มิ.ย.60!F125+ก.ค.60!F125+ส.ค.60!F125+ก.ย.60!F125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18">
        <v>903</v>
      </c>
      <c r="F129" s="131">
        <v>0</v>
      </c>
      <c r="G129" s="132"/>
    </row>
    <row r="130" spans="1:8">
      <c r="A130" s="143"/>
      <c r="B130" s="145"/>
      <c r="C130" s="146" t="s">
        <v>9</v>
      </c>
      <c r="D130" s="144">
        <v>1</v>
      </c>
      <c r="E130" s="90">
        <f>ต.ค.59!F130+พ.ย.59!F130+ธ.ค.59!F130+ม.ค.60!F130+ก.พ.60!F130+มี.ค.60!F130+เม.ย.60!F130+พ.ค.60!F130+มิ.ย.60!F130+ก.ค.60!F130+ส.ค.60!F130+ก.ย.60!F130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90">
        <v>903</v>
      </c>
      <c r="F131" s="93">
        <v>76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90">
        <f>ต.ค.59!F132+พ.ย.59!F132+ธ.ค.59!F132+ม.ค.60!F132+ก.พ.60!F132+มี.ค.60!F132+เม.ย.60!F132+พ.ค.60!F132+มิ.ย.60!F132+ก.ค.60!F132+ส.ค.60!F132+ก.ย.60!F132</f>
        <v>681</v>
      </c>
      <c r="F132" s="93">
        <v>67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90">
        <f>ต.ค.59!F133+พ.ย.59!F133+ธ.ค.59!F133+ม.ค.60!F133+ก.พ.60!F133+มี.ค.60!F133+เม.ย.60!F133+พ.ค.60!F133+มิ.ย.60!F133+ก.ค.60!F133+ส.ค.60!F133+ก.ย.60!F133</f>
        <v>855</v>
      </c>
      <c r="F133" s="93">
        <v>190</v>
      </c>
      <c r="G133" s="132"/>
    </row>
    <row r="134" spans="1:8">
      <c r="A134" s="116"/>
      <c r="B134" s="338"/>
      <c r="C134" s="126" t="s">
        <v>231</v>
      </c>
      <c r="D134" s="129"/>
      <c r="E134" s="155">
        <f>ต.ค.59!F134+พ.ย.59!F134+ธ.ค.59!F134+ม.ค.60!F134+ก.พ.60!F134+มี.ค.60!F134+เม.ย.60!F134+พ.ค.60!F134+มิ.ย.60!F134+ก.ค.60!F134+ส.ค.60!F134+ก.ย.60!F134</f>
        <v>341</v>
      </c>
      <c r="F134" s="93">
        <v>12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318">
        <f>E139+E140</f>
        <v>110</v>
      </c>
      <c r="F138" s="371">
        <v>0</v>
      </c>
      <c r="G138" s="94">
        <f>E138*100/D138</f>
        <v>100</v>
      </c>
    </row>
    <row r="139" spans="1:8">
      <c r="A139" s="116"/>
      <c r="B139" s="338" t="s">
        <v>355</v>
      </c>
      <c r="C139" s="126" t="s">
        <v>3</v>
      </c>
      <c r="D139" s="129">
        <v>90</v>
      </c>
      <c r="E139" s="90">
        <f>ต.ค.59!F139+พ.ย.59!F139+ธ.ค.59!F139+ม.ค.60!F139+ก.พ.60!F139+มี.ค.60!F139+เม.ย.60!F139+พ.ค.60!F139+มิ.ย.60!F139+ก.ค.60!F139+ส.ค.60!F139+ก.ย.60!F139</f>
        <v>90</v>
      </c>
      <c r="F139" s="93">
        <v>0</v>
      </c>
      <c r="G139" s="94">
        <f>E139*100/D139</f>
        <v>100</v>
      </c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ต.ค.59!F140+พ.ย.59!F140+ธ.ค.59!F140+ม.ค.60!F140+ก.พ.60!F140+มี.ค.60!F140+เม.ย.60!F140+พ.ค.60!F140+มิ.ย.60!F140+ก.ค.60!F140+ส.ค.60!F140+ก.ย.60!F140</f>
        <v>20</v>
      </c>
      <c r="F140" s="98">
        <v>0</v>
      </c>
      <c r="G140" s="99">
        <f>E140*100/D140</f>
        <v>100</v>
      </c>
    </row>
    <row r="141" spans="1:8">
      <c r="A141" s="388"/>
      <c r="B141" s="389"/>
      <c r="C141" s="389"/>
      <c r="D141" s="390"/>
      <c r="E141" s="421"/>
      <c r="F141" s="389"/>
      <c r="G141" s="436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  <row r="146" spans="2:2">
      <c r="B146" s="89" t="s">
        <v>387</v>
      </c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  <ignoredErrors>
    <ignoredError sqref="F125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1:F16"/>
  <sheetViews>
    <sheetView workbookViewId="0">
      <selection activeCell="E9" sqref="E9"/>
    </sheetView>
  </sheetViews>
  <sheetFormatPr defaultRowHeight="20.25"/>
  <cols>
    <col min="1" max="1" width="9.33203125" style="437"/>
    <col min="2" max="2" width="20" style="437" customWidth="1"/>
    <col min="3" max="3" width="13.1640625" style="437" customWidth="1"/>
    <col min="4" max="4" width="19.83203125" style="437" customWidth="1"/>
    <col min="5" max="5" width="15.5" style="437" customWidth="1"/>
    <col min="6" max="6" width="20" style="437" customWidth="1"/>
    <col min="7" max="16384" width="9.33203125" style="437"/>
  </cols>
  <sheetData>
    <row r="1" spans="1:6">
      <c r="A1" s="491" t="s">
        <v>392</v>
      </c>
      <c r="B1" s="491"/>
      <c r="C1" s="491"/>
      <c r="D1" s="491"/>
      <c r="E1" s="491"/>
      <c r="F1" s="491"/>
    </row>
    <row r="2" spans="1:6">
      <c r="A2" s="494" t="s">
        <v>391</v>
      </c>
      <c r="B2" s="494" t="s">
        <v>390</v>
      </c>
      <c r="C2" s="494" t="s">
        <v>227</v>
      </c>
      <c r="D2" s="492" t="s">
        <v>393</v>
      </c>
      <c r="E2" s="494" t="s">
        <v>389</v>
      </c>
      <c r="F2" s="494" t="s">
        <v>388</v>
      </c>
    </row>
    <row r="3" spans="1:6">
      <c r="A3" s="495"/>
      <c r="B3" s="495"/>
      <c r="C3" s="495"/>
      <c r="D3" s="493"/>
      <c r="E3" s="495"/>
      <c r="F3" s="495"/>
    </row>
    <row r="4" spans="1:6">
      <c r="A4" s="443">
        <v>1</v>
      </c>
      <c r="B4" s="442">
        <v>21824</v>
      </c>
      <c r="C4" s="441">
        <v>75</v>
      </c>
      <c r="D4" s="441">
        <v>77</v>
      </c>
      <c r="E4" s="441">
        <v>77</v>
      </c>
      <c r="F4" s="441">
        <v>60</v>
      </c>
    </row>
    <row r="5" spans="1:6">
      <c r="A5" s="443">
        <v>2</v>
      </c>
      <c r="B5" s="442">
        <v>21855</v>
      </c>
      <c r="C5" s="441">
        <v>75</v>
      </c>
      <c r="D5" s="441">
        <f>D4+E5</f>
        <v>153</v>
      </c>
      <c r="E5" s="441">
        <v>76</v>
      </c>
      <c r="F5" s="441">
        <v>52</v>
      </c>
    </row>
    <row r="6" spans="1:6">
      <c r="A6" s="443">
        <v>3</v>
      </c>
      <c r="B6" s="442">
        <v>21885</v>
      </c>
      <c r="C6" s="441">
        <v>75</v>
      </c>
      <c r="D6" s="441">
        <f>D5+E6</f>
        <v>229</v>
      </c>
      <c r="E6" s="441">
        <v>76</v>
      </c>
      <c r="F6" s="441">
        <v>54</v>
      </c>
    </row>
    <row r="7" spans="1:6">
      <c r="A7" s="443">
        <v>4</v>
      </c>
      <c r="B7" s="442">
        <v>21916</v>
      </c>
      <c r="C7" s="441">
        <v>75</v>
      </c>
      <c r="D7" s="441">
        <f t="shared" ref="D7:D12" si="0">D6+E7</f>
        <v>307</v>
      </c>
      <c r="E7" s="441">
        <v>78</v>
      </c>
      <c r="F7" s="441">
        <v>52</v>
      </c>
    </row>
    <row r="8" spans="1:6">
      <c r="A8" s="443">
        <v>5</v>
      </c>
      <c r="B8" s="442">
        <v>21947</v>
      </c>
      <c r="C8" s="441">
        <v>75</v>
      </c>
      <c r="D8" s="441">
        <f t="shared" si="0"/>
        <v>384</v>
      </c>
      <c r="E8" s="441">
        <v>77</v>
      </c>
      <c r="F8" s="441">
        <v>51</v>
      </c>
    </row>
    <row r="9" spans="1:6">
      <c r="A9" s="443">
        <v>6</v>
      </c>
      <c r="B9" s="442">
        <v>21976</v>
      </c>
      <c r="C9" s="441">
        <v>75</v>
      </c>
      <c r="D9" s="441">
        <f t="shared" si="0"/>
        <v>489</v>
      </c>
      <c r="E9" s="441">
        <v>105</v>
      </c>
      <c r="F9" s="441">
        <v>54</v>
      </c>
    </row>
    <row r="10" spans="1:6">
      <c r="A10" s="443">
        <v>7</v>
      </c>
      <c r="B10" s="442">
        <v>22007</v>
      </c>
      <c r="C10" s="441">
        <v>75</v>
      </c>
      <c r="D10" s="441">
        <f t="shared" si="0"/>
        <v>562</v>
      </c>
      <c r="E10" s="441">
        <v>73</v>
      </c>
      <c r="F10" s="441">
        <v>51</v>
      </c>
    </row>
    <row r="11" spans="1:6">
      <c r="A11" s="443">
        <v>8</v>
      </c>
      <c r="B11" s="442">
        <v>22037</v>
      </c>
      <c r="C11" s="441">
        <v>75</v>
      </c>
      <c r="D11" s="441">
        <f t="shared" si="0"/>
        <v>635</v>
      </c>
      <c r="E11" s="441">
        <v>73</v>
      </c>
      <c r="F11" s="441">
        <v>51</v>
      </c>
    </row>
    <row r="12" spans="1:6">
      <c r="A12" s="443">
        <v>9</v>
      </c>
      <c r="B12" s="442">
        <v>22068</v>
      </c>
      <c r="C12" s="441">
        <v>75</v>
      </c>
      <c r="D12" s="441">
        <f t="shared" si="0"/>
        <v>710</v>
      </c>
      <c r="E12" s="441">
        <v>75</v>
      </c>
      <c r="F12" s="441">
        <v>70</v>
      </c>
    </row>
    <row r="13" spans="1:6">
      <c r="A13" s="443">
        <v>10</v>
      </c>
      <c r="B13" s="442">
        <v>22098</v>
      </c>
      <c r="C13" s="441">
        <v>75</v>
      </c>
      <c r="D13" s="441"/>
      <c r="E13" s="438"/>
      <c r="F13" s="438"/>
    </row>
    <row r="14" spans="1:6">
      <c r="A14" s="443">
        <v>11</v>
      </c>
      <c r="B14" s="442">
        <v>22129</v>
      </c>
      <c r="C14" s="441">
        <v>75</v>
      </c>
      <c r="D14" s="441"/>
      <c r="E14" s="441"/>
      <c r="F14" s="441"/>
    </row>
    <row r="15" spans="1:6">
      <c r="A15" s="443">
        <v>12</v>
      </c>
      <c r="B15" s="442">
        <v>22160</v>
      </c>
      <c r="C15" s="441">
        <v>75</v>
      </c>
      <c r="D15" s="441"/>
      <c r="E15" s="441"/>
      <c r="F15" s="441"/>
    </row>
    <row r="16" spans="1:6">
      <c r="A16" s="440"/>
      <c r="B16" s="439"/>
      <c r="C16" s="438">
        <f>SUM(C4:C15)</f>
        <v>900</v>
      </c>
      <c r="D16" s="438"/>
      <c r="E16" s="438">
        <f>SUM(E4:E15)</f>
        <v>710</v>
      </c>
      <c r="F16" s="438">
        <f>SUM(F4:F15)</f>
        <v>495</v>
      </c>
    </row>
  </sheetData>
  <mergeCells count="7">
    <mergeCell ref="A1:F1"/>
    <mergeCell ref="D2:D3"/>
    <mergeCell ref="A2:A3"/>
    <mergeCell ref="B2:B3"/>
    <mergeCell ref="C2:C3"/>
    <mergeCell ref="E2:E3"/>
    <mergeCell ref="F2:F3"/>
  </mergeCells>
  <pageMargins left="1.07" right="0.7" top="0.75" bottom="0.75" header="0.3" footer="0.3"/>
  <pageSetup paperSize="9" orientation="portrait" horizontalDpi="4294967293" verticalDpi="4294967293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1:D16"/>
  <sheetViews>
    <sheetView workbookViewId="0">
      <selection activeCell="D24" sqref="D24"/>
    </sheetView>
  </sheetViews>
  <sheetFormatPr defaultRowHeight="20.25"/>
  <cols>
    <col min="1" max="1" width="9.33203125" style="437"/>
    <col min="2" max="2" width="20" style="437" customWidth="1"/>
    <col min="3" max="3" width="28.33203125" style="437" customWidth="1"/>
    <col min="4" max="4" width="28.6640625" style="437" customWidth="1"/>
    <col min="5" max="16384" width="9.33203125" style="437"/>
  </cols>
  <sheetData>
    <row r="1" spans="1:4">
      <c r="A1" s="491" t="s">
        <v>394</v>
      </c>
      <c r="B1" s="491"/>
      <c r="C1" s="491"/>
      <c r="D1" s="491"/>
    </row>
    <row r="2" spans="1:4">
      <c r="A2" s="494" t="s">
        <v>391</v>
      </c>
      <c r="B2" s="494" t="s">
        <v>390</v>
      </c>
      <c r="C2" s="496" t="s">
        <v>395</v>
      </c>
      <c r="D2" s="494" t="s">
        <v>396</v>
      </c>
    </row>
    <row r="3" spans="1:4">
      <c r="A3" s="495"/>
      <c r="B3" s="495"/>
      <c r="C3" s="497"/>
      <c r="D3" s="495"/>
    </row>
    <row r="4" spans="1:4">
      <c r="A4" s="443">
        <v>1</v>
      </c>
      <c r="B4" s="442">
        <v>21824</v>
      </c>
      <c r="C4" s="444">
        <v>853</v>
      </c>
      <c r="D4" s="444">
        <v>191</v>
      </c>
    </row>
    <row r="5" spans="1:4">
      <c r="A5" s="443">
        <v>2</v>
      </c>
      <c r="B5" s="442">
        <v>21855</v>
      </c>
      <c r="C5" s="444">
        <v>1148</v>
      </c>
      <c r="D5" s="444">
        <v>348</v>
      </c>
    </row>
    <row r="6" spans="1:4">
      <c r="A6" s="443">
        <v>3</v>
      </c>
      <c r="B6" s="442">
        <v>21885</v>
      </c>
      <c r="C6" s="444">
        <v>1932</v>
      </c>
      <c r="D6" s="444">
        <v>876</v>
      </c>
    </row>
    <row r="7" spans="1:4">
      <c r="A7" s="443">
        <v>4</v>
      </c>
      <c r="B7" s="442">
        <v>21916</v>
      </c>
      <c r="C7" s="444">
        <v>845</v>
      </c>
      <c r="D7" s="444">
        <v>156</v>
      </c>
    </row>
    <row r="8" spans="1:4">
      <c r="A8" s="443">
        <v>5</v>
      </c>
      <c r="B8" s="442">
        <v>21947</v>
      </c>
      <c r="C8" s="444">
        <v>1855</v>
      </c>
      <c r="D8" s="444">
        <v>1277</v>
      </c>
    </row>
    <row r="9" spans="1:4">
      <c r="A9" s="443">
        <v>6</v>
      </c>
      <c r="B9" s="442">
        <v>21976</v>
      </c>
      <c r="C9" s="444">
        <v>3652</v>
      </c>
      <c r="D9" s="444">
        <v>3211</v>
      </c>
    </row>
    <row r="10" spans="1:4">
      <c r="A10" s="443">
        <v>7</v>
      </c>
      <c r="B10" s="442">
        <v>22007</v>
      </c>
      <c r="C10" s="444">
        <v>2470</v>
      </c>
      <c r="D10" s="444">
        <v>1904</v>
      </c>
    </row>
    <row r="11" spans="1:4">
      <c r="A11" s="443">
        <v>8</v>
      </c>
      <c r="B11" s="442">
        <v>22037</v>
      </c>
      <c r="C11" s="444">
        <v>3338</v>
      </c>
      <c r="D11" s="444">
        <v>2511</v>
      </c>
    </row>
    <row r="12" spans="1:4">
      <c r="A12" s="443">
        <v>9</v>
      </c>
      <c r="B12" s="442">
        <v>22068</v>
      </c>
      <c r="C12" s="444">
        <v>4242</v>
      </c>
      <c r="D12" s="444">
        <v>3110</v>
      </c>
    </row>
    <row r="13" spans="1:4">
      <c r="A13" s="443">
        <v>10</v>
      </c>
      <c r="B13" s="442">
        <v>22098</v>
      </c>
      <c r="C13" s="444"/>
      <c r="D13" s="445"/>
    </row>
    <row r="14" spans="1:4">
      <c r="A14" s="443">
        <v>11</v>
      </c>
      <c r="B14" s="442">
        <v>22129</v>
      </c>
      <c r="C14" s="444"/>
      <c r="D14" s="444"/>
    </row>
    <row r="15" spans="1:4">
      <c r="A15" s="443">
        <v>12</v>
      </c>
      <c r="B15" s="442">
        <v>22160</v>
      </c>
      <c r="C15" s="444"/>
      <c r="D15" s="444"/>
    </row>
    <row r="16" spans="1:4">
      <c r="A16" s="440"/>
      <c r="B16" s="439"/>
      <c r="C16" s="445">
        <f>SUM(C4:C15)</f>
        <v>20335</v>
      </c>
      <c r="D16" s="445">
        <f>SUM(D4:D15)</f>
        <v>13584</v>
      </c>
    </row>
  </sheetData>
  <mergeCells count="5">
    <mergeCell ref="A1:D1"/>
    <mergeCell ref="A2:A3"/>
    <mergeCell ref="B2:B3"/>
    <mergeCell ref="C2:C3"/>
    <mergeCell ref="D2:D3"/>
  </mergeCells>
  <pageMargins left="1.07" right="0.7" top="0.75" bottom="0.75" header="0.3" footer="0.3"/>
  <pageSetup paperSize="9" orientation="portrait" horizontalDpi="4294967293" verticalDpi="4294967293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1:E86"/>
  <sheetViews>
    <sheetView topLeftCell="A28" workbookViewId="0">
      <selection activeCell="E64" sqref="E64"/>
    </sheetView>
  </sheetViews>
  <sheetFormatPr defaultRowHeight="21"/>
  <cols>
    <col min="1" max="1" width="8" bestFit="1" customWidth="1"/>
    <col min="2" max="2" width="85.83203125" bestFit="1" customWidth="1"/>
    <col min="3" max="3" width="9.5" bestFit="1" customWidth="1"/>
    <col min="4" max="4" width="9.83203125" bestFit="1" customWidth="1"/>
    <col min="5" max="5" width="10" bestFit="1" customWidth="1"/>
  </cols>
  <sheetData>
    <row r="1" spans="1:5">
      <c r="A1" s="498" t="s">
        <v>241</v>
      </c>
      <c r="B1" s="498"/>
      <c r="C1" s="498"/>
      <c r="D1" s="498"/>
      <c r="E1" s="498"/>
    </row>
    <row r="2" spans="1:5">
      <c r="A2" s="498" t="s">
        <v>221</v>
      </c>
      <c r="B2" s="498"/>
      <c r="C2" s="498"/>
      <c r="D2" s="498"/>
      <c r="E2" s="498"/>
    </row>
    <row r="3" spans="1:5" ht="21.75">
      <c r="A3" s="211"/>
      <c r="B3" s="212"/>
      <c r="C3" s="213"/>
      <c r="D3" s="211"/>
      <c r="E3" s="210"/>
    </row>
    <row r="4" spans="1:5" ht="21" customHeight="1">
      <c r="A4" s="214" t="s">
        <v>208</v>
      </c>
      <c r="B4" s="214" t="s">
        <v>226</v>
      </c>
      <c r="C4" s="215" t="s">
        <v>1</v>
      </c>
      <c r="D4" s="216" t="s">
        <v>227</v>
      </c>
      <c r="E4" s="217" t="s">
        <v>228</v>
      </c>
    </row>
    <row r="5" spans="1:5" ht="21" customHeight="1">
      <c r="A5" s="218"/>
      <c r="B5" s="219" t="s">
        <v>242</v>
      </c>
      <c r="C5" s="220"/>
      <c r="D5" s="221"/>
      <c r="E5" s="222"/>
    </row>
    <row r="6" spans="1:5" ht="21" customHeight="1">
      <c r="A6" s="223"/>
      <c r="B6" s="224" t="s">
        <v>243</v>
      </c>
      <c r="C6" s="223"/>
      <c r="D6" s="225"/>
      <c r="E6" s="226"/>
    </row>
    <row r="7" spans="1:5" ht="21" customHeight="1">
      <c r="A7" s="227"/>
      <c r="B7" s="228" t="s">
        <v>244</v>
      </c>
      <c r="C7" s="227"/>
      <c r="D7" s="229"/>
      <c r="E7" s="230"/>
    </row>
    <row r="8" spans="1:5" ht="21" customHeight="1">
      <c r="A8" s="231">
        <v>1</v>
      </c>
      <c r="B8" s="232" t="s">
        <v>245</v>
      </c>
      <c r="C8" s="231" t="s">
        <v>3</v>
      </c>
      <c r="D8" s="233">
        <v>0</v>
      </c>
      <c r="E8" s="234"/>
    </row>
    <row r="9" spans="1:5" ht="21" customHeight="1">
      <c r="A9" s="218"/>
      <c r="B9" s="219" t="s">
        <v>246</v>
      </c>
      <c r="C9" s="220"/>
      <c r="D9" s="221"/>
      <c r="E9" s="235"/>
    </row>
    <row r="10" spans="1:5" ht="21" customHeight="1">
      <c r="A10" s="223"/>
      <c r="B10" s="236" t="s">
        <v>247</v>
      </c>
      <c r="C10" s="223"/>
      <c r="D10" s="225"/>
      <c r="E10" s="237"/>
    </row>
    <row r="11" spans="1:5" ht="21" customHeight="1">
      <c r="A11" s="227"/>
      <c r="B11" s="228" t="s">
        <v>248</v>
      </c>
      <c r="C11" s="227"/>
      <c r="D11" s="229"/>
      <c r="E11" s="238"/>
    </row>
    <row r="12" spans="1:5" ht="21" customHeight="1">
      <c r="A12" s="231">
        <v>1</v>
      </c>
      <c r="B12" s="232" t="s">
        <v>249</v>
      </c>
      <c r="C12" s="231" t="s">
        <v>3</v>
      </c>
      <c r="D12" s="239">
        <v>0</v>
      </c>
      <c r="E12" s="240"/>
    </row>
    <row r="13" spans="1:5" ht="21" customHeight="1">
      <c r="A13" s="218"/>
      <c r="B13" s="219" t="s">
        <v>250</v>
      </c>
      <c r="C13" s="220"/>
      <c r="D13" s="221"/>
      <c r="E13" s="235"/>
    </row>
    <row r="14" spans="1:5" ht="21" customHeight="1">
      <c r="A14" s="223"/>
      <c r="B14" s="236" t="s">
        <v>251</v>
      </c>
      <c r="C14" s="223"/>
      <c r="D14" s="225"/>
      <c r="E14" s="237"/>
    </row>
    <row r="15" spans="1:5" ht="21" customHeight="1">
      <c r="A15" s="227"/>
      <c r="B15" s="228" t="s">
        <v>252</v>
      </c>
      <c r="C15" s="227"/>
      <c r="D15" s="229"/>
      <c r="E15" s="238"/>
    </row>
    <row r="16" spans="1:5" ht="21" customHeight="1">
      <c r="A16" s="231">
        <v>1</v>
      </c>
      <c r="B16" s="232" t="s">
        <v>209</v>
      </c>
      <c r="C16" s="231" t="s">
        <v>3</v>
      </c>
      <c r="D16" s="239">
        <v>0</v>
      </c>
      <c r="E16" s="240"/>
    </row>
    <row r="17" spans="1:5" ht="21" customHeight="1">
      <c r="A17" s="218"/>
      <c r="B17" s="219" t="s">
        <v>253</v>
      </c>
      <c r="C17" s="220"/>
      <c r="D17" s="221"/>
      <c r="E17" s="235"/>
    </row>
    <row r="18" spans="1:5" ht="21" customHeight="1">
      <c r="A18" s="223"/>
      <c r="B18" s="236" t="s">
        <v>189</v>
      </c>
      <c r="C18" s="223"/>
      <c r="D18" s="225"/>
      <c r="E18" s="237"/>
    </row>
    <row r="19" spans="1:5" ht="21" customHeight="1">
      <c r="A19" s="227"/>
      <c r="B19" s="228" t="s">
        <v>254</v>
      </c>
      <c r="C19" s="227"/>
      <c r="D19" s="229"/>
      <c r="E19" s="238"/>
    </row>
    <row r="20" spans="1:5" ht="21" customHeight="1">
      <c r="A20" s="241">
        <v>1</v>
      </c>
      <c r="B20" s="242" t="s">
        <v>191</v>
      </c>
      <c r="C20" s="241" t="s">
        <v>3</v>
      </c>
      <c r="D20" s="243">
        <v>0</v>
      </c>
      <c r="E20" s="244"/>
    </row>
    <row r="21" spans="1:5" ht="21" customHeight="1">
      <c r="A21" s="245">
        <v>2</v>
      </c>
      <c r="B21" s="246" t="s">
        <v>255</v>
      </c>
      <c r="C21" s="245"/>
      <c r="D21" s="247"/>
      <c r="E21" s="248"/>
    </row>
    <row r="22" spans="1:5" ht="21" customHeight="1">
      <c r="A22" s="249"/>
      <c r="B22" s="250" t="s">
        <v>256</v>
      </c>
      <c r="C22" s="245" t="s">
        <v>3</v>
      </c>
      <c r="D22" s="247">
        <v>900</v>
      </c>
      <c r="E22" s="248"/>
    </row>
    <row r="23" spans="1:5" ht="21" customHeight="1">
      <c r="A23" s="249"/>
      <c r="B23" s="250" t="s">
        <v>257</v>
      </c>
      <c r="C23" s="245" t="s">
        <v>3</v>
      </c>
      <c r="D23" s="247">
        <v>900</v>
      </c>
      <c r="E23" s="248"/>
    </row>
    <row r="24" spans="1:5" ht="21" customHeight="1">
      <c r="A24" s="249"/>
      <c r="B24" s="250" t="s">
        <v>258</v>
      </c>
      <c r="C24" s="245" t="s">
        <v>3</v>
      </c>
      <c r="D24" s="247">
        <v>450</v>
      </c>
      <c r="E24" s="248"/>
    </row>
    <row r="25" spans="1:5" ht="21" customHeight="1">
      <c r="A25" s="249"/>
      <c r="B25" s="250" t="s">
        <v>259</v>
      </c>
      <c r="C25" s="245" t="s">
        <v>3</v>
      </c>
      <c r="D25" s="247">
        <v>0</v>
      </c>
      <c r="E25" s="248"/>
    </row>
    <row r="26" spans="1:5" ht="21" customHeight="1">
      <c r="A26" s="249"/>
      <c r="B26" s="250" t="s">
        <v>260</v>
      </c>
      <c r="C26" s="245" t="s">
        <v>3</v>
      </c>
      <c r="D26" s="247">
        <v>500</v>
      </c>
      <c r="E26" s="248"/>
    </row>
    <row r="27" spans="1:5" ht="21" customHeight="1">
      <c r="A27" s="249"/>
      <c r="B27" s="250" t="s">
        <v>261</v>
      </c>
      <c r="C27" s="245" t="s">
        <v>3</v>
      </c>
      <c r="D27" s="247">
        <v>0</v>
      </c>
      <c r="E27" s="248"/>
    </row>
    <row r="28" spans="1:5" ht="21" customHeight="1">
      <c r="A28" s="249"/>
      <c r="B28" s="250" t="s">
        <v>262</v>
      </c>
      <c r="C28" s="245" t="s">
        <v>3</v>
      </c>
      <c r="D28" s="247">
        <v>0</v>
      </c>
      <c r="E28" s="248"/>
    </row>
    <row r="29" spans="1:5" ht="21" customHeight="1">
      <c r="A29" s="249"/>
      <c r="B29" s="250" t="s">
        <v>263</v>
      </c>
      <c r="C29" s="245" t="s">
        <v>3</v>
      </c>
      <c r="D29" s="247">
        <v>1</v>
      </c>
      <c r="E29" s="248"/>
    </row>
    <row r="30" spans="1:5" ht="21" customHeight="1">
      <c r="A30" s="249"/>
      <c r="B30" s="250" t="s">
        <v>264</v>
      </c>
      <c r="C30" s="245" t="s">
        <v>3</v>
      </c>
      <c r="D30" s="247">
        <v>100</v>
      </c>
      <c r="E30" s="248"/>
    </row>
    <row r="31" spans="1:5" ht="21" customHeight="1">
      <c r="A31" s="249">
        <v>3</v>
      </c>
      <c r="B31" s="250" t="s">
        <v>265</v>
      </c>
      <c r="C31" s="245"/>
      <c r="D31" s="247"/>
      <c r="E31" s="248"/>
    </row>
    <row r="32" spans="1:5" ht="21" customHeight="1">
      <c r="A32" s="249"/>
      <c r="B32" s="250" t="s">
        <v>266</v>
      </c>
      <c r="C32" s="245" t="s">
        <v>3</v>
      </c>
      <c r="D32" s="247">
        <v>10</v>
      </c>
      <c r="E32" s="248"/>
    </row>
    <row r="33" spans="1:5" ht="21" customHeight="1">
      <c r="A33" s="249"/>
      <c r="B33" s="250" t="s">
        <v>267</v>
      </c>
      <c r="C33" s="245" t="s">
        <v>3</v>
      </c>
      <c r="D33" s="247">
        <v>100</v>
      </c>
      <c r="E33" s="248"/>
    </row>
    <row r="34" spans="1:5" ht="21" customHeight="1">
      <c r="A34" s="249"/>
      <c r="B34" s="250" t="s">
        <v>268</v>
      </c>
      <c r="C34" s="245" t="s">
        <v>3</v>
      </c>
      <c r="D34" s="247">
        <v>35</v>
      </c>
      <c r="E34" s="248"/>
    </row>
    <row r="35" spans="1:5" ht="21" customHeight="1">
      <c r="A35" s="249"/>
      <c r="B35" s="250" t="s">
        <v>269</v>
      </c>
      <c r="C35" s="245" t="s">
        <v>3</v>
      </c>
      <c r="D35" s="247">
        <v>1</v>
      </c>
      <c r="E35" s="248"/>
    </row>
    <row r="36" spans="1:5" ht="21" customHeight="1">
      <c r="A36" s="249"/>
      <c r="B36" s="250" t="s">
        <v>270</v>
      </c>
      <c r="C36" s="245" t="s">
        <v>3</v>
      </c>
      <c r="D36" s="247">
        <v>0</v>
      </c>
      <c r="E36" s="248"/>
    </row>
    <row r="37" spans="1:5" ht="21" customHeight="1">
      <c r="A37" s="251">
        <v>4</v>
      </c>
      <c r="B37" s="252" t="s">
        <v>193</v>
      </c>
      <c r="C37" s="251" t="s">
        <v>3</v>
      </c>
      <c r="D37" s="247">
        <v>0</v>
      </c>
      <c r="E37" s="248"/>
    </row>
    <row r="38" spans="1:5" ht="21" customHeight="1">
      <c r="A38" s="253">
        <v>5</v>
      </c>
      <c r="B38" s="254" t="s">
        <v>271</v>
      </c>
      <c r="C38" s="253" t="s">
        <v>9</v>
      </c>
      <c r="D38" s="255">
        <v>0</v>
      </c>
      <c r="E38" s="256"/>
    </row>
    <row r="39" spans="1:5" ht="21" customHeight="1">
      <c r="A39" s="227"/>
      <c r="B39" s="228" t="s">
        <v>272</v>
      </c>
      <c r="C39" s="227"/>
      <c r="D39" s="229"/>
      <c r="E39" s="238"/>
    </row>
    <row r="40" spans="1:5" ht="21" customHeight="1">
      <c r="A40" s="257">
        <v>1</v>
      </c>
      <c r="B40" s="258" t="s">
        <v>195</v>
      </c>
      <c r="C40" s="257" t="s">
        <v>210</v>
      </c>
      <c r="D40" s="259">
        <v>0</v>
      </c>
      <c r="E40" s="260"/>
    </row>
    <row r="41" spans="1:5" ht="21" customHeight="1">
      <c r="A41" s="227"/>
      <c r="B41" s="228" t="s">
        <v>273</v>
      </c>
      <c r="C41" s="227"/>
      <c r="D41" s="229"/>
      <c r="E41" s="238"/>
    </row>
    <row r="42" spans="1:5" ht="21" customHeight="1">
      <c r="A42" s="261">
        <v>1</v>
      </c>
      <c r="B42" s="262" t="s">
        <v>274</v>
      </c>
      <c r="C42" s="261"/>
      <c r="D42" s="263"/>
      <c r="E42" s="264"/>
    </row>
    <row r="43" spans="1:5" ht="21" customHeight="1">
      <c r="A43" s="249"/>
      <c r="B43" s="250" t="s">
        <v>275</v>
      </c>
      <c r="C43" s="249"/>
      <c r="D43" s="247"/>
      <c r="E43" s="248"/>
    </row>
    <row r="44" spans="1:5" ht="21" customHeight="1">
      <c r="A44" s="249"/>
      <c r="B44" s="250" t="s">
        <v>276</v>
      </c>
      <c r="C44" s="249" t="s">
        <v>3</v>
      </c>
      <c r="D44" s="247">
        <v>1000</v>
      </c>
      <c r="E44" s="248"/>
    </row>
    <row r="45" spans="1:5" ht="21" customHeight="1">
      <c r="A45" s="249"/>
      <c r="B45" s="250" t="s">
        <v>277</v>
      </c>
      <c r="C45" s="249" t="s">
        <v>3</v>
      </c>
      <c r="D45" s="247">
        <v>1400</v>
      </c>
      <c r="E45" s="248"/>
    </row>
    <row r="46" spans="1:5" ht="21" customHeight="1">
      <c r="A46" s="249"/>
      <c r="B46" s="250" t="s">
        <v>278</v>
      </c>
      <c r="C46" s="249" t="s">
        <v>3</v>
      </c>
      <c r="D46" s="247">
        <v>0</v>
      </c>
      <c r="E46" s="248"/>
    </row>
    <row r="47" spans="1:5" ht="21" customHeight="1">
      <c r="A47" s="265"/>
      <c r="B47" s="266" t="s">
        <v>279</v>
      </c>
      <c r="C47" s="265" t="s">
        <v>3</v>
      </c>
      <c r="D47" s="267">
        <v>65</v>
      </c>
      <c r="E47" s="268"/>
    </row>
    <row r="48" spans="1:5" ht="21" customHeight="1">
      <c r="A48" s="249"/>
      <c r="B48" s="250" t="s">
        <v>280</v>
      </c>
      <c r="C48" s="249" t="s">
        <v>3</v>
      </c>
      <c r="D48" s="247">
        <v>0</v>
      </c>
      <c r="E48" s="248"/>
    </row>
    <row r="49" spans="1:5" ht="21" customHeight="1">
      <c r="A49" s="249"/>
      <c r="B49" s="250" t="s">
        <v>281</v>
      </c>
      <c r="C49" s="249"/>
      <c r="D49" s="247"/>
      <c r="E49" s="248"/>
    </row>
    <row r="50" spans="1:5" ht="21" customHeight="1">
      <c r="A50" s="249"/>
      <c r="B50" s="250" t="s">
        <v>282</v>
      </c>
      <c r="C50" s="249" t="s">
        <v>3</v>
      </c>
      <c r="D50" s="247">
        <v>4000</v>
      </c>
      <c r="E50" s="248"/>
    </row>
    <row r="51" spans="1:5" ht="21" customHeight="1">
      <c r="A51" s="249"/>
      <c r="B51" s="250" t="s">
        <v>283</v>
      </c>
      <c r="C51" s="249" t="s">
        <v>3</v>
      </c>
      <c r="D51" s="247">
        <v>150</v>
      </c>
      <c r="E51" s="248"/>
    </row>
    <row r="52" spans="1:5" ht="21" customHeight="1">
      <c r="A52" s="249"/>
      <c r="B52" s="250" t="s">
        <v>284</v>
      </c>
      <c r="C52" s="249" t="s">
        <v>3</v>
      </c>
      <c r="D52" s="247">
        <v>40</v>
      </c>
      <c r="E52" s="248"/>
    </row>
    <row r="53" spans="1:5" ht="21" customHeight="1">
      <c r="A53" s="249"/>
      <c r="B53" s="250" t="s">
        <v>285</v>
      </c>
      <c r="C53" s="249"/>
      <c r="D53" s="247"/>
      <c r="E53" s="248"/>
    </row>
    <row r="54" spans="1:5" ht="21" customHeight="1">
      <c r="A54" s="269"/>
      <c r="B54" s="270" t="s">
        <v>286</v>
      </c>
      <c r="C54" s="269" t="s">
        <v>49</v>
      </c>
      <c r="D54" s="271">
        <v>1</v>
      </c>
      <c r="E54" s="272"/>
    </row>
    <row r="55" spans="1:5" ht="21" customHeight="1">
      <c r="A55" s="265"/>
      <c r="B55" s="273"/>
      <c r="C55" s="265" t="s">
        <v>3</v>
      </c>
      <c r="D55" s="267">
        <v>20</v>
      </c>
      <c r="E55" s="268"/>
    </row>
    <row r="56" spans="1:5" ht="21" customHeight="1">
      <c r="A56" s="249"/>
      <c r="B56" s="250" t="s">
        <v>287</v>
      </c>
      <c r="C56" s="249" t="s">
        <v>3</v>
      </c>
      <c r="D56" s="247">
        <v>12</v>
      </c>
      <c r="E56" s="248"/>
    </row>
    <row r="57" spans="1:5" ht="21" customHeight="1">
      <c r="A57" s="274"/>
      <c r="B57" s="275" t="s">
        <v>288</v>
      </c>
      <c r="C57" s="269" t="s">
        <v>49</v>
      </c>
      <c r="D57" s="276">
        <v>1</v>
      </c>
      <c r="E57" s="277"/>
    </row>
    <row r="58" spans="1:5" ht="21" customHeight="1">
      <c r="A58" s="278"/>
      <c r="B58" s="279"/>
      <c r="C58" s="280" t="s">
        <v>3</v>
      </c>
      <c r="D58" s="281">
        <v>10</v>
      </c>
      <c r="E58" s="282"/>
    </row>
    <row r="59" spans="1:5" ht="21" customHeight="1">
      <c r="A59" s="227"/>
      <c r="B59" s="228" t="s">
        <v>289</v>
      </c>
      <c r="C59" s="227"/>
      <c r="D59" s="229"/>
      <c r="E59" s="238"/>
    </row>
    <row r="60" spans="1:5" ht="21" customHeight="1">
      <c r="A60" s="241">
        <v>1</v>
      </c>
      <c r="B60" s="242" t="s">
        <v>198</v>
      </c>
      <c r="C60" s="241" t="s">
        <v>3</v>
      </c>
      <c r="D60" s="283">
        <v>40000</v>
      </c>
      <c r="E60" s="284"/>
    </row>
    <row r="61" spans="1:5" ht="21" customHeight="1">
      <c r="A61" s="249">
        <v>2</v>
      </c>
      <c r="B61" s="250" t="s">
        <v>290</v>
      </c>
      <c r="C61" s="249"/>
      <c r="D61" s="247"/>
      <c r="E61" s="248"/>
    </row>
    <row r="62" spans="1:5" ht="21" customHeight="1">
      <c r="A62" s="249"/>
      <c r="B62" s="250" t="s">
        <v>291</v>
      </c>
      <c r="C62" s="249" t="s">
        <v>3</v>
      </c>
      <c r="D62" s="247">
        <v>2500</v>
      </c>
      <c r="E62" s="285"/>
    </row>
    <row r="63" spans="1:5" ht="21" customHeight="1">
      <c r="A63" s="249"/>
      <c r="B63" s="250" t="s">
        <v>292</v>
      </c>
      <c r="C63" s="249" t="s">
        <v>3</v>
      </c>
      <c r="D63" s="247">
        <v>200</v>
      </c>
      <c r="E63" s="248"/>
    </row>
    <row r="64" spans="1:5" ht="21" customHeight="1">
      <c r="A64" s="249"/>
      <c r="B64" s="250" t="s">
        <v>293</v>
      </c>
      <c r="C64" s="249" t="s">
        <v>3</v>
      </c>
      <c r="D64" s="247">
        <v>15</v>
      </c>
      <c r="E64" s="248"/>
    </row>
    <row r="65" spans="1:5" ht="21" customHeight="1">
      <c r="A65" s="218"/>
      <c r="B65" s="219" t="s">
        <v>294</v>
      </c>
      <c r="C65" s="220"/>
      <c r="D65" s="221"/>
      <c r="E65" s="235"/>
    </row>
    <row r="66" spans="1:5" ht="21" customHeight="1">
      <c r="A66" s="223"/>
      <c r="B66" s="236" t="s">
        <v>295</v>
      </c>
      <c r="C66" s="223"/>
      <c r="D66" s="225"/>
      <c r="E66" s="237"/>
    </row>
    <row r="67" spans="1:5" ht="21" customHeight="1">
      <c r="A67" s="227"/>
      <c r="B67" s="228" t="s">
        <v>296</v>
      </c>
      <c r="C67" s="227"/>
      <c r="D67" s="229"/>
      <c r="E67" s="238"/>
    </row>
    <row r="68" spans="1:5" ht="21" customHeight="1">
      <c r="A68" s="241">
        <v>1</v>
      </c>
      <c r="B68" s="242" t="s">
        <v>200</v>
      </c>
      <c r="C68" s="241" t="s">
        <v>3</v>
      </c>
      <c r="D68" s="283">
        <v>4000</v>
      </c>
      <c r="E68" s="284"/>
    </row>
    <row r="69" spans="1:5" ht="21" customHeight="1">
      <c r="A69" s="249">
        <v>2</v>
      </c>
      <c r="B69" s="250" t="s">
        <v>201</v>
      </c>
      <c r="C69" s="249" t="s">
        <v>3</v>
      </c>
      <c r="D69" s="247">
        <v>0</v>
      </c>
      <c r="E69" s="248"/>
    </row>
    <row r="70" spans="1:5" ht="21" customHeight="1">
      <c r="A70" s="286">
        <v>3</v>
      </c>
      <c r="B70" s="287" t="s">
        <v>199</v>
      </c>
      <c r="C70" s="286" t="s">
        <v>3</v>
      </c>
      <c r="D70" s="288">
        <v>300</v>
      </c>
      <c r="E70" s="289"/>
    </row>
    <row r="71" spans="1:5" ht="21" customHeight="1">
      <c r="A71" s="227"/>
      <c r="B71" s="228" t="s">
        <v>297</v>
      </c>
      <c r="C71" s="227"/>
      <c r="D71" s="229"/>
      <c r="E71" s="238"/>
    </row>
    <row r="72" spans="1:5" ht="21" customHeight="1">
      <c r="A72" s="241">
        <v>1</v>
      </c>
      <c r="B72" s="242" t="s">
        <v>202</v>
      </c>
      <c r="C72" s="241"/>
      <c r="D72" s="283"/>
      <c r="E72" s="284"/>
    </row>
    <row r="73" spans="1:5" ht="21" customHeight="1">
      <c r="A73" s="290"/>
      <c r="B73" s="291" t="s">
        <v>298</v>
      </c>
      <c r="C73" s="292" t="s">
        <v>3</v>
      </c>
      <c r="D73" s="293">
        <v>0</v>
      </c>
      <c r="E73" s="294"/>
    </row>
    <row r="74" spans="1:5" ht="21" customHeight="1">
      <c r="A74" s="292"/>
      <c r="B74" s="291" t="s">
        <v>299</v>
      </c>
      <c r="C74" s="292" t="s">
        <v>3</v>
      </c>
      <c r="D74" s="295">
        <v>80</v>
      </c>
      <c r="E74" s="296"/>
    </row>
    <row r="75" spans="1:5" ht="21" customHeight="1">
      <c r="A75" s="249">
        <v>2</v>
      </c>
      <c r="B75" s="250" t="s">
        <v>300</v>
      </c>
      <c r="C75" s="249" t="s">
        <v>3</v>
      </c>
      <c r="D75" s="247">
        <v>1500</v>
      </c>
      <c r="E75" s="248"/>
    </row>
    <row r="76" spans="1:5" ht="21" customHeight="1">
      <c r="A76" s="297">
        <v>3</v>
      </c>
      <c r="B76" s="298" t="s">
        <v>203</v>
      </c>
      <c r="C76" s="297" t="s">
        <v>3</v>
      </c>
      <c r="D76" s="299">
        <v>0</v>
      </c>
      <c r="E76" s="300"/>
    </row>
    <row r="77" spans="1:5" ht="21" customHeight="1">
      <c r="A77" s="274">
        <v>4</v>
      </c>
      <c r="B77" s="275" t="s">
        <v>301</v>
      </c>
      <c r="C77" s="274"/>
      <c r="D77" s="276"/>
      <c r="E77" s="277"/>
    </row>
    <row r="78" spans="1:5" ht="21" customHeight="1">
      <c r="A78" s="280"/>
      <c r="B78" s="301" t="s">
        <v>302</v>
      </c>
      <c r="C78" s="280" t="s">
        <v>3</v>
      </c>
      <c r="D78" s="302">
        <v>0</v>
      </c>
      <c r="E78" s="303"/>
    </row>
    <row r="79" spans="1:5" ht="21" customHeight="1">
      <c r="A79" s="304"/>
      <c r="B79" s="305"/>
      <c r="C79" s="304"/>
      <c r="D79" s="306"/>
      <c r="E79" s="307"/>
    </row>
    <row r="80" spans="1:5" ht="21" customHeight="1">
      <c r="A80" s="223"/>
      <c r="B80" s="236" t="s">
        <v>303</v>
      </c>
      <c r="C80" s="223"/>
      <c r="D80" s="225"/>
      <c r="E80" s="237"/>
    </row>
    <row r="81" spans="1:5" ht="21" customHeight="1">
      <c r="A81" s="227"/>
      <c r="B81" s="228" t="s">
        <v>204</v>
      </c>
      <c r="C81" s="227"/>
      <c r="D81" s="229"/>
      <c r="E81" s="238"/>
    </row>
    <row r="82" spans="1:5" ht="21" customHeight="1">
      <c r="A82" s="308">
        <v>1</v>
      </c>
      <c r="B82" s="309" t="s">
        <v>205</v>
      </c>
      <c r="C82" s="308" t="s">
        <v>3</v>
      </c>
      <c r="D82" s="310">
        <v>3500</v>
      </c>
      <c r="E82" s="311"/>
    </row>
    <row r="83" spans="1:5" ht="21" customHeight="1">
      <c r="A83" s="312"/>
      <c r="B83" s="313"/>
      <c r="C83" s="312" t="s">
        <v>9</v>
      </c>
      <c r="D83" s="314">
        <v>500</v>
      </c>
      <c r="E83" s="315"/>
    </row>
    <row r="84" spans="1:5" ht="21" customHeight="1">
      <c r="A84" s="227"/>
      <c r="B84" s="228" t="s">
        <v>206</v>
      </c>
      <c r="C84" s="227"/>
      <c r="D84" s="229"/>
      <c r="E84" s="238"/>
    </row>
    <row r="85" spans="1:5" ht="21" customHeight="1">
      <c r="A85" s="308">
        <v>1</v>
      </c>
      <c r="B85" s="309" t="s">
        <v>207</v>
      </c>
      <c r="C85" s="308" t="s">
        <v>3</v>
      </c>
      <c r="D85" s="310">
        <v>25000</v>
      </c>
      <c r="E85" s="311"/>
    </row>
    <row r="86" spans="1:5" ht="21" customHeight="1">
      <c r="A86" s="312"/>
      <c r="B86" s="313"/>
      <c r="C86" s="312" t="s">
        <v>19</v>
      </c>
      <c r="D86" s="314">
        <v>26510</v>
      </c>
      <c r="E86" s="315"/>
    </row>
  </sheetData>
  <mergeCells count="2">
    <mergeCell ref="A1:E1"/>
    <mergeCell ref="A2:E2"/>
  </mergeCells>
  <pageMargins left="0.7" right="0.17" top="0.75" bottom="0.22" header="0.3" footer="0.3"/>
  <pageSetup paperSize="9" scale="90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7030A0"/>
  </sheetPr>
  <dimension ref="A1:H143"/>
  <sheetViews>
    <sheetView showGridLines="0" view="pageBreakPreview" topLeftCell="A13" zoomScaleSheetLayoutView="100" workbookViewId="0">
      <selection activeCell="G95" sqref="G95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107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158"/>
      <c r="B3" s="476" t="s">
        <v>316</v>
      </c>
      <c r="C3" s="476"/>
      <c r="D3" s="476"/>
      <c r="E3" s="476"/>
      <c r="F3" s="476"/>
      <c r="G3" s="476"/>
    </row>
    <row r="4" spans="1:7" s="157" customFormat="1" ht="3.75" customHeight="1">
      <c r="A4" s="322"/>
      <c r="B4" s="322"/>
      <c r="C4" s="322"/>
      <c r="D4" s="322"/>
      <c r="E4" s="322"/>
      <c r="F4" s="322"/>
      <c r="G4" s="322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317</v>
      </c>
      <c r="F5" s="487">
        <v>21824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F12</f>
        <v>39</v>
      </c>
      <c r="F12" s="131">
        <v>39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90">
        <f t="shared" ref="E13:E20" si="0">F13</f>
        <v>113</v>
      </c>
      <c r="F13" s="91">
        <v>113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90">
        <f t="shared" si="0"/>
        <v>180</v>
      </c>
      <c r="F14" s="91">
        <v>180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90">
        <f t="shared" si="0"/>
        <v>79</v>
      </c>
      <c r="F15" s="91">
        <v>79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90">
        <f t="shared" si="0"/>
        <v>23</v>
      </c>
      <c r="F16" s="91">
        <v>23</v>
      </c>
      <c r="G16" s="92"/>
    </row>
    <row r="17" spans="1:7" s="1" customFormat="1" ht="23.1" customHeight="1">
      <c r="A17" s="166"/>
      <c r="B17" s="160" t="s">
        <v>312</v>
      </c>
      <c r="C17" s="95" t="s">
        <v>3</v>
      </c>
      <c r="D17" s="96"/>
      <c r="E17" s="90">
        <f t="shared" si="0"/>
        <v>64</v>
      </c>
      <c r="F17" s="91">
        <v>64</v>
      </c>
      <c r="G17" s="92"/>
    </row>
    <row r="18" spans="1:7" s="1" customFormat="1" ht="23.1" customHeight="1">
      <c r="A18" s="323"/>
      <c r="B18" s="330" t="s">
        <v>311</v>
      </c>
      <c r="C18" s="325"/>
      <c r="D18" s="326"/>
      <c r="E18" s="327">
        <f>E19+E20</f>
        <v>65</v>
      </c>
      <c r="F18" s="328">
        <f>F19+F20</f>
        <v>65</v>
      </c>
      <c r="G18" s="329"/>
    </row>
    <row r="19" spans="1:7" s="1" customFormat="1" ht="23.1" customHeight="1">
      <c r="A19" s="323"/>
      <c r="B19" s="324" t="s">
        <v>309</v>
      </c>
      <c r="C19" s="325"/>
      <c r="D19" s="326"/>
      <c r="E19" s="327">
        <f t="shared" si="0"/>
        <v>64</v>
      </c>
      <c r="F19" s="328">
        <v>64</v>
      </c>
      <c r="G19" s="329"/>
    </row>
    <row r="20" spans="1:7" s="1" customFormat="1" ht="23.1" customHeight="1">
      <c r="A20" s="323"/>
      <c r="B20" s="324" t="s">
        <v>310</v>
      </c>
      <c r="C20" s="325"/>
      <c r="D20" s="326"/>
      <c r="E20" s="327">
        <f t="shared" si="0"/>
        <v>1</v>
      </c>
      <c r="F20" s="328">
        <v>1</v>
      </c>
      <c r="G20" s="329"/>
    </row>
    <row r="21" spans="1:7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7" ht="23.1" customHeight="1">
      <c r="A22" s="139"/>
      <c r="B22" s="122" t="s">
        <v>225</v>
      </c>
      <c r="C22" s="123" t="s">
        <v>3</v>
      </c>
      <c r="D22" s="124">
        <v>900</v>
      </c>
      <c r="E22" s="130">
        <f>F22</f>
        <v>77</v>
      </c>
      <c r="F22" s="113">
        <f>F23</f>
        <v>77</v>
      </c>
      <c r="G22" s="114">
        <f>E22*100/D22</f>
        <v>8.5555555555555554</v>
      </c>
    </row>
    <row r="23" spans="1:7" ht="23.1" customHeight="1">
      <c r="A23" s="116"/>
      <c r="B23" s="125" t="s">
        <v>211</v>
      </c>
      <c r="C23" s="126"/>
      <c r="D23" s="127"/>
      <c r="E23" s="90">
        <f t="shared" ref="E23:E24" si="1">F23</f>
        <v>77</v>
      </c>
      <c r="F23" s="93">
        <v>77</v>
      </c>
      <c r="G23" s="94"/>
    </row>
    <row r="24" spans="1:7" ht="23.1" customHeight="1">
      <c r="A24" s="116"/>
      <c r="B24" s="125" t="s">
        <v>212</v>
      </c>
      <c r="C24" s="126"/>
      <c r="D24" s="127"/>
      <c r="E24" s="90">
        <f t="shared" si="1"/>
        <v>60</v>
      </c>
      <c r="F24" s="93">
        <v>60</v>
      </c>
      <c r="G24" s="94"/>
    </row>
    <row r="25" spans="1:7" ht="23.1" customHeight="1">
      <c r="A25" s="116"/>
      <c r="B25" s="125" t="s">
        <v>213</v>
      </c>
      <c r="C25" s="126" t="s">
        <v>3</v>
      </c>
      <c r="D25" s="127">
        <v>900</v>
      </c>
      <c r="E25" s="90">
        <f>E26</f>
        <v>283</v>
      </c>
      <c r="F25" s="93">
        <f>F26</f>
        <v>283</v>
      </c>
      <c r="G25" s="94">
        <f>E25*100/D25</f>
        <v>31.444444444444443</v>
      </c>
    </row>
    <row r="26" spans="1:7" ht="23.1" customHeight="1">
      <c r="A26" s="116"/>
      <c r="B26" s="128" t="s">
        <v>217</v>
      </c>
      <c r="C26" s="126"/>
      <c r="D26" s="127"/>
      <c r="E26" s="90">
        <f>F26</f>
        <v>283</v>
      </c>
      <c r="F26" s="93">
        <v>283</v>
      </c>
      <c r="G26" s="94"/>
    </row>
    <row r="27" spans="1:7" ht="23.1" customHeight="1">
      <c r="A27" s="116"/>
      <c r="B27" s="128" t="s">
        <v>237</v>
      </c>
      <c r="C27" s="126"/>
      <c r="D27" s="127"/>
      <c r="E27" s="90">
        <f>F27</f>
        <v>261</v>
      </c>
      <c r="F27" s="93">
        <v>261</v>
      </c>
      <c r="G27" s="94"/>
    </row>
    <row r="28" spans="1:7" ht="23.1" customHeight="1">
      <c r="A28" s="116"/>
      <c r="B28" s="128" t="s">
        <v>238</v>
      </c>
      <c r="C28" s="126"/>
      <c r="D28" s="127"/>
      <c r="E28" s="90">
        <f>F28</f>
        <v>22</v>
      </c>
      <c r="F28" s="93">
        <v>22</v>
      </c>
      <c r="G28" s="94"/>
    </row>
    <row r="29" spans="1:7" ht="23.1" customHeight="1">
      <c r="A29" s="116"/>
      <c r="B29" s="128" t="s">
        <v>214</v>
      </c>
      <c r="C29" s="126"/>
      <c r="D29" s="127"/>
      <c r="E29" s="90">
        <f>F29</f>
        <v>142</v>
      </c>
      <c r="F29" s="93">
        <f>F31</f>
        <v>142</v>
      </c>
      <c r="G29" s="94"/>
    </row>
    <row r="30" spans="1:7" ht="23.1" customHeight="1">
      <c r="A30" s="116"/>
      <c r="B30" s="128" t="s">
        <v>216</v>
      </c>
      <c r="C30" s="126"/>
      <c r="D30" s="127"/>
      <c r="E30" s="90">
        <f t="shared" ref="E30:E51" si="2">F30</f>
        <v>0</v>
      </c>
      <c r="F30" s="93">
        <v>0</v>
      </c>
      <c r="G30" s="94"/>
    </row>
    <row r="31" spans="1:7" ht="23.1" customHeight="1">
      <c r="A31" s="116"/>
      <c r="B31" s="128" t="s">
        <v>215</v>
      </c>
      <c r="C31" s="126"/>
      <c r="D31" s="127"/>
      <c r="E31" s="90">
        <f t="shared" si="2"/>
        <v>142</v>
      </c>
      <c r="F31" s="93">
        <v>142</v>
      </c>
      <c r="G31" s="94"/>
    </row>
    <row r="32" spans="1:7" ht="23.1" customHeight="1">
      <c r="A32" s="116"/>
      <c r="B32" s="128" t="s">
        <v>218</v>
      </c>
      <c r="C32" s="126"/>
      <c r="D32" s="127"/>
      <c r="E32" s="90">
        <f t="shared" si="2"/>
        <v>0</v>
      </c>
      <c r="F32" s="93">
        <v>0</v>
      </c>
      <c r="G32" s="94"/>
    </row>
    <row r="33" spans="1:7" ht="23.1" customHeight="1">
      <c r="A33" s="116"/>
      <c r="B33" s="128" t="s">
        <v>219</v>
      </c>
      <c r="C33" s="126"/>
      <c r="D33" s="127"/>
      <c r="E33" s="90">
        <f t="shared" si="2"/>
        <v>148</v>
      </c>
      <c r="F33" s="93">
        <v>148</v>
      </c>
      <c r="G33" s="94"/>
    </row>
    <row r="34" spans="1:7" ht="23.1" customHeight="1">
      <c r="A34" s="116"/>
      <c r="B34" s="128" t="s">
        <v>220</v>
      </c>
      <c r="C34" s="126"/>
      <c r="D34" s="127"/>
      <c r="E34" s="90">
        <f t="shared" si="2"/>
        <v>135</v>
      </c>
      <c r="F34" s="93">
        <v>135</v>
      </c>
      <c r="G34" s="94"/>
    </row>
    <row r="35" spans="1:7" ht="23.1" customHeight="1">
      <c r="A35" s="116"/>
      <c r="B35" s="128" t="s">
        <v>236</v>
      </c>
      <c r="C35" s="126"/>
      <c r="D35" s="127"/>
      <c r="E35" s="90">
        <f t="shared" si="2"/>
        <v>840</v>
      </c>
      <c r="F35" s="93">
        <v>840</v>
      </c>
      <c r="G35" s="94"/>
    </row>
    <row r="36" spans="1:7" ht="23.1" customHeight="1">
      <c r="A36" s="116"/>
      <c r="B36" s="125" t="s">
        <v>229</v>
      </c>
      <c r="C36" s="126" t="s">
        <v>3</v>
      </c>
      <c r="D36" s="127">
        <v>450</v>
      </c>
      <c r="E36" s="90">
        <f t="shared" si="2"/>
        <v>0</v>
      </c>
      <c r="F36" s="93">
        <v>0</v>
      </c>
      <c r="G36" s="94">
        <f>E36*100/D36</f>
        <v>0</v>
      </c>
    </row>
    <row r="37" spans="1:7" ht="23.1" customHeight="1">
      <c r="A37" s="116"/>
      <c r="B37" s="125" t="s">
        <v>321</v>
      </c>
      <c r="C37" s="126" t="s">
        <v>3</v>
      </c>
      <c r="D37" s="127">
        <v>400</v>
      </c>
      <c r="E37" s="90">
        <v>0</v>
      </c>
      <c r="F37" s="93">
        <v>0</v>
      </c>
      <c r="G37" s="94">
        <f>E37*100/D37</f>
        <v>0</v>
      </c>
    </row>
    <row r="38" spans="1:7" ht="23.1" customHeight="1">
      <c r="A38" s="116"/>
      <c r="B38" s="125" t="s">
        <v>211</v>
      </c>
      <c r="C38" s="126"/>
      <c r="D38" s="127"/>
      <c r="E38" s="90">
        <f t="shared" si="2"/>
        <v>0</v>
      </c>
      <c r="F38" s="93">
        <v>0</v>
      </c>
      <c r="G38" s="94"/>
    </row>
    <row r="39" spans="1:7" ht="23.1" customHeight="1">
      <c r="A39" s="116"/>
      <c r="B39" s="125" t="s">
        <v>212</v>
      </c>
      <c r="C39" s="126"/>
      <c r="D39" s="127"/>
      <c r="E39" s="90">
        <f t="shared" si="2"/>
        <v>0</v>
      </c>
      <c r="F39" s="93">
        <v>0</v>
      </c>
      <c r="G39" s="94"/>
    </row>
    <row r="40" spans="1:7" ht="24" customHeight="1">
      <c r="A40" s="151"/>
      <c r="B40" s="152" t="s">
        <v>232</v>
      </c>
      <c r="C40" s="153" t="s">
        <v>3</v>
      </c>
      <c r="D40" s="154">
        <v>1</v>
      </c>
      <c r="E40" s="155">
        <f t="shared" si="2"/>
        <v>1</v>
      </c>
      <c r="F40" s="98">
        <v>1</v>
      </c>
      <c r="G40" s="99">
        <f>E40*100/D40</f>
        <v>100</v>
      </c>
    </row>
    <row r="41" spans="1:7" ht="21" customHeight="1">
      <c r="A41" s="182">
        <v>2</v>
      </c>
      <c r="B41" s="207" t="s">
        <v>304</v>
      </c>
      <c r="C41" s="208"/>
      <c r="D41" s="209"/>
      <c r="E41" s="167"/>
      <c r="F41" s="178"/>
      <c r="G41" s="179"/>
    </row>
    <row r="42" spans="1:7" ht="21" customHeight="1">
      <c r="A42" s="139"/>
      <c r="B42" s="122" t="s">
        <v>222</v>
      </c>
      <c r="C42" s="123" t="s">
        <v>3</v>
      </c>
      <c r="D42" s="124">
        <v>10</v>
      </c>
      <c r="E42" s="90">
        <f>E43</f>
        <v>1</v>
      </c>
      <c r="F42" s="93">
        <f>F43</f>
        <v>1</v>
      </c>
      <c r="G42" s="114">
        <f>E42*100/D42</f>
        <v>10</v>
      </c>
    </row>
    <row r="43" spans="1:7" ht="21" customHeight="1">
      <c r="A43" s="116"/>
      <c r="B43" s="125" t="s">
        <v>211</v>
      </c>
      <c r="C43" s="126"/>
      <c r="D43" s="127"/>
      <c r="E43" s="90">
        <f t="shared" si="2"/>
        <v>1</v>
      </c>
      <c r="F43" s="93">
        <v>1</v>
      </c>
      <c r="G43" s="94"/>
    </row>
    <row r="44" spans="1:7" ht="21" customHeight="1">
      <c r="A44" s="116"/>
      <c r="B44" s="125" t="s">
        <v>212</v>
      </c>
      <c r="C44" s="126"/>
      <c r="D44" s="127"/>
      <c r="E44" s="90">
        <f t="shared" si="2"/>
        <v>0</v>
      </c>
      <c r="F44" s="93">
        <v>0</v>
      </c>
      <c r="G44" s="94"/>
    </row>
    <row r="45" spans="1:7" ht="21" customHeight="1">
      <c r="A45" s="116"/>
      <c r="B45" s="125" t="s">
        <v>223</v>
      </c>
      <c r="C45" s="126" t="s">
        <v>3</v>
      </c>
      <c r="D45" s="127">
        <v>100</v>
      </c>
      <c r="E45" s="90">
        <f t="shared" si="2"/>
        <v>0</v>
      </c>
      <c r="F45" s="93">
        <v>0</v>
      </c>
      <c r="G45" s="94">
        <f>E45*100/D45</f>
        <v>0</v>
      </c>
    </row>
    <row r="46" spans="1:7" ht="21" customHeight="1">
      <c r="A46" s="116"/>
      <c r="B46" s="125" t="s">
        <v>211</v>
      </c>
      <c r="C46" s="126"/>
      <c r="D46" s="127"/>
      <c r="E46" s="90">
        <f t="shared" si="2"/>
        <v>0</v>
      </c>
      <c r="F46" s="93">
        <v>0</v>
      </c>
      <c r="G46" s="94"/>
    </row>
    <row r="47" spans="1:7" ht="21" customHeight="1">
      <c r="A47" s="116"/>
      <c r="B47" s="125" t="s">
        <v>212</v>
      </c>
      <c r="C47" s="126"/>
      <c r="D47" s="127"/>
      <c r="E47" s="90">
        <f t="shared" si="2"/>
        <v>0</v>
      </c>
      <c r="F47" s="93">
        <v>0</v>
      </c>
      <c r="G47" s="94"/>
    </row>
    <row r="48" spans="1:7" ht="21" customHeight="1">
      <c r="A48" s="116"/>
      <c r="B48" s="125" t="s">
        <v>224</v>
      </c>
      <c r="C48" s="126" t="s">
        <v>3</v>
      </c>
      <c r="D48" s="127">
        <v>35</v>
      </c>
      <c r="E48" s="90">
        <f>E49</f>
        <v>3</v>
      </c>
      <c r="F48" s="93">
        <f>F49</f>
        <v>3</v>
      </c>
      <c r="G48" s="94">
        <f>E48*100/D48</f>
        <v>8.5714285714285712</v>
      </c>
    </row>
    <row r="49" spans="1:7" ht="21" customHeight="1">
      <c r="A49" s="116"/>
      <c r="B49" s="125" t="s">
        <v>211</v>
      </c>
      <c r="C49" s="126"/>
      <c r="D49" s="127"/>
      <c r="E49" s="90">
        <f>F49</f>
        <v>3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90">
        <f t="shared" si="2"/>
        <v>3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10">
        <f t="shared" si="2"/>
        <v>1</v>
      </c>
      <c r="F51" s="142">
        <v>1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6</v>
      </c>
      <c r="F52" s="168">
        <f>F53+F54+F55</f>
        <v>6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90">
        <f t="shared" ref="E53:E55" si="3">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90">
        <f t="shared" si="3"/>
        <v>1</v>
      </c>
      <c r="F54" s="91">
        <v>1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90">
        <f t="shared" si="3"/>
        <v>5</v>
      </c>
      <c r="F55" s="134">
        <v>5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318">
        <f>F57</f>
        <v>2027</v>
      </c>
      <c r="F57" s="100">
        <v>2027</v>
      </c>
      <c r="G57" s="101">
        <f>E57*100/D57</f>
        <v>5.0674999999999999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90">
        <f t="shared" ref="E59:E60" si="4">F59</f>
        <v>0</v>
      </c>
      <c r="F59" s="93">
        <v>0</v>
      </c>
      <c r="G59" s="94">
        <f t="shared" ref="G59:G60" si="5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90">
        <f t="shared" si="4"/>
        <v>0</v>
      </c>
      <c r="F60" s="93">
        <v>0</v>
      </c>
      <c r="G60" s="94">
        <f t="shared" si="5"/>
        <v>0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55">
        <f t="shared" ref="E61" si="6">F61</f>
        <v>0</v>
      </c>
      <c r="F61" s="98">
        <v>0</v>
      </c>
      <c r="G61" s="99">
        <f t="shared" ref="G61" si="7">E61*100/D61</f>
        <v>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ht="20.25" customHeight="1">
      <c r="A66" s="400"/>
      <c r="B66" s="401" t="s">
        <v>327</v>
      </c>
      <c r="C66" s="402" t="s">
        <v>3</v>
      </c>
      <c r="D66" s="403">
        <v>2000</v>
      </c>
      <c r="E66" s="404">
        <f t="shared" ref="E66" si="8">F66</f>
        <v>0</v>
      </c>
      <c r="F66" s="405">
        <v>0</v>
      </c>
      <c r="G66" s="406"/>
    </row>
    <row r="67" spans="1:7" ht="20.25" customHeight="1">
      <c r="A67" s="407"/>
      <c r="B67" s="408" t="s">
        <v>328</v>
      </c>
      <c r="C67" s="409"/>
      <c r="D67" s="410"/>
      <c r="E67" s="404"/>
      <c r="F67" s="411"/>
      <c r="G67" s="412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E72+E73</f>
        <v>0</v>
      </c>
      <c r="F71" s="131">
        <f>F72+F73</f>
        <v>0</v>
      </c>
      <c r="G71" s="132">
        <f>E71*100/D71</f>
        <v>0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90">
        <f t="shared" ref="E72:E81" si="9">F72</f>
        <v>0</v>
      </c>
      <c r="F72" s="93">
        <v>0</v>
      </c>
      <c r="G72" s="94">
        <f>E72*100/D72</f>
        <v>0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90">
        <f t="shared" si="9"/>
        <v>0</v>
      </c>
      <c r="F73" s="91">
        <v>0</v>
      </c>
      <c r="G73" s="94">
        <f t="shared" ref="G73:G81" si="10">E73*100/D73</f>
        <v>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E75+E76</f>
        <v>421</v>
      </c>
      <c r="F74" s="131">
        <f>F75+F76</f>
        <v>421</v>
      </c>
      <c r="G74" s="132">
        <f>E74*100/D74</f>
        <v>10.395061728395062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90">
        <f t="shared" si="9"/>
        <v>396</v>
      </c>
      <c r="F75" s="93">
        <v>396</v>
      </c>
      <c r="G75" s="94">
        <f t="shared" si="10"/>
        <v>10.153846153846153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90">
        <f t="shared" si="9"/>
        <v>25</v>
      </c>
      <c r="F76" s="93">
        <v>25</v>
      </c>
      <c r="G76" s="94">
        <f t="shared" ref="G76" si="11">E76*100/D76</f>
        <v>16.666666666666668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90">
        <f>E80+E81</f>
        <v>0</v>
      </c>
      <c r="F77" s="91">
        <f>F80+F81</f>
        <v>0</v>
      </c>
      <c r="G77" s="92">
        <f>E77*100/D77</f>
        <v>0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90">
        <f>E79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90">
        <f t="shared" si="9"/>
        <v>0</v>
      </c>
      <c r="F79" s="91">
        <v>0</v>
      </c>
      <c r="G79" s="94">
        <f t="shared" si="10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90">
        <f t="shared" si="9"/>
        <v>0</v>
      </c>
      <c r="F80" s="93">
        <v>0</v>
      </c>
      <c r="G80" s="94">
        <f t="shared" si="10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55">
        <f t="shared" si="9"/>
        <v>0</v>
      </c>
      <c r="F81" s="347">
        <v>0</v>
      </c>
      <c r="G81" s="99">
        <f t="shared" si="10"/>
        <v>0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80</v>
      </c>
      <c r="F85" s="359">
        <f>F87</f>
        <v>80</v>
      </c>
      <c r="G85" s="360">
        <f>E85*100/D85</f>
        <v>1.6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37</v>
      </c>
      <c r="F86" s="368">
        <f>F88</f>
        <v>37</v>
      </c>
      <c r="G86" s="369">
        <f t="shared" ref="G86:G106" si="12">E86*100/D86</f>
        <v>6.7272727272727275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90">
        <f t="shared" ref="E87:E90" si="13">F87</f>
        <v>80</v>
      </c>
      <c r="F87" s="113">
        <v>80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90">
        <f t="shared" si="13"/>
        <v>37</v>
      </c>
      <c r="F88" s="93">
        <v>37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90">
        <f t="shared" si="13"/>
        <v>23</v>
      </c>
      <c r="F89" s="93">
        <v>23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90">
        <f t="shared" si="13"/>
        <v>40</v>
      </c>
      <c r="F90" s="352">
        <v>40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318">
        <f>F92</f>
        <v>45</v>
      </c>
      <c r="F92" s="100">
        <v>45</v>
      </c>
      <c r="G92" s="101">
        <f>E92*100/D92</f>
        <v>1.125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55">
        <f t="shared" ref="E93" si="14">F93</f>
        <v>0</v>
      </c>
      <c r="F93" s="98">
        <v>0</v>
      </c>
      <c r="G93" s="99">
        <f t="shared" ref="G93" si="15">E93*100/D93</f>
        <v>0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90">
        <f t="shared" ref="E95" si="16">F95</f>
        <v>0</v>
      </c>
      <c r="F95" s="93">
        <f>F96</f>
        <v>0</v>
      </c>
      <c r="G95" s="94">
        <f>E95*100/D95</f>
        <v>0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90">
        <f t="shared" ref="E96:E100" si="17">F96</f>
        <v>0</v>
      </c>
      <c r="F96" s="93">
        <v>0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90">
        <f t="shared" si="17"/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90">
        <f>F98</f>
        <v>546</v>
      </c>
      <c r="F98" s="93">
        <f>F99+F100+F101+F102+F103</f>
        <v>546</v>
      </c>
      <c r="G98" s="94">
        <f>E98*100/D98</f>
        <v>10.92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90">
        <f>F99</f>
        <v>6</v>
      </c>
      <c r="F99" s="93">
        <v>6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90">
        <f t="shared" si="17"/>
        <v>204</v>
      </c>
      <c r="F100" s="93">
        <v>204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90">
        <f t="shared" ref="E101" si="18">F101</f>
        <v>336</v>
      </c>
      <c r="F101" s="93">
        <v>336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90">
        <f>F102</f>
        <v>0</v>
      </c>
      <c r="F102" s="93">
        <v>0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90">
        <f t="shared" ref="E103" si="19">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191</v>
      </c>
      <c r="F106" s="167">
        <f>F116</f>
        <v>191</v>
      </c>
      <c r="G106" s="179">
        <f t="shared" si="12"/>
        <v>1.1625076080340839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853</v>
      </c>
      <c r="F107" s="380">
        <f>F108</f>
        <v>853</v>
      </c>
      <c r="G107" s="381">
        <f t="shared" ref="G107" si="20">E107*100/D107</f>
        <v>5.1917224589166162</v>
      </c>
    </row>
    <row r="108" spans="1:7" ht="19.5" customHeight="1">
      <c r="A108" s="340"/>
      <c r="B108" s="341" t="s">
        <v>359</v>
      </c>
      <c r="C108" s="382"/>
      <c r="D108" s="383"/>
      <c r="E108" s="384">
        <f t="shared" ref="E108:E115" si="21">F108</f>
        <v>853</v>
      </c>
      <c r="F108" s="100">
        <f>F109+F114+F115</f>
        <v>853</v>
      </c>
      <c r="G108" s="101"/>
    </row>
    <row r="109" spans="1:7" ht="19.5" customHeight="1">
      <c r="A109" s="116"/>
      <c r="B109" s="163" t="s">
        <v>182</v>
      </c>
      <c r="C109" s="95"/>
      <c r="D109" s="96"/>
      <c r="E109" s="161">
        <f t="shared" si="21"/>
        <v>353</v>
      </c>
      <c r="F109" s="104">
        <f>F110+F111+F112</f>
        <v>353</v>
      </c>
      <c r="G109" s="105"/>
    </row>
    <row r="110" spans="1:7" ht="19.5" customHeight="1">
      <c r="A110" s="120"/>
      <c r="B110" s="121" t="s">
        <v>184</v>
      </c>
      <c r="C110" s="95"/>
      <c r="D110" s="96"/>
      <c r="E110" s="161">
        <f t="shared" si="21"/>
        <v>8</v>
      </c>
      <c r="F110" s="93">
        <v>8</v>
      </c>
      <c r="G110" s="94"/>
    </row>
    <row r="111" spans="1:7" ht="19.5" customHeight="1">
      <c r="A111" s="116"/>
      <c r="B111" s="121" t="s">
        <v>93</v>
      </c>
      <c r="C111" s="95"/>
      <c r="D111" s="96"/>
      <c r="E111" s="161">
        <f t="shared" si="21"/>
        <v>187</v>
      </c>
      <c r="F111" s="93">
        <v>187</v>
      </c>
      <c r="G111" s="94"/>
    </row>
    <row r="112" spans="1:7" ht="19.5" customHeight="1">
      <c r="A112" s="116"/>
      <c r="B112" s="121" t="s">
        <v>94</v>
      </c>
      <c r="C112" s="95"/>
      <c r="D112" s="96"/>
      <c r="E112" s="161">
        <f t="shared" si="21"/>
        <v>158</v>
      </c>
      <c r="F112" s="93">
        <v>158</v>
      </c>
      <c r="G112" s="94"/>
    </row>
    <row r="113" spans="1:7" ht="19.5" customHeight="1">
      <c r="A113" s="116"/>
      <c r="B113" s="121" t="s">
        <v>186</v>
      </c>
      <c r="C113" s="95"/>
      <c r="D113" s="96"/>
      <c r="E113" s="161">
        <f t="shared" si="21"/>
        <v>0</v>
      </c>
      <c r="F113" s="93">
        <v>0</v>
      </c>
      <c r="G113" s="94"/>
    </row>
    <row r="114" spans="1:7" ht="19.5" customHeight="1">
      <c r="A114" s="116"/>
      <c r="B114" s="163" t="s">
        <v>185</v>
      </c>
      <c r="C114" s="95"/>
      <c r="D114" s="96"/>
      <c r="E114" s="161">
        <f t="shared" si="21"/>
        <v>17</v>
      </c>
      <c r="F114" s="93">
        <v>17</v>
      </c>
      <c r="G114" s="94"/>
    </row>
    <row r="115" spans="1:7" ht="19.5" customHeight="1">
      <c r="A115" s="117"/>
      <c r="B115" s="165" t="s">
        <v>188</v>
      </c>
      <c r="C115" s="97"/>
      <c r="D115" s="103"/>
      <c r="E115" s="161">
        <f t="shared" si="21"/>
        <v>483</v>
      </c>
      <c r="F115" s="98">
        <v>483</v>
      </c>
      <c r="G115" s="99"/>
    </row>
    <row r="116" spans="1:7" ht="19.5" customHeight="1">
      <c r="A116" s="340"/>
      <c r="B116" s="341" t="s">
        <v>358</v>
      </c>
      <c r="C116" s="342"/>
      <c r="D116" s="343"/>
      <c r="E116" s="344">
        <f>E117+E122+E123</f>
        <v>191</v>
      </c>
      <c r="F116" s="345">
        <f>F117+F122+F123</f>
        <v>191</v>
      </c>
      <c r="G116" s="346"/>
    </row>
    <row r="117" spans="1:7" ht="19.5" customHeight="1">
      <c r="A117" s="116"/>
      <c r="B117" s="163" t="s">
        <v>183</v>
      </c>
      <c r="C117" s="95"/>
      <c r="D117" s="96"/>
      <c r="E117" s="161">
        <f t="shared" ref="E117:E123" si="22">F117</f>
        <v>174</v>
      </c>
      <c r="F117" s="96">
        <f>F118+F119+F120+F121</f>
        <v>174</v>
      </c>
      <c r="G117" s="94"/>
    </row>
    <row r="118" spans="1:7" ht="19.5" customHeight="1">
      <c r="A118" s="116"/>
      <c r="B118" s="121" t="s">
        <v>184</v>
      </c>
      <c r="C118" s="95"/>
      <c r="D118" s="96"/>
      <c r="E118" s="161">
        <f t="shared" si="22"/>
        <v>7</v>
      </c>
      <c r="F118" s="93">
        <v>7</v>
      </c>
      <c r="G118" s="94"/>
    </row>
    <row r="119" spans="1:7" ht="19.5" customHeight="1">
      <c r="A119" s="116"/>
      <c r="B119" s="121" t="s">
        <v>93</v>
      </c>
      <c r="C119" s="95"/>
      <c r="D119" s="96"/>
      <c r="E119" s="161">
        <f t="shared" si="22"/>
        <v>133</v>
      </c>
      <c r="F119" s="93">
        <v>133</v>
      </c>
      <c r="G119" s="94"/>
    </row>
    <row r="120" spans="1:7" ht="19.5" customHeight="1">
      <c r="A120" s="116"/>
      <c r="B120" s="121" t="s">
        <v>94</v>
      </c>
      <c r="C120" s="95"/>
      <c r="D120" s="96"/>
      <c r="E120" s="161">
        <f t="shared" si="22"/>
        <v>34</v>
      </c>
      <c r="F120" s="93">
        <v>34</v>
      </c>
      <c r="G120" s="94"/>
    </row>
    <row r="121" spans="1:7" ht="19.5" customHeight="1">
      <c r="A121" s="116"/>
      <c r="B121" s="121" t="s">
        <v>186</v>
      </c>
      <c r="C121" s="95"/>
      <c r="D121" s="96"/>
      <c r="E121" s="161">
        <f t="shared" si="22"/>
        <v>0</v>
      </c>
      <c r="F121" s="93">
        <v>0</v>
      </c>
      <c r="G121" s="94"/>
    </row>
    <row r="122" spans="1:7" ht="19.5" customHeight="1">
      <c r="A122" s="116"/>
      <c r="B122" s="163" t="s">
        <v>185</v>
      </c>
      <c r="C122" s="95"/>
      <c r="D122" s="96"/>
      <c r="E122" s="161">
        <f t="shared" si="22"/>
        <v>17</v>
      </c>
      <c r="F122" s="93">
        <v>17</v>
      </c>
      <c r="G122" s="94"/>
    </row>
    <row r="123" spans="1:7" ht="19.5" customHeight="1">
      <c r="A123" s="119"/>
      <c r="B123" s="164" t="s">
        <v>188</v>
      </c>
      <c r="C123" s="148"/>
      <c r="D123" s="149"/>
      <c r="E123" s="161">
        <f t="shared" si="22"/>
        <v>0</v>
      </c>
      <c r="F123" s="111">
        <v>0</v>
      </c>
      <c r="G123" s="112"/>
    </row>
    <row r="124" spans="1:7" ht="18" customHeight="1">
      <c r="A124" s="375"/>
      <c r="B124" s="393" t="s">
        <v>313</v>
      </c>
      <c r="C124" s="394"/>
      <c r="D124" s="394"/>
      <c r="E124" s="394"/>
      <c r="F124" s="395"/>
      <c r="G124" s="394"/>
    </row>
    <row r="125" spans="1:7" ht="19.5" customHeight="1">
      <c r="A125" s="387"/>
      <c r="B125" s="396" t="s">
        <v>314</v>
      </c>
      <c r="C125" s="397" t="s">
        <v>3</v>
      </c>
      <c r="D125" s="397">
        <v>400</v>
      </c>
      <c r="E125" s="398">
        <f t="shared" ref="E125" si="23">F125</f>
        <v>137</v>
      </c>
      <c r="F125" s="399">
        <f>F126+F131+F132</f>
        <v>137</v>
      </c>
      <c r="G125" s="398">
        <f>E125*100/D125</f>
        <v>34.25</v>
      </c>
    </row>
    <row r="126" spans="1:7">
      <c r="A126" s="461" t="s">
        <v>348</v>
      </c>
      <c r="B126" s="462"/>
      <c r="C126" s="187"/>
      <c r="D126" s="193"/>
      <c r="E126" s="167"/>
      <c r="F126" s="168"/>
      <c r="G126" s="169"/>
    </row>
    <row r="127" spans="1:7">
      <c r="A127" s="461" t="s">
        <v>349</v>
      </c>
      <c r="B127" s="462"/>
      <c r="C127" s="187"/>
      <c r="D127" s="193"/>
      <c r="E127" s="167"/>
      <c r="F127" s="168"/>
      <c r="G127" s="169"/>
    </row>
    <row r="128" spans="1:7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77</v>
      </c>
      <c r="F129" s="131">
        <f>F131</f>
        <v>77</v>
      </c>
      <c r="G129" s="132"/>
    </row>
    <row r="130" spans="1:8">
      <c r="A130" s="143"/>
      <c r="B130" s="145"/>
      <c r="C130" s="146" t="s">
        <v>9</v>
      </c>
      <c r="D130" s="144">
        <v>1</v>
      </c>
      <c r="E130" s="161">
        <f t="shared" ref="E130:F134" si="24">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61">
        <f t="shared" si="24"/>
        <v>77</v>
      </c>
      <c r="F131" s="161">
        <v>77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61">
        <f t="shared" si="24"/>
        <v>60</v>
      </c>
      <c r="F132" s="161">
        <v>60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61">
        <f t="shared" si="24"/>
        <v>0</v>
      </c>
      <c r="F133" s="161">
        <f t="shared" si="24"/>
        <v>0</v>
      </c>
      <c r="G133" s="132"/>
    </row>
    <row r="134" spans="1:8">
      <c r="A134" s="116"/>
      <c r="B134" s="338"/>
      <c r="C134" s="126" t="s">
        <v>231</v>
      </c>
      <c r="D134" s="129"/>
      <c r="E134" s="161">
        <f t="shared" si="24"/>
        <v>0</v>
      </c>
      <c r="F134" s="161">
        <f t="shared" si="24"/>
        <v>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344">
        <f>E139+E140</f>
        <v>0</v>
      </c>
      <c r="F138" s="371">
        <f>F139+F140</f>
        <v>0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327">
        <v>0</v>
      </c>
      <c r="F139" s="93">
        <v>0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331"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389"/>
      <c r="F141" s="391"/>
      <c r="G141" s="392"/>
      <c r="H141" s="389"/>
    </row>
    <row r="142" spans="1:8">
      <c r="A142" s="388"/>
      <c r="B142" s="389"/>
      <c r="C142" s="389"/>
      <c r="D142" s="390"/>
      <c r="E142" s="389"/>
      <c r="F142" s="391"/>
      <c r="G142" s="392"/>
      <c r="H142" s="389"/>
    </row>
    <row r="143" spans="1:8">
      <c r="A143" s="388"/>
      <c r="B143" s="389"/>
      <c r="C143" s="389"/>
      <c r="D143" s="390"/>
      <c r="E143" s="389"/>
      <c r="F143" s="391"/>
      <c r="G143" s="392"/>
      <c r="H143" s="389"/>
    </row>
  </sheetData>
  <mergeCells count="34">
    <mergeCell ref="A1:G1"/>
    <mergeCell ref="A2:G2"/>
    <mergeCell ref="A5:B6"/>
    <mergeCell ref="B3:G3"/>
    <mergeCell ref="C5:C6"/>
    <mergeCell ref="D5:D6"/>
    <mergeCell ref="E5:E6"/>
    <mergeCell ref="F5:F6"/>
    <mergeCell ref="G5:G6"/>
    <mergeCell ref="A104:B104"/>
    <mergeCell ref="A105:B105"/>
    <mergeCell ref="A70:B70"/>
    <mergeCell ref="A68:B68"/>
    <mergeCell ref="A62:B62"/>
    <mergeCell ref="A94:B94"/>
    <mergeCell ref="A63:B63"/>
    <mergeCell ref="A64:B64"/>
    <mergeCell ref="A65:B65"/>
    <mergeCell ref="A82:B82"/>
    <mergeCell ref="A83:B83"/>
    <mergeCell ref="A84:B84"/>
    <mergeCell ref="A91:B91"/>
    <mergeCell ref="A7:B7"/>
    <mergeCell ref="A8:B8"/>
    <mergeCell ref="A9:B9"/>
    <mergeCell ref="A52:B52"/>
    <mergeCell ref="A69:B69"/>
    <mergeCell ref="A56:B56"/>
    <mergeCell ref="A136:B136"/>
    <mergeCell ref="A137:B137"/>
    <mergeCell ref="A126:B126"/>
    <mergeCell ref="A127:B127"/>
    <mergeCell ref="A128:B128"/>
    <mergeCell ref="A135:B135"/>
  </mergeCells>
  <printOptions horizontalCentered="1"/>
  <pageMargins left="0.4" right="0.23" top="0.67" bottom="0.45" header="0.52" footer="0.26"/>
  <pageSetup paperSize="9" scale="87" orientation="portrait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7030A0"/>
  </sheetPr>
  <dimension ref="A1:H143"/>
  <sheetViews>
    <sheetView showGridLines="0" view="pageBreakPreview" topLeftCell="A16" zoomScaleSheetLayoutView="100" workbookViewId="0">
      <selection activeCell="F24" sqref="F24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107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13"/>
      <c r="B3" s="476" t="s">
        <v>369</v>
      </c>
      <c r="C3" s="476"/>
      <c r="D3" s="476"/>
      <c r="E3" s="476"/>
      <c r="F3" s="476"/>
      <c r="G3" s="476"/>
    </row>
    <row r="4" spans="1:7" s="157" customFormat="1" ht="3.75" customHeight="1">
      <c r="A4" s="413"/>
      <c r="B4" s="413"/>
      <c r="C4" s="413"/>
      <c r="D4" s="413"/>
      <c r="E4" s="413"/>
      <c r="F4" s="413"/>
      <c r="G4" s="413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370</v>
      </c>
      <c r="F5" s="487">
        <v>21855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</f>
        <v>66</v>
      </c>
      <c r="F12" s="131">
        <v>27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</f>
        <v>196</v>
      </c>
      <c r="F13" s="91">
        <v>83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</f>
        <v>337</v>
      </c>
      <c r="F14" s="91">
        <v>157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</f>
        <v>152</v>
      </c>
      <c r="F15" s="91">
        <v>73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</f>
        <v>78</v>
      </c>
      <c r="F16" s="91">
        <v>55</v>
      </c>
      <c r="G16" s="92"/>
    </row>
    <row r="17" spans="1:7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</f>
        <v>119</v>
      </c>
      <c r="F17" s="91">
        <v>55</v>
      </c>
      <c r="G17" s="92"/>
    </row>
    <row r="18" spans="1:7" s="1" customFormat="1" ht="23.1" customHeight="1">
      <c r="A18" s="323"/>
      <c r="B18" s="330" t="s">
        <v>311</v>
      </c>
      <c r="C18" s="325"/>
      <c r="D18" s="326"/>
      <c r="E18" s="130">
        <f>ต.ค.59!F18+พ.ย.59!F18</f>
        <v>120</v>
      </c>
      <c r="F18" s="328">
        <v>55</v>
      </c>
      <c r="G18" s="329"/>
    </row>
    <row r="19" spans="1:7" s="1" customFormat="1" ht="23.1" customHeight="1">
      <c r="A19" s="323"/>
      <c r="B19" s="324" t="s">
        <v>309</v>
      </c>
      <c r="C19" s="325"/>
      <c r="D19" s="326"/>
      <c r="E19" s="130">
        <f>ต.ค.59!F19+พ.ย.59!F19</f>
        <v>119</v>
      </c>
      <c r="F19" s="328">
        <v>55</v>
      </c>
      <c r="G19" s="329"/>
    </row>
    <row r="20" spans="1:7" s="1" customFormat="1" ht="23.1" customHeight="1">
      <c r="A20" s="323"/>
      <c r="B20" s="324" t="s">
        <v>310</v>
      </c>
      <c r="C20" s="325"/>
      <c r="D20" s="326"/>
      <c r="E20" s="130">
        <f>ต.ค.59!F20+พ.ย.59!F20</f>
        <v>1</v>
      </c>
      <c r="F20" s="328">
        <v>0</v>
      </c>
      <c r="G20" s="329"/>
    </row>
    <row r="21" spans="1:7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7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</f>
        <v>153</v>
      </c>
      <c r="F22" s="113">
        <f>F23</f>
        <v>76</v>
      </c>
      <c r="G22" s="114">
        <f>E22*100/D22</f>
        <v>17</v>
      </c>
    </row>
    <row r="23" spans="1:7" ht="23.1" customHeight="1">
      <c r="A23" s="116"/>
      <c r="B23" s="125" t="s">
        <v>211</v>
      </c>
      <c r="C23" s="126"/>
      <c r="D23" s="127"/>
      <c r="E23" s="130">
        <f>ต.ค.59!F23+พ.ย.59!F23</f>
        <v>153</v>
      </c>
      <c r="F23" s="93">
        <v>76</v>
      </c>
      <c r="G23" s="94"/>
    </row>
    <row r="24" spans="1:7" ht="23.1" customHeight="1">
      <c r="A24" s="116"/>
      <c r="B24" s="125" t="s">
        <v>212</v>
      </c>
      <c r="C24" s="126"/>
      <c r="D24" s="127"/>
      <c r="E24" s="130">
        <f>ต.ค.59!F24+พ.ย.59!F24</f>
        <v>112</v>
      </c>
      <c r="F24" s="93">
        <v>52</v>
      </c>
      <c r="G24" s="94"/>
    </row>
    <row r="25" spans="1:7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</f>
        <v>515</v>
      </c>
      <c r="F25" s="93">
        <v>232</v>
      </c>
      <c r="G25" s="94">
        <f>E25*100/D25</f>
        <v>57.222222222222221</v>
      </c>
    </row>
    <row r="26" spans="1:7" ht="23.1" customHeight="1">
      <c r="A26" s="116"/>
      <c r="B26" s="128" t="s">
        <v>217</v>
      </c>
      <c r="C26" s="126"/>
      <c r="D26" s="127"/>
      <c r="E26" s="130">
        <f>ต.ค.59!F26+พ.ย.59!F26</f>
        <v>515</v>
      </c>
      <c r="F26" s="93">
        <v>232</v>
      </c>
      <c r="G26" s="94"/>
    </row>
    <row r="27" spans="1:7" ht="23.1" customHeight="1">
      <c r="A27" s="116"/>
      <c r="B27" s="128" t="s">
        <v>237</v>
      </c>
      <c r="C27" s="126"/>
      <c r="D27" s="127"/>
      <c r="E27" s="130">
        <f>ต.ค.59!F27+พ.ย.59!F27</f>
        <v>261</v>
      </c>
      <c r="F27" s="93">
        <v>0</v>
      </c>
      <c r="G27" s="94"/>
    </row>
    <row r="28" spans="1:7" ht="23.1" customHeight="1">
      <c r="A28" s="116"/>
      <c r="B28" s="128" t="s">
        <v>238</v>
      </c>
      <c r="C28" s="126"/>
      <c r="D28" s="127"/>
      <c r="E28" s="130">
        <f>ต.ค.59!F28+พ.ย.59!F28</f>
        <v>22</v>
      </c>
      <c r="F28" s="93">
        <v>0</v>
      </c>
      <c r="G28" s="94"/>
    </row>
    <row r="29" spans="1:7" ht="23.1" customHeight="1">
      <c r="A29" s="116"/>
      <c r="B29" s="128" t="s">
        <v>214</v>
      </c>
      <c r="C29" s="126"/>
      <c r="D29" s="127"/>
      <c r="E29" s="130">
        <f>ต.ค.59!F29+พ.ย.59!F29</f>
        <v>261</v>
      </c>
      <c r="F29" s="93">
        <f>F31</f>
        <v>119</v>
      </c>
      <c r="G29" s="94"/>
    </row>
    <row r="30" spans="1:7" ht="23.1" customHeight="1">
      <c r="A30" s="116"/>
      <c r="B30" s="128" t="s">
        <v>216</v>
      </c>
      <c r="C30" s="126"/>
      <c r="D30" s="127"/>
      <c r="E30" s="130">
        <f>ต.ค.59!F30+พ.ย.59!F30</f>
        <v>0</v>
      </c>
      <c r="F30" s="93">
        <v>0</v>
      </c>
      <c r="G30" s="94"/>
    </row>
    <row r="31" spans="1:7" ht="23.1" customHeight="1">
      <c r="A31" s="116"/>
      <c r="B31" s="128" t="s">
        <v>215</v>
      </c>
      <c r="C31" s="126"/>
      <c r="D31" s="127"/>
      <c r="E31" s="130">
        <f>ต.ค.59!F31+พ.ย.59!F31</f>
        <v>261</v>
      </c>
      <c r="F31" s="93">
        <v>119</v>
      </c>
      <c r="G31" s="94"/>
    </row>
    <row r="32" spans="1:7" ht="23.1" customHeight="1">
      <c r="A32" s="116"/>
      <c r="B32" s="128" t="s">
        <v>218</v>
      </c>
      <c r="C32" s="126"/>
      <c r="D32" s="127"/>
      <c r="E32" s="130">
        <f>ต.ค.59!F32+พ.ย.59!F32</f>
        <v>0</v>
      </c>
      <c r="F32" s="93">
        <v>0</v>
      </c>
      <c r="G32" s="94"/>
    </row>
    <row r="33" spans="1:7" ht="23.1" customHeight="1">
      <c r="A33" s="116"/>
      <c r="B33" s="128" t="s">
        <v>219</v>
      </c>
      <c r="C33" s="126"/>
      <c r="D33" s="127"/>
      <c r="E33" s="130">
        <f>ต.ค.59!F33+พ.ย.59!F33</f>
        <v>275</v>
      </c>
      <c r="F33" s="93">
        <v>127</v>
      </c>
      <c r="G33" s="94"/>
    </row>
    <row r="34" spans="1:7" ht="23.1" customHeight="1">
      <c r="A34" s="116"/>
      <c r="B34" s="128" t="s">
        <v>220</v>
      </c>
      <c r="C34" s="126"/>
      <c r="D34" s="127"/>
      <c r="E34" s="130">
        <f>ต.ค.59!F34+พ.ย.59!F34</f>
        <v>240</v>
      </c>
      <c r="F34" s="93">
        <v>105</v>
      </c>
      <c r="G34" s="94"/>
    </row>
    <row r="35" spans="1:7" ht="23.1" customHeight="1">
      <c r="A35" s="116"/>
      <c r="B35" s="128" t="s">
        <v>236</v>
      </c>
      <c r="C35" s="126"/>
      <c r="D35" s="127"/>
      <c r="E35" s="130">
        <f>ต.ค.59!F35+พ.ย.59!F35</f>
        <v>1608</v>
      </c>
      <c r="F35" s="93">
        <v>768</v>
      </c>
      <c r="G35" s="94"/>
    </row>
    <row r="36" spans="1:7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</f>
        <v>45</v>
      </c>
      <c r="F36" s="93">
        <v>45</v>
      </c>
      <c r="G36" s="94">
        <f>E36*100/D36</f>
        <v>10</v>
      </c>
    </row>
    <row r="37" spans="1:7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</f>
        <v>0</v>
      </c>
      <c r="F37" s="93">
        <v>0</v>
      </c>
      <c r="G37" s="94">
        <f>E37*100/D37</f>
        <v>0</v>
      </c>
    </row>
    <row r="38" spans="1:7" ht="23.1" customHeight="1">
      <c r="A38" s="116"/>
      <c r="B38" s="125" t="s">
        <v>211</v>
      </c>
      <c r="C38" s="126"/>
      <c r="D38" s="127"/>
      <c r="E38" s="130">
        <f>ต.ค.59!F38+พ.ย.59!F38</f>
        <v>0</v>
      </c>
      <c r="F38" s="93">
        <v>0</v>
      </c>
      <c r="G38" s="94"/>
    </row>
    <row r="39" spans="1:7" ht="23.1" customHeight="1">
      <c r="A39" s="116"/>
      <c r="B39" s="125" t="s">
        <v>212</v>
      </c>
      <c r="C39" s="126"/>
      <c r="D39" s="127"/>
      <c r="E39" s="130">
        <f>ต.ค.59!F39+พ.ย.59!F39</f>
        <v>0</v>
      </c>
      <c r="F39" s="93">
        <v>0</v>
      </c>
      <c r="G39" s="94"/>
    </row>
    <row r="40" spans="1:7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</f>
        <v>1</v>
      </c>
      <c r="F40" s="98">
        <v>0</v>
      </c>
      <c r="G40" s="99">
        <f>E40*100/D40</f>
        <v>100</v>
      </c>
    </row>
    <row r="41" spans="1:7" ht="21" customHeight="1">
      <c r="A41" s="182">
        <v>2</v>
      </c>
      <c r="B41" s="207" t="s">
        <v>304</v>
      </c>
      <c r="C41" s="208"/>
      <c r="D41" s="209"/>
      <c r="E41" s="167"/>
      <c r="F41" s="178"/>
      <c r="G41" s="179"/>
    </row>
    <row r="42" spans="1:7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</f>
        <v>2</v>
      </c>
      <c r="F42" s="93">
        <f>F43</f>
        <v>1</v>
      </c>
      <c r="G42" s="114">
        <f>E42*100/D42</f>
        <v>20</v>
      </c>
    </row>
    <row r="43" spans="1:7" ht="21" customHeight="1">
      <c r="A43" s="116"/>
      <c r="B43" s="125" t="s">
        <v>211</v>
      </c>
      <c r="C43" s="126"/>
      <c r="D43" s="127"/>
      <c r="E43" s="130">
        <f>ต.ค.59!F43+พ.ย.59!F43</f>
        <v>2</v>
      </c>
      <c r="F43" s="93">
        <v>1</v>
      </c>
      <c r="G43" s="94"/>
    </row>
    <row r="44" spans="1:7" ht="21" customHeight="1">
      <c r="A44" s="116"/>
      <c r="B44" s="125" t="s">
        <v>212</v>
      </c>
      <c r="C44" s="126"/>
      <c r="D44" s="127"/>
      <c r="E44" s="130">
        <f>ต.ค.59!F44+พ.ย.59!F44</f>
        <v>0</v>
      </c>
      <c r="F44" s="93">
        <v>0</v>
      </c>
      <c r="G44" s="94"/>
    </row>
    <row r="45" spans="1:7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</f>
        <v>0</v>
      </c>
      <c r="F45" s="93">
        <v>0</v>
      </c>
      <c r="G45" s="94">
        <f>E45*100/D45</f>
        <v>0</v>
      </c>
    </row>
    <row r="46" spans="1:7" ht="21" customHeight="1">
      <c r="A46" s="116"/>
      <c r="B46" s="125" t="s">
        <v>211</v>
      </c>
      <c r="C46" s="126"/>
      <c r="D46" s="127"/>
      <c r="E46" s="130">
        <f>ต.ค.59!F46+พ.ย.59!F46</f>
        <v>0</v>
      </c>
      <c r="F46" s="93">
        <v>0</v>
      </c>
      <c r="G46" s="94"/>
    </row>
    <row r="47" spans="1:7" ht="21" customHeight="1">
      <c r="A47" s="116"/>
      <c r="B47" s="125" t="s">
        <v>212</v>
      </c>
      <c r="C47" s="126"/>
      <c r="D47" s="127"/>
      <c r="E47" s="130">
        <f>ต.ค.59!F47+พ.ย.59!F47</f>
        <v>0</v>
      </c>
      <c r="F47" s="93">
        <v>0</v>
      </c>
      <c r="G47" s="94"/>
    </row>
    <row r="48" spans="1:7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</f>
        <v>6</v>
      </c>
      <c r="F48" s="93">
        <f>F49</f>
        <v>3</v>
      </c>
      <c r="G48" s="94">
        <f>E48*100/D48</f>
        <v>17.142857142857142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</f>
        <v>6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</f>
        <v>6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11</v>
      </c>
      <c r="F52" s="168">
        <f>F53+F54+F55</f>
        <v>5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</f>
        <v>1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</f>
        <v>10</v>
      </c>
      <c r="F55" s="134">
        <v>5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</f>
        <v>4312</v>
      </c>
      <c r="F57" s="100">
        <v>2285</v>
      </c>
      <c r="G57" s="101">
        <f>E57*100/D57</f>
        <v>10.78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</f>
        <v>0</v>
      </c>
      <c r="F60" s="93">
        <v>0</v>
      </c>
      <c r="G60" s="94">
        <f t="shared" si="0"/>
        <v>0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</f>
        <v>0</v>
      </c>
      <c r="F61" s="98">
        <v>0</v>
      </c>
      <c r="G61" s="99">
        <f t="shared" si="0"/>
        <v>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ht="20.25" customHeight="1">
      <c r="A66" s="400"/>
      <c r="B66" s="401" t="s">
        <v>327</v>
      </c>
      <c r="C66" s="402" t="s">
        <v>3</v>
      </c>
      <c r="D66" s="403">
        <v>2000</v>
      </c>
      <c r="E66" s="404">
        <f t="shared" ref="E66" si="1">F66</f>
        <v>0</v>
      </c>
      <c r="F66" s="405">
        <v>0</v>
      </c>
      <c r="G66" s="406"/>
    </row>
    <row r="67" spans="1:7" ht="20.25" customHeight="1">
      <c r="A67" s="407"/>
      <c r="B67" s="408" t="s">
        <v>328</v>
      </c>
      <c r="C67" s="409"/>
      <c r="D67" s="410"/>
      <c r="E67" s="404"/>
      <c r="F67" s="411"/>
      <c r="G67" s="412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</f>
        <v>702</v>
      </c>
      <c r="F71" s="131">
        <f>F72+F73</f>
        <v>702</v>
      </c>
      <c r="G71" s="132">
        <f>E71*100/D71</f>
        <v>31.693002257336342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</f>
        <v>637</v>
      </c>
      <c r="F72" s="93">
        <v>637</v>
      </c>
      <c r="G72" s="94">
        <f>E72*100/D72</f>
        <v>29.627906976744185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</f>
        <v>65</v>
      </c>
      <c r="F73" s="91">
        <v>65</v>
      </c>
      <c r="G73" s="94">
        <f t="shared" ref="G73:G81" si="2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</f>
        <v>692</v>
      </c>
      <c r="F74" s="131">
        <f>F75+F76</f>
        <v>271</v>
      </c>
      <c r="G74" s="132">
        <f>E74*100/D74</f>
        <v>17.086419753086421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</f>
        <v>655</v>
      </c>
      <c r="F75" s="93">
        <v>259</v>
      </c>
      <c r="G75" s="94">
        <f t="shared" si="2"/>
        <v>16.794871794871796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</f>
        <v>37</v>
      </c>
      <c r="F76" s="93">
        <v>12</v>
      </c>
      <c r="G76" s="94">
        <f t="shared" si="2"/>
        <v>24.666666666666668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</f>
        <v>13</v>
      </c>
      <c r="F77" s="91">
        <f>F80+F81</f>
        <v>13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</f>
        <v>0</v>
      </c>
      <c r="F79" s="91">
        <v>0</v>
      </c>
      <c r="G79" s="94">
        <f t="shared" si="2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</f>
        <v>0</v>
      </c>
      <c r="F80" s="93">
        <v>0</v>
      </c>
      <c r="G80" s="94">
        <f t="shared" si="2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</f>
        <v>13</v>
      </c>
      <c r="F81" s="347">
        <v>13</v>
      </c>
      <c r="G81" s="99">
        <f t="shared" si="2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476</v>
      </c>
      <c r="F85" s="359">
        <f>F87</f>
        <v>396</v>
      </c>
      <c r="G85" s="360">
        <f>E85*100/D85</f>
        <v>9.52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69</v>
      </c>
      <c r="F86" s="368">
        <f>F88</f>
        <v>32</v>
      </c>
      <c r="G86" s="369">
        <f t="shared" ref="G86:G107" si="3">E86*100/D86</f>
        <v>12.545454545454545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</f>
        <v>476</v>
      </c>
      <c r="F87" s="113">
        <v>396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</f>
        <v>69</v>
      </c>
      <c r="F88" s="93">
        <v>32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</f>
        <v>37</v>
      </c>
      <c r="F89" s="93">
        <v>14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</f>
        <v>96</v>
      </c>
      <c r="F90" s="352">
        <v>56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</f>
        <v>95</v>
      </c>
      <c r="F92" s="100">
        <v>50</v>
      </c>
      <c r="G92" s="101">
        <f>E92*100/D92</f>
        <v>2.375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</f>
        <v>48</v>
      </c>
      <c r="F93" s="98">
        <v>48</v>
      </c>
      <c r="G93" s="99">
        <f t="shared" ref="G93" si="4">E93*100/D93</f>
        <v>16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</f>
        <v>96</v>
      </c>
      <c r="F95" s="93">
        <f>F96</f>
        <v>96</v>
      </c>
      <c r="G95" s="94">
        <f>E95*100/D95</f>
        <v>137.14285714285714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</f>
        <v>96</v>
      </c>
      <c r="F96" s="93">
        <v>96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</f>
        <v>2262</v>
      </c>
      <c r="F98" s="93">
        <f>F99+F100+F101+F102+F103</f>
        <v>1716</v>
      </c>
      <c r="G98" s="94">
        <f>E98*100/D98</f>
        <v>45.24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</f>
        <v>41</v>
      </c>
      <c r="F99" s="93">
        <v>35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</f>
        <v>540</v>
      </c>
      <c r="F100" s="93">
        <v>336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</f>
        <v>1592</v>
      </c>
      <c r="F101" s="93">
        <v>1256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</f>
        <v>89</v>
      </c>
      <c r="F102" s="93">
        <v>89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539</v>
      </c>
      <c r="F106" s="167">
        <f>F116</f>
        <v>348</v>
      </c>
      <c r="G106" s="179">
        <f t="shared" si="3"/>
        <v>3.2805842970176506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2001</v>
      </c>
      <c r="F107" s="380">
        <f>F108</f>
        <v>1148</v>
      </c>
      <c r="G107" s="381">
        <f t="shared" si="3"/>
        <v>12.178940961655508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</f>
        <v>2001</v>
      </c>
      <c r="F108" s="100">
        <f>F109+F114+F115</f>
        <v>1148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</f>
        <v>698</v>
      </c>
      <c r="F109" s="104">
        <f>F110+F111+F112</f>
        <v>345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</f>
        <v>16</v>
      </c>
      <c r="F110" s="93">
        <v>8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</f>
        <v>336</v>
      </c>
      <c r="F111" s="93">
        <v>149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</f>
        <v>346</v>
      </c>
      <c r="F112" s="93">
        <v>188</v>
      </c>
      <c r="G112" s="94"/>
    </row>
    <row r="113" spans="1:7" ht="19.5" customHeight="1">
      <c r="A113" s="116"/>
      <c r="B113" s="121" t="s">
        <v>186</v>
      </c>
      <c r="C113" s="95"/>
      <c r="D113" s="96"/>
      <c r="E113" s="130">
        <f>ต.ค.59!F113+พ.ย.59!F113</f>
        <v>0</v>
      </c>
      <c r="F113" s="93">
        <v>0</v>
      </c>
      <c r="G113" s="94"/>
    </row>
    <row r="114" spans="1:7" ht="19.5" customHeight="1">
      <c r="A114" s="116"/>
      <c r="B114" s="163" t="s">
        <v>185</v>
      </c>
      <c r="C114" s="95"/>
      <c r="D114" s="96"/>
      <c r="E114" s="130">
        <f>ต.ค.59!F114+พ.ย.59!F114</f>
        <v>19</v>
      </c>
      <c r="F114" s="93">
        <v>2</v>
      </c>
      <c r="G114" s="94"/>
    </row>
    <row r="115" spans="1:7" ht="19.5" customHeight="1">
      <c r="A115" s="117"/>
      <c r="B115" s="165" t="s">
        <v>188</v>
      </c>
      <c r="C115" s="97"/>
      <c r="D115" s="103"/>
      <c r="E115" s="155">
        <f>ต.ค.59!F115+พ.ย.59!F115</f>
        <v>1284</v>
      </c>
      <c r="F115" s="98">
        <v>801</v>
      </c>
      <c r="G115" s="99"/>
    </row>
    <row r="116" spans="1:7" ht="19.5" customHeight="1">
      <c r="A116" s="340"/>
      <c r="B116" s="341" t="s">
        <v>358</v>
      </c>
      <c r="C116" s="342"/>
      <c r="D116" s="343"/>
      <c r="E116" s="130">
        <f>ต.ค.59!F116+พ.ย.59!F116</f>
        <v>539</v>
      </c>
      <c r="F116" s="345">
        <f>F117+F122+F123</f>
        <v>348</v>
      </c>
      <c r="G116" s="346"/>
    </row>
    <row r="117" spans="1:7" ht="19.5" customHeight="1">
      <c r="A117" s="116"/>
      <c r="B117" s="163" t="s">
        <v>183</v>
      </c>
      <c r="C117" s="95"/>
      <c r="D117" s="96"/>
      <c r="E117" s="130">
        <f>ต.ค.59!F117+พ.ย.59!F117</f>
        <v>294</v>
      </c>
      <c r="F117" s="96">
        <f>F118+F119+F120+F121</f>
        <v>120</v>
      </c>
      <c r="G117" s="94"/>
    </row>
    <row r="118" spans="1:7" ht="19.5" customHeight="1">
      <c r="A118" s="116"/>
      <c r="B118" s="121" t="s">
        <v>184</v>
      </c>
      <c r="C118" s="95"/>
      <c r="D118" s="96"/>
      <c r="E118" s="130">
        <f>ต.ค.59!F118+พ.ย.59!F118</f>
        <v>13</v>
      </c>
      <c r="F118" s="93">
        <v>6</v>
      </c>
      <c r="G118" s="94"/>
    </row>
    <row r="119" spans="1:7" ht="19.5" customHeight="1">
      <c r="A119" s="116"/>
      <c r="B119" s="121" t="s">
        <v>93</v>
      </c>
      <c r="C119" s="95"/>
      <c r="D119" s="96"/>
      <c r="E119" s="130">
        <f>ต.ค.59!F119+พ.ย.59!F119</f>
        <v>217</v>
      </c>
      <c r="F119" s="93">
        <v>84</v>
      </c>
      <c r="G119" s="94"/>
    </row>
    <row r="120" spans="1:7" ht="19.5" customHeight="1">
      <c r="A120" s="116"/>
      <c r="B120" s="121" t="s">
        <v>94</v>
      </c>
      <c r="C120" s="95"/>
      <c r="D120" s="96"/>
      <c r="E120" s="130">
        <f>ต.ค.59!F120+พ.ย.59!F120</f>
        <v>64</v>
      </c>
      <c r="F120" s="93">
        <v>30</v>
      </c>
      <c r="G120" s="94"/>
    </row>
    <row r="121" spans="1:7" ht="19.5" customHeight="1">
      <c r="A121" s="116"/>
      <c r="B121" s="121" t="s">
        <v>186</v>
      </c>
      <c r="C121" s="95"/>
      <c r="D121" s="96"/>
      <c r="E121" s="130">
        <f>ต.ค.59!F121+พ.ย.59!F121</f>
        <v>0</v>
      </c>
      <c r="F121" s="93">
        <v>0</v>
      </c>
      <c r="G121" s="94"/>
    </row>
    <row r="122" spans="1:7" ht="19.5" customHeight="1">
      <c r="A122" s="116"/>
      <c r="B122" s="163" t="s">
        <v>185</v>
      </c>
      <c r="C122" s="95"/>
      <c r="D122" s="96"/>
      <c r="E122" s="130">
        <f>ต.ค.59!F122+พ.ย.59!F122</f>
        <v>19</v>
      </c>
      <c r="F122" s="93">
        <v>2</v>
      </c>
      <c r="G122" s="94"/>
    </row>
    <row r="123" spans="1:7" ht="19.5" customHeight="1">
      <c r="A123" s="119"/>
      <c r="B123" s="164" t="s">
        <v>188</v>
      </c>
      <c r="C123" s="148"/>
      <c r="D123" s="149"/>
      <c r="E123" s="130">
        <f>ต.ค.59!F123+พ.ย.59!F123</f>
        <v>226</v>
      </c>
      <c r="F123" s="111">
        <v>226</v>
      </c>
      <c r="G123" s="112"/>
    </row>
    <row r="124" spans="1:7" ht="18" customHeight="1">
      <c r="A124" s="375"/>
      <c r="B124" s="393" t="s">
        <v>313</v>
      </c>
      <c r="C124" s="394"/>
      <c r="D124" s="394"/>
      <c r="E124" s="394"/>
      <c r="F124" s="395"/>
      <c r="G124" s="394"/>
    </row>
    <row r="125" spans="1:7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</f>
        <v>540</v>
      </c>
      <c r="F125" s="399" t="s">
        <v>375</v>
      </c>
      <c r="G125" s="398">
        <f>E125*100/D125</f>
        <v>135</v>
      </c>
    </row>
    <row r="126" spans="1:7">
      <c r="A126" s="461" t="s">
        <v>348</v>
      </c>
      <c r="B126" s="462"/>
      <c r="C126" s="187"/>
      <c r="D126" s="193"/>
      <c r="E126" s="167"/>
      <c r="F126" s="168"/>
      <c r="G126" s="169"/>
    </row>
    <row r="127" spans="1:7">
      <c r="A127" s="461" t="s">
        <v>349</v>
      </c>
      <c r="B127" s="462"/>
      <c r="C127" s="187"/>
      <c r="D127" s="193"/>
      <c r="E127" s="167"/>
      <c r="F127" s="168"/>
      <c r="G127" s="169"/>
    </row>
    <row r="128" spans="1:7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153</v>
      </c>
      <c r="F129" s="131">
        <f>F131</f>
        <v>76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</f>
        <v>153</v>
      </c>
      <c r="F131" s="161">
        <v>76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</f>
        <v>112</v>
      </c>
      <c r="F132" s="161">
        <v>52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</f>
        <v>0</v>
      </c>
      <c r="F133" s="161">
        <f t="shared" ref="F133:F134" si="5">G133</f>
        <v>0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</f>
        <v>0</v>
      </c>
      <c r="F134" s="161">
        <f t="shared" si="5"/>
        <v>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</f>
        <v>15</v>
      </c>
      <c r="F138" s="371">
        <f>F139+F140</f>
        <v>15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</f>
        <v>15</v>
      </c>
      <c r="F139" s="93">
        <v>15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389"/>
      <c r="F141" s="391"/>
      <c r="G141" s="392"/>
      <c r="H141" s="389"/>
    </row>
    <row r="142" spans="1:8">
      <c r="A142" s="388"/>
      <c r="B142" s="389"/>
      <c r="C142" s="389"/>
      <c r="D142" s="390"/>
      <c r="E142" s="389"/>
      <c r="F142" s="391"/>
      <c r="G142" s="392"/>
      <c r="H142" s="389"/>
    </row>
    <row r="143" spans="1:8">
      <c r="A143" s="388"/>
      <c r="B143" s="389"/>
      <c r="C143" s="389"/>
      <c r="D143" s="390"/>
      <c r="E143" s="389"/>
      <c r="F143" s="391"/>
      <c r="G143" s="392"/>
      <c r="H143" s="389"/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4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7030A0"/>
  </sheetPr>
  <dimension ref="A1:H143"/>
  <sheetViews>
    <sheetView showGridLines="0" view="pageBreakPreview" topLeftCell="A19" zoomScaleSheetLayoutView="100" workbookViewId="0">
      <selection activeCell="F24" sqref="F24"/>
    </sheetView>
  </sheetViews>
  <sheetFormatPr defaultRowHeight="22.5"/>
  <cols>
    <col min="1" max="1" width="4" style="109" customWidth="1"/>
    <col min="2" max="2" width="84.5" style="89" bestFit="1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7.66406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14"/>
      <c r="B3" s="476" t="s">
        <v>371</v>
      </c>
      <c r="C3" s="476"/>
      <c r="D3" s="476"/>
      <c r="E3" s="476"/>
      <c r="F3" s="476"/>
      <c r="G3" s="476"/>
    </row>
    <row r="4" spans="1:7" s="157" customFormat="1" ht="3.75" customHeight="1">
      <c r="A4" s="414"/>
      <c r="B4" s="414"/>
      <c r="C4" s="414"/>
      <c r="D4" s="414"/>
      <c r="E4" s="414"/>
      <c r="F4" s="415"/>
      <c r="G4" s="414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372</v>
      </c>
      <c r="F5" s="487">
        <v>21885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</f>
        <v>139</v>
      </c>
      <c r="F12" s="131">
        <v>73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</f>
        <v>431</v>
      </c>
      <c r="F13" s="91">
        <v>235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</f>
        <v>749</v>
      </c>
      <c r="F14" s="91">
        <v>412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</f>
        <v>339</v>
      </c>
      <c r="F15" s="91">
        <v>187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</f>
        <v>228</v>
      </c>
      <c r="F16" s="91">
        <v>150</v>
      </c>
      <c r="G16" s="92"/>
    </row>
    <row r="17" spans="1:7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</f>
        <v>278</v>
      </c>
      <c r="F17" s="91">
        <v>159</v>
      </c>
      <c r="G17" s="92"/>
    </row>
    <row r="18" spans="1:7" s="1" customFormat="1" ht="23.1" customHeight="1">
      <c r="A18" s="323"/>
      <c r="B18" s="330" t="s">
        <v>311</v>
      </c>
      <c r="C18" s="325"/>
      <c r="D18" s="326"/>
      <c r="E18" s="130">
        <f>ต.ค.59!F18+พ.ย.59!F18+ธ.ค.59!F18</f>
        <v>279</v>
      </c>
      <c r="F18" s="328">
        <v>159</v>
      </c>
      <c r="G18" s="329"/>
    </row>
    <row r="19" spans="1:7" s="1" customFormat="1" ht="23.1" customHeight="1">
      <c r="A19" s="323"/>
      <c r="B19" s="324" t="s">
        <v>309</v>
      </c>
      <c r="C19" s="325"/>
      <c r="D19" s="326"/>
      <c r="E19" s="130">
        <f>ต.ค.59!F19+พ.ย.59!F19+ธ.ค.59!F19</f>
        <v>273</v>
      </c>
      <c r="F19" s="328">
        <v>154</v>
      </c>
      <c r="G19" s="329"/>
    </row>
    <row r="20" spans="1:7" s="1" customFormat="1" ht="23.1" customHeight="1">
      <c r="A20" s="323"/>
      <c r="B20" s="324" t="s">
        <v>310</v>
      </c>
      <c r="C20" s="325"/>
      <c r="D20" s="326"/>
      <c r="E20" s="130">
        <f>ต.ค.59!F20+พ.ย.59!F20+ธ.ค.59!F20</f>
        <v>6</v>
      </c>
      <c r="F20" s="328">
        <v>5</v>
      </c>
      <c r="G20" s="329"/>
    </row>
    <row r="21" spans="1:7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7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</f>
        <v>229</v>
      </c>
      <c r="F22" s="113">
        <f>F23</f>
        <v>76</v>
      </c>
      <c r="G22" s="114">
        <f>E22*100/D22</f>
        <v>25.444444444444443</v>
      </c>
    </row>
    <row r="23" spans="1:7" ht="23.1" customHeight="1">
      <c r="A23" s="116"/>
      <c r="B23" s="125" t="s">
        <v>211</v>
      </c>
      <c r="C23" s="126"/>
      <c r="D23" s="127"/>
      <c r="E23" s="130">
        <f>ต.ค.59!F23+พ.ย.59!F23+ธ.ค.59!F23</f>
        <v>229</v>
      </c>
      <c r="F23" s="93">
        <v>76</v>
      </c>
      <c r="G23" s="94"/>
    </row>
    <row r="24" spans="1:7" ht="23.1" customHeight="1">
      <c r="A24" s="116"/>
      <c r="B24" s="125" t="s">
        <v>212</v>
      </c>
      <c r="C24" s="126"/>
      <c r="D24" s="127"/>
      <c r="E24" s="130">
        <f>ต.ค.59!F24+พ.ย.59!F24+ธ.ค.59!F24</f>
        <v>166</v>
      </c>
      <c r="F24" s="93">
        <v>54</v>
      </c>
      <c r="G24" s="94"/>
    </row>
    <row r="25" spans="1:7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</f>
        <v>645</v>
      </c>
      <c r="F25" s="93">
        <f>F26</f>
        <v>130</v>
      </c>
      <c r="G25" s="94">
        <f>E25*100/D25</f>
        <v>71.666666666666671</v>
      </c>
    </row>
    <row r="26" spans="1:7" ht="23.1" customHeight="1">
      <c r="A26" s="116"/>
      <c r="B26" s="128" t="s">
        <v>217</v>
      </c>
      <c r="C26" s="126"/>
      <c r="D26" s="127"/>
      <c r="E26" s="130">
        <f>ต.ค.59!F26+พ.ย.59!F26+ธ.ค.59!F26</f>
        <v>645</v>
      </c>
      <c r="F26" s="93">
        <f>F27+F28</f>
        <v>130</v>
      </c>
      <c r="G26" s="94"/>
    </row>
    <row r="27" spans="1:7" ht="23.1" customHeight="1">
      <c r="A27" s="116"/>
      <c r="B27" s="128" t="s">
        <v>237</v>
      </c>
      <c r="C27" s="126"/>
      <c r="D27" s="127"/>
      <c r="E27" s="130">
        <f>ต.ค.59!F27+พ.ย.59!F27+ธ.ค.59!F27</f>
        <v>337</v>
      </c>
      <c r="F27" s="93">
        <v>76</v>
      </c>
      <c r="G27" s="94"/>
    </row>
    <row r="28" spans="1:7" ht="23.1" customHeight="1">
      <c r="A28" s="116"/>
      <c r="B28" s="128" t="s">
        <v>238</v>
      </c>
      <c r="C28" s="126"/>
      <c r="D28" s="127"/>
      <c r="E28" s="130">
        <f>ต.ค.59!F28+พ.ย.59!F28+ธ.ค.59!F28</f>
        <v>76</v>
      </c>
      <c r="F28" s="93">
        <v>54</v>
      </c>
      <c r="G28" s="94"/>
    </row>
    <row r="29" spans="1:7" ht="23.1" customHeight="1">
      <c r="A29" s="116"/>
      <c r="B29" s="128" t="s">
        <v>214</v>
      </c>
      <c r="C29" s="126"/>
      <c r="D29" s="127"/>
      <c r="E29" s="130">
        <f>ต.ค.59!F29+พ.ย.59!F29+ธ.ค.59!F29</f>
        <v>345</v>
      </c>
      <c r="F29" s="93">
        <f>F31</f>
        <v>84</v>
      </c>
      <c r="G29" s="94"/>
    </row>
    <row r="30" spans="1:7" ht="23.1" customHeight="1">
      <c r="A30" s="116"/>
      <c r="B30" s="128" t="s">
        <v>216</v>
      </c>
      <c r="C30" s="126"/>
      <c r="D30" s="127"/>
      <c r="E30" s="130">
        <f>ต.ค.59!F30+พ.ย.59!F30+ธ.ค.59!F30</f>
        <v>0</v>
      </c>
      <c r="F30" s="93">
        <v>0</v>
      </c>
      <c r="G30" s="94"/>
    </row>
    <row r="31" spans="1:7" ht="23.1" customHeight="1">
      <c r="A31" s="116"/>
      <c r="B31" s="128" t="s">
        <v>215</v>
      </c>
      <c r="C31" s="126"/>
      <c r="D31" s="127"/>
      <c r="E31" s="130">
        <f>ต.ค.59!F31+พ.ย.59!F31+ธ.ค.59!F31</f>
        <v>345</v>
      </c>
      <c r="F31" s="93">
        <v>84</v>
      </c>
      <c r="G31" s="94"/>
    </row>
    <row r="32" spans="1:7" ht="23.1" customHeight="1">
      <c r="A32" s="116"/>
      <c r="B32" s="128" t="s">
        <v>218</v>
      </c>
      <c r="C32" s="126"/>
      <c r="D32" s="127"/>
      <c r="E32" s="130">
        <f>ต.ค.59!F32+พ.ย.59!F32+ธ.ค.59!F32</f>
        <v>0</v>
      </c>
      <c r="F32" s="93">
        <v>0</v>
      </c>
      <c r="G32" s="94"/>
    </row>
    <row r="33" spans="1:7" ht="23.1" customHeight="1">
      <c r="A33" s="116"/>
      <c r="B33" s="128" t="s">
        <v>219</v>
      </c>
      <c r="C33" s="126"/>
      <c r="D33" s="127"/>
      <c r="E33" s="130">
        <f>ต.ค.59!F33+พ.ย.59!F33+ธ.ค.59!F33</f>
        <v>336</v>
      </c>
      <c r="F33" s="93">
        <v>61</v>
      </c>
      <c r="G33" s="94"/>
    </row>
    <row r="34" spans="1:7" ht="23.1" customHeight="1">
      <c r="A34" s="116"/>
      <c r="B34" s="128" t="s">
        <v>220</v>
      </c>
      <c r="C34" s="126"/>
      <c r="D34" s="127"/>
      <c r="E34" s="130">
        <f>ต.ค.59!F34+พ.ย.59!F34+ธ.ค.59!F34</f>
        <v>347</v>
      </c>
      <c r="F34" s="93">
        <v>107</v>
      </c>
      <c r="G34" s="94"/>
    </row>
    <row r="35" spans="1:7" ht="23.1" customHeight="1">
      <c r="A35" s="116"/>
      <c r="B35" s="128" t="s">
        <v>236</v>
      </c>
      <c r="C35" s="126"/>
      <c r="D35" s="127"/>
      <c r="E35" s="130">
        <f>ต.ค.59!F35+พ.ย.59!F35+ธ.ค.59!F35</f>
        <v>2131</v>
      </c>
      <c r="F35" s="93">
        <v>523</v>
      </c>
      <c r="G35" s="94"/>
    </row>
    <row r="36" spans="1:7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</f>
        <v>90</v>
      </c>
      <c r="F36" s="93">
        <v>45</v>
      </c>
      <c r="G36" s="94">
        <f>E36*100/D36</f>
        <v>20</v>
      </c>
    </row>
    <row r="37" spans="1:7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</f>
        <v>152</v>
      </c>
      <c r="F37" s="93">
        <f>F38</f>
        <v>152</v>
      </c>
      <c r="G37" s="94">
        <f>E37*100/D37</f>
        <v>38</v>
      </c>
    </row>
    <row r="38" spans="1:7" ht="23.1" customHeight="1">
      <c r="A38" s="116"/>
      <c r="B38" s="125" t="s">
        <v>211</v>
      </c>
      <c r="C38" s="126"/>
      <c r="D38" s="127"/>
      <c r="E38" s="130">
        <f>ต.ค.59!F38+พ.ย.59!F38+ธ.ค.59!F38</f>
        <v>152</v>
      </c>
      <c r="F38" s="93">
        <v>152</v>
      </c>
      <c r="G38" s="94"/>
    </row>
    <row r="39" spans="1:7" ht="23.1" customHeight="1">
      <c r="A39" s="116"/>
      <c r="B39" s="125" t="s">
        <v>212</v>
      </c>
      <c r="C39" s="126"/>
      <c r="D39" s="127"/>
      <c r="E39" s="130">
        <f>ต.ค.59!F39+พ.ย.59!F39+ธ.ค.59!F39</f>
        <v>99</v>
      </c>
      <c r="F39" s="93">
        <v>99</v>
      </c>
      <c r="G39" s="94"/>
    </row>
    <row r="40" spans="1:7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</f>
        <v>1</v>
      </c>
      <c r="F40" s="98">
        <v>0</v>
      </c>
      <c r="G40" s="99">
        <f>E40*100/D40</f>
        <v>100</v>
      </c>
    </row>
    <row r="41" spans="1:7" ht="21" customHeight="1">
      <c r="A41" s="182">
        <v>2</v>
      </c>
      <c r="B41" s="207" t="s">
        <v>304</v>
      </c>
      <c r="C41" s="208"/>
      <c r="D41" s="209"/>
      <c r="E41" s="167"/>
      <c r="F41" s="178"/>
      <c r="G41" s="179"/>
    </row>
    <row r="42" spans="1:7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</f>
        <v>3</v>
      </c>
      <c r="F42" s="93">
        <f>F43</f>
        <v>1</v>
      </c>
      <c r="G42" s="114">
        <f>E42*100/D42</f>
        <v>30</v>
      </c>
    </row>
    <row r="43" spans="1:7" ht="21" customHeight="1">
      <c r="A43" s="116"/>
      <c r="B43" s="125" t="s">
        <v>211</v>
      </c>
      <c r="C43" s="126"/>
      <c r="D43" s="127"/>
      <c r="E43" s="130">
        <f>ต.ค.59!F43+พ.ย.59!F43+ธ.ค.59!F43</f>
        <v>3</v>
      </c>
      <c r="F43" s="93">
        <v>1</v>
      </c>
      <c r="G43" s="94"/>
    </row>
    <row r="44" spans="1:7" ht="21" customHeight="1">
      <c r="A44" s="116"/>
      <c r="B44" s="125" t="s">
        <v>212</v>
      </c>
      <c r="C44" s="126"/>
      <c r="D44" s="127"/>
      <c r="E44" s="130">
        <f>ต.ค.59!F44+พ.ย.59!F44+ธ.ค.59!F44</f>
        <v>1</v>
      </c>
      <c r="F44" s="93">
        <v>1</v>
      </c>
      <c r="G44" s="94"/>
    </row>
    <row r="45" spans="1:7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</f>
        <v>0</v>
      </c>
      <c r="F45" s="93">
        <v>0</v>
      </c>
      <c r="G45" s="94">
        <f>E45*100/D45</f>
        <v>0</v>
      </c>
    </row>
    <row r="46" spans="1:7" ht="21" customHeight="1">
      <c r="A46" s="116"/>
      <c r="B46" s="125" t="s">
        <v>211</v>
      </c>
      <c r="C46" s="126"/>
      <c r="D46" s="127"/>
      <c r="E46" s="130">
        <f>ต.ค.59!F46+พ.ย.59!F46+ธ.ค.59!F46</f>
        <v>0</v>
      </c>
      <c r="F46" s="93">
        <v>0</v>
      </c>
      <c r="G46" s="94"/>
    </row>
    <row r="47" spans="1:7" ht="21" customHeight="1">
      <c r="A47" s="116"/>
      <c r="B47" s="125" t="s">
        <v>212</v>
      </c>
      <c r="C47" s="126"/>
      <c r="D47" s="127"/>
      <c r="E47" s="130">
        <f>ต.ค.59!F47+พ.ย.59!F47+ธ.ค.59!F47</f>
        <v>0</v>
      </c>
      <c r="F47" s="93">
        <v>0</v>
      </c>
      <c r="G47" s="94"/>
    </row>
    <row r="48" spans="1:7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</f>
        <v>9</v>
      </c>
      <c r="F48" s="93">
        <f>F49</f>
        <v>3</v>
      </c>
      <c r="G48" s="94">
        <f>E48*100/D48</f>
        <v>25.714285714285715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</f>
        <v>9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</f>
        <v>9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13</v>
      </c>
      <c r="F52" s="168">
        <f>F53+F54+F55</f>
        <v>2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</f>
        <v>1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</f>
        <v>12</v>
      </c>
      <c r="F55" s="134">
        <v>2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</f>
        <v>5261</v>
      </c>
      <c r="F57" s="100">
        <v>949</v>
      </c>
      <c r="G57" s="101">
        <f>E57*100/D57</f>
        <v>13.1525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</f>
        <v>0</v>
      </c>
      <c r="F60" s="93">
        <v>0</v>
      </c>
      <c r="G60" s="94">
        <f t="shared" si="0"/>
        <v>0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</f>
        <v>5</v>
      </c>
      <c r="F61" s="98">
        <v>5</v>
      </c>
      <c r="G61" s="99">
        <f t="shared" si="0"/>
        <v>33.333333333333336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ht="20.25" customHeight="1">
      <c r="A66" s="400"/>
      <c r="B66" s="401" t="s">
        <v>327</v>
      </c>
      <c r="C66" s="402" t="s">
        <v>3</v>
      </c>
      <c r="D66" s="403">
        <v>2000</v>
      </c>
      <c r="E66" s="404">
        <f t="shared" ref="E66" si="1">F66</f>
        <v>0</v>
      </c>
      <c r="F66" s="405">
        <v>0</v>
      </c>
      <c r="G66" s="406"/>
    </row>
    <row r="67" spans="1:7" ht="20.25" customHeight="1">
      <c r="A67" s="407"/>
      <c r="B67" s="408" t="s">
        <v>328</v>
      </c>
      <c r="C67" s="409"/>
      <c r="D67" s="410"/>
      <c r="E67" s="404"/>
      <c r="F67" s="411"/>
      <c r="G67" s="412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</f>
        <v>1432</v>
      </c>
      <c r="F71" s="131">
        <f>F72+F73</f>
        <v>730</v>
      </c>
      <c r="G71" s="132">
        <f>E71*100/D71</f>
        <v>64.650112866817153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</f>
        <v>1367</v>
      </c>
      <c r="F72" s="93">
        <v>730</v>
      </c>
      <c r="G72" s="94">
        <f>E72*100/D72</f>
        <v>63.581395348837212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</f>
        <v>65</v>
      </c>
      <c r="F73" s="91">
        <v>0</v>
      </c>
      <c r="G73" s="94">
        <f t="shared" ref="G73:G81" si="2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</f>
        <v>891</v>
      </c>
      <c r="F74" s="131">
        <f>F75+F76</f>
        <v>199</v>
      </c>
      <c r="G74" s="132">
        <f>E74*100/D74</f>
        <v>22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</f>
        <v>846</v>
      </c>
      <c r="F75" s="93">
        <v>191</v>
      </c>
      <c r="G75" s="94">
        <f t="shared" si="2"/>
        <v>21.692307692307693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</f>
        <v>45</v>
      </c>
      <c r="F76" s="93">
        <v>8</v>
      </c>
      <c r="G76" s="94">
        <f t="shared" si="2"/>
        <v>30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</f>
        <v>0</v>
      </c>
      <c r="F79" s="91">
        <v>0</v>
      </c>
      <c r="G79" s="94">
        <f t="shared" si="2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</f>
        <v>0</v>
      </c>
      <c r="F80" s="93">
        <v>0</v>
      </c>
      <c r="G80" s="94">
        <f t="shared" si="2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</f>
        <v>13</v>
      </c>
      <c r="F81" s="347">
        <v>0</v>
      </c>
      <c r="G81" s="99">
        <f t="shared" si="2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673</v>
      </c>
      <c r="F85" s="359">
        <f>F87</f>
        <v>197</v>
      </c>
      <c r="G85" s="360">
        <f>E85*100/D85</f>
        <v>13.46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112</v>
      </c>
      <c r="F86" s="368">
        <f>F88</f>
        <v>43</v>
      </c>
      <c r="G86" s="369">
        <f t="shared" ref="G86:G107" si="3">E86*100/D86</f>
        <v>20.363636363636363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</f>
        <v>673</v>
      </c>
      <c r="F87" s="113">
        <v>197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</f>
        <v>112</v>
      </c>
      <c r="F88" s="93">
        <v>43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</f>
        <v>54</v>
      </c>
      <c r="F89" s="93">
        <v>17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</f>
        <v>171</v>
      </c>
      <c r="F90" s="352">
        <v>75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</f>
        <v>255</v>
      </c>
      <c r="F92" s="100">
        <v>160</v>
      </c>
      <c r="G92" s="101">
        <f>E92*100/D92</f>
        <v>6.375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</f>
        <v>88</v>
      </c>
      <c r="F93" s="98">
        <v>40</v>
      </c>
      <c r="G93" s="99">
        <f t="shared" ref="G93" si="4">E93*100/D93</f>
        <v>29.333333333333332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</f>
        <v>96</v>
      </c>
      <c r="F95" s="93">
        <f>F96</f>
        <v>0</v>
      </c>
      <c r="G95" s="94">
        <f>E95*100/D95</f>
        <v>137.14285714285714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</f>
        <v>96</v>
      </c>
      <c r="F96" s="93">
        <v>0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</f>
        <v>3529</v>
      </c>
      <c r="F98" s="93">
        <f>F99+F100+F101+F102+F103</f>
        <v>1267</v>
      </c>
      <c r="G98" s="94">
        <f>E98*100/D98</f>
        <v>70.58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</f>
        <v>77</v>
      </c>
      <c r="F99" s="93">
        <v>36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</f>
        <v>1257</v>
      </c>
      <c r="F100" s="93">
        <v>717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</f>
        <v>2077</v>
      </c>
      <c r="F101" s="93">
        <v>485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</f>
        <v>118</v>
      </c>
      <c r="F102" s="93">
        <v>29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1415</v>
      </c>
      <c r="F106" s="167">
        <f>F116</f>
        <v>876</v>
      </c>
      <c r="G106" s="179">
        <f t="shared" si="3"/>
        <v>8.6122945830797324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3933</v>
      </c>
      <c r="F107" s="380">
        <f>F108</f>
        <v>1932</v>
      </c>
      <c r="G107" s="381">
        <f t="shared" si="3"/>
        <v>23.937918441874618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</f>
        <v>3933</v>
      </c>
      <c r="F108" s="100">
        <f>F109+F114+F115</f>
        <v>1932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</f>
        <v>975</v>
      </c>
      <c r="F109" s="104">
        <f>F110+F111+F112</f>
        <v>277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</f>
        <v>33</v>
      </c>
      <c r="F110" s="93">
        <v>17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</f>
        <v>466</v>
      </c>
      <c r="F111" s="93">
        <v>130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</f>
        <v>476</v>
      </c>
      <c r="F112" s="93">
        <v>130</v>
      </c>
      <c r="G112" s="94"/>
    </row>
    <row r="113" spans="1:7" ht="19.5" customHeight="1">
      <c r="A113" s="116"/>
      <c r="B113" s="121" t="s">
        <v>186</v>
      </c>
      <c r="C113" s="95"/>
      <c r="D113" s="96"/>
      <c r="E113" s="130">
        <f>ต.ค.59!F113+พ.ย.59!F113+ธ.ค.59!F113</f>
        <v>0</v>
      </c>
      <c r="F113" s="93">
        <v>0</v>
      </c>
      <c r="G113" s="94"/>
    </row>
    <row r="114" spans="1:7" ht="19.5" customHeight="1">
      <c r="A114" s="116"/>
      <c r="B114" s="163" t="s">
        <v>185</v>
      </c>
      <c r="C114" s="95"/>
      <c r="D114" s="96"/>
      <c r="E114" s="130">
        <f>ต.ค.59!F114+พ.ย.59!F114+ธ.ค.59!F114</f>
        <v>23</v>
      </c>
      <c r="F114" s="93">
        <v>4</v>
      </c>
      <c r="G114" s="94"/>
    </row>
    <row r="115" spans="1:7" ht="19.5" customHeight="1">
      <c r="A115" s="117"/>
      <c r="B115" s="165" t="s">
        <v>188</v>
      </c>
      <c r="C115" s="97"/>
      <c r="D115" s="103"/>
      <c r="E115" s="130">
        <f>ต.ค.59!F115+พ.ย.59!F115+ธ.ค.59!F115</f>
        <v>2935</v>
      </c>
      <c r="F115" s="98">
        <v>1651</v>
      </c>
      <c r="G115" s="99"/>
    </row>
    <row r="116" spans="1:7" ht="19.5" customHeight="1">
      <c r="A116" s="340"/>
      <c r="B116" s="341" t="s">
        <v>358</v>
      </c>
      <c r="C116" s="342"/>
      <c r="D116" s="343"/>
      <c r="E116" s="130">
        <f>ต.ค.59!F116+พ.ย.59!F116+ธ.ค.59!F116</f>
        <v>1415</v>
      </c>
      <c r="F116" s="345">
        <f>F117+F122+F123</f>
        <v>876</v>
      </c>
      <c r="G116" s="346"/>
    </row>
    <row r="117" spans="1:7" ht="19.5" customHeight="1">
      <c r="A117" s="116"/>
      <c r="B117" s="163" t="s">
        <v>183</v>
      </c>
      <c r="C117" s="95"/>
      <c r="D117" s="96"/>
      <c r="E117" s="130">
        <f>ต.ค.59!F117+พ.ย.59!F117+ธ.ค.59!F117</f>
        <v>398</v>
      </c>
      <c r="F117" s="96">
        <f>F118+F119+F120+F121</f>
        <v>104</v>
      </c>
      <c r="G117" s="94"/>
    </row>
    <row r="118" spans="1:7" ht="19.5" customHeight="1">
      <c r="A118" s="116"/>
      <c r="B118" s="121" t="s">
        <v>184</v>
      </c>
      <c r="C118" s="95"/>
      <c r="D118" s="96"/>
      <c r="E118" s="130">
        <f>ต.ค.59!F118+พ.ย.59!F118+ธ.ค.59!F118</f>
        <v>27</v>
      </c>
      <c r="F118" s="93">
        <v>14</v>
      </c>
      <c r="G118" s="94"/>
    </row>
    <row r="119" spans="1:7" ht="19.5" customHeight="1">
      <c r="A119" s="116"/>
      <c r="B119" s="121" t="s">
        <v>93</v>
      </c>
      <c r="C119" s="95"/>
      <c r="D119" s="96"/>
      <c r="E119" s="130">
        <f>ต.ค.59!F119+พ.ย.59!F119+ธ.ค.59!F119</f>
        <v>286</v>
      </c>
      <c r="F119" s="93">
        <v>69</v>
      </c>
      <c r="G119" s="94"/>
    </row>
    <row r="120" spans="1:7" ht="19.5" customHeight="1">
      <c r="A120" s="116"/>
      <c r="B120" s="121" t="s">
        <v>94</v>
      </c>
      <c r="C120" s="95"/>
      <c r="D120" s="96"/>
      <c r="E120" s="130">
        <f>ต.ค.59!F120+พ.ย.59!F120+ธ.ค.59!F120</f>
        <v>85</v>
      </c>
      <c r="F120" s="93">
        <v>21</v>
      </c>
      <c r="G120" s="94"/>
    </row>
    <row r="121" spans="1:7" ht="19.5" customHeight="1">
      <c r="A121" s="116"/>
      <c r="B121" s="121" t="s">
        <v>186</v>
      </c>
      <c r="C121" s="95"/>
      <c r="D121" s="96"/>
      <c r="E121" s="130">
        <f>ต.ค.59!F121+พ.ย.59!F121+ธ.ค.59!F121</f>
        <v>0</v>
      </c>
      <c r="F121" s="93">
        <v>0</v>
      </c>
      <c r="G121" s="94"/>
    </row>
    <row r="122" spans="1:7" ht="19.5" customHeight="1">
      <c r="A122" s="116"/>
      <c r="B122" s="163" t="s">
        <v>185</v>
      </c>
      <c r="C122" s="95"/>
      <c r="D122" s="96"/>
      <c r="E122" s="130">
        <f>ต.ค.59!F122+พ.ย.59!F122+ธ.ค.59!F122</f>
        <v>23</v>
      </c>
      <c r="F122" s="93">
        <v>4</v>
      </c>
      <c r="G122" s="94"/>
    </row>
    <row r="123" spans="1:7" ht="19.5" customHeight="1">
      <c r="A123" s="119"/>
      <c r="B123" s="164" t="s">
        <v>188</v>
      </c>
      <c r="C123" s="148"/>
      <c r="D123" s="149"/>
      <c r="E123" s="130">
        <f>ต.ค.59!F123+พ.ย.59!F123+ธ.ค.59!F123</f>
        <v>994</v>
      </c>
      <c r="F123" s="111">
        <v>768</v>
      </c>
      <c r="G123" s="112"/>
    </row>
    <row r="124" spans="1:7" ht="18" customHeight="1">
      <c r="A124" s="375"/>
      <c r="B124" s="393" t="s">
        <v>313</v>
      </c>
      <c r="C124" s="394"/>
      <c r="D124" s="394"/>
      <c r="E124" s="394"/>
      <c r="F124" s="394"/>
      <c r="G124" s="394"/>
    </row>
    <row r="125" spans="1:7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</f>
        <v>670</v>
      </c>
      <c r="F125" s="399">
        <f>F126+F131+F132</f>
        <v>130</v>
      </c>
      <c r="G125" s="398">
        <f>E125*100/D125</f>
        <v>167.5</v>
      </c>
    </row>
    <row r="126" spans="1:7">
      <c r="A126" s="461" t="s">
        <v>348</v>
      </c>
      <c r="B126" s="462"/>
      <c r="C126" s="187"/>
      <c r="D126" s="193"/>
      <c r="E126" s="167"/>
      <c r="F126" s="168"/>
      <c r="G126" s="169"/>
    </row>
    <row r="127" spans="1:7">
      <c r="A127" s="461" t="s">
        <v>349</v>
      </c>
      <c r="B127" s="462"/>
      <c r="C127" s="187"/>
      <c r="D127" s="193"/>
      <c r="E127" s="167"/>
      <c r="F127" s="168"/>
      <c r="G127" s="169"/>
    </row>
    <row r="128" spans="1:7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229</v>
      </c>
      <c r="F129" s="131">
        <f>F131</f>
        <v>76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</f>
        <v>229</v>
      </c>
      <c r="F131" s="93">
        <v>76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</f>
        <v>166</v>
      </c>
      <c r="F132" s="93">
        <v>54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</f>
        <v>0</v>
      </c>
      <c r="F133" s="93">
        <f t="shared" ref="F133:F134" si="5">G133</f>
        <v>0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</f>
        <v>0</v>
      </c>
      <c r="F134" s="93">
        <f t="shared" si="5"/>
        <v>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ต.ค.59!F138+พ.ย.59!F138+ธ.ค.59!F138</f>
        <v>23</v>
      </c>
      <c r="F138" s="371">
        <f>F139+F140</f>
        <v>8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</f>
        <v>23</v>
      </c>
      <c r="F139" s="93">
        <v>8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389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4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7030A0"/>
  </sheetPr>
  <dimension ref="A1:H143"/>
  <sheetViews>
    <sheetView showGridLines="0" view="pageBreakPreview" topLeftCell="A79" zoomScaleSheetLayoutView="100" workbookViewId="0">
      <selection activeCell="J96" sqref="J96"/>
    </sheetView>
  </sheetViews>
  <sheetFormatPr defaultRowHeight="22.5"/>
  <cols>
    <col min="1" max="1" width="4" style="109" customWidth="1"/>
    <col min="2" max="2" width="83.1640625" style="89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8.83203125" style="108" bestFit="1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16"/>
      <c r="B3" s="476" t="s">
        <v>373</v>
      </c>
      <c r="C3" s="476"/>
      <c r="D3" s="476"/>
      <c r="E3" s="476"/>
      <c r="F3" s="476"/>
      <c r="G3" s="476"/>
    </row>
    <row r="4" spans="1:7" s="157" customFormat="1" ht="3.75" customHeight="1">
      <c r="A4" s="416"/>
      <c r="B4" s="416"/>
      <c r="C4" s="416"/>
      <c r="D4" s="416"/>
      <c r="E4" s="416"/>
      <c r="F4" s="417"/>
      <c r="G4" s="416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374</v>
      </c>
      <c r="F5" s="487">
        <v>21916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</f>
        <v>198</v>
      </c>
      <c r="F12" s="131">
        <v>59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</f>
        <v>551</v>
      </c>
      <c r="F13" s="91">
        <v>120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</f>
        <v>985</v>
      </c>
      <c r="F14" s="91">
        <v>236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</f>
        <v>448</v>
      </c>
      <c r="F15" s="91">
        <v>109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</f>
        <v>289</v>
      </c>
      <c r="F16" s="91">
        <v>61</v>
      </c>
      <c r="G16" s="92"/>
    </row>
    <row r="17" spans="1:7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</f>
        <v>370</v>
      </c>
      <c r="F17" s="91">
        <v>92</v>
      </c>
      <c r="G17" s="92"/>
    </row>
    <row r="18" spans="1:7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</f>
        <v>373</v>
      </c>
      <c r="F18" s="328">
        <v>94</v>
      </c>
      <c r="G18" s="329"/>
    </row>
    <row r="19" spans="1:7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</f>
        <v>365</v>
      </c>
      <c r="F19" s="328">
        <v>92</v>
      </c>
      <c r="G19" s="329"/>
    </row>
    <row r="20" spans="1:7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</f>
        <v>8</v>
      </c>
      <c r="F20" s="328">
        <v>2</v>
      </c>
      <c r="G20" s="329"/>
    </row>
    <row r="21" spans="1:7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7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</f>
        <v>307</v>
      </c>
      <c r="F22" s="113">
        <f>F23</f>
        <v>78</v>
      </c>
      <c r="G22" s="114">
        <f>E22*100/D22</f>
        <v>34.111111111111114</v>
      </c>
    </row>
    <row r="23" spans="1:7" ht="23.1" customHeight="1">
      <c r="A23" s="116"/>
      <c r="B23" s="125" t="s">
        <v>211</v>
      </c>
      <c r="C23" s="126"/>
      <c r="D23" s="127"/>
      <c r="E23" s="130">
        <f>ต.ค.59!F23+พ.ย.59!F23+ธ.ค.59!F23+ม.ค.60!F23</f>
        <v>307</v>
      </c>
      <c r="F23" s="93">
        <v>78</v>
      </c>
      <c r="G23" s="94"/>
    </row>
    <row r="24" spans="1:7" ht="23.1" customHeight="1">
      <c r="A24" s="116"/>
      <c r="B24" s="125" t="s">
        <v>212</v>
      </c>
      <c r="C24" s="126"/>
      <c r="D24" s="127"/>
      <c r="E24" s="130">
        <f>ต.ค.59!F24+พ.ย.59!F24+ธ.ค.59!F24+ม.ค.60!F24</f>
        <v>218</v>
      </c>
      <c r="F24" s="93">
        <v>52</v>
      </c>
      <c r="G24" s="94"/>
    </row>
    <row r="25" spans="1:7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</f>
        <v>914</v>
      </c>
      <c r="F25" s="93">
        <f>F26</f>
        <v>269</v>
      </c>
      <c r="G25" s="94">
        <f>E25*100/D25</f>
        <v>101.55555555555556</v>
      </c>
    </row>
    <row r="26" spans="1:7" ht="23.1" customHeight="1">
      <c r="A26" s="116"/>
      <c r="B26" s="128" t="s">
        <v>217</v>
      </c>
      <c r="C26" s="126"/>
      <c r="D26" s="127"/>
      <c r="E26" s="130">
        <f>ต.ค.59!F26+พ.ย.59!F26+ธ.ค.59!F26+ม.ค.60!F26</f>
        <v>914</v>
      </c>
      <c r="F26" s="93">
        <v>269</v>
      </c>
      <c r="G26" s="94"/>
    </row>
    <row r="27" spans="1:7" ht="23.1" customHeight="1">
      <c r="A27" s="116"/>
      <c r="B27" s="128" t="s">
        <v>237</v>
      </c>
      <c r="C27" s="126"/>
      <c r="D27" s="127"/>
      <c r="E27" s="130">
        <f>ต.ค.59!F27+พ.ย.59!F27+ธ.ค.59!F27+ม.ค.60!F27</f>
        <v>588</v>
      </c>
      <c r="F27" s="93">
        <v>251</v>
      </c>
      <c r="G27" s="94"/>
    </row>
    <row r="28" spans="1:7" ht="23.1" customHeight="1">
      <c r="A28" s="116"/>
      <c r="B28" s="128" t="s">
        <v>238</v>
      </c>
      <c r="C28" s="126"/>
      <c r="D28" s="127"/>
      <c r="E28" s="130">
        <f>ต.ค.59!F28+พ.ย.59!F28+ธ.ค.59!F28+ม.ค.60!F28</f>
        <v>94</v>
      </c>
      <c r="F28" s="93">
        <v>18</v>
      </c>
      <c r="G28" s="94"/>
    </row>
    <row r="29" spans="1:7" ht="23.1" customHeight="1">
      <c r="A29" s="116"/>
      <c r="B29" s="128" t="s">
        <v>214</v>
      </c>
      <c r="C29" s="126"/>
      <c r="D29" s="127"/>
      <c r="E29" s="130">
        <f>ต.ค.59!F29+พ.ย.59!F29+ธ.ค.59!F29+ม.ค.60!F29</f>
        <v>481</v>
      </c>
      <c r="F29" s="93">
        <f>F31</f>
        <v>136</v>
      </c>
      <c r="G29" s="94"/>
    </row>
    <row r="30" spans="1:7" ht="23.1" customHeight="1">
      <c r="A30" s="116"/>
      <c r="B30" s="128" t="s">
        <v>216</v>
      </c>
      <c r="C30" s="126"/>
      <c r="D30" s="127"/>
      <c r="E30" s="130">
        <f>ต.ค.59!F30+พ.ย.59!F30+ธ.ค.59!F30+ม.ค.60!F30</f>
        <v>0</v>
      </c>
      <c r="F30" s="93">
        <v>0</v>
      </c>
      <c r="G30" s="94"/>
    </row>
    <row r="31" spans="1:7" ht="23.1" customHeight="1">
      <c r="A31" s="116"/>
      <c r="B31" s="128" t="s">
        <v>215</v>
      </c>
      <c r="C31" s="126"/>
      <c r="D31" s="127"/>
      <c r="E31" s="130">
        <f>ต.ค.59!F31+พ.ย.59!F31+ธ.ค.59!F31+ม.ค.60!F31</f>
        <v>481</v>
      </c>
      <c r="F31" s="93">
        <v>136</v>
      </c>
      <c r="G31" s="94"/>
    </row>
    <row r="32" spans="1:7" ht="23.1" customHeight="1">
      <c r="A32" s="116"/>
      <c r="B32" s="128" t="s">
        <v>218</v>
      </c>
      <c r="C32" s="126"/>
      <c r="D32" s="127"/>
      <c r="E32" s="130">
        <f>ต.ค.59!F32+พ.ย.59!F32+ธ.ค.59!F32+ม.ค.60!F32</f>
        <v>0</v>
      </c>
      <c r="F32" s="93">
        <v>0</v>
      </c>
      <c r="G32" s="94"/>
    </row>
    <row r="33" spans="1:7" ht="23.1" customHeight="1">
      <c r="A33" s="116"/>
      <c r="B33" s="128" t="s">
        <v>219</v>
      </c>
      <c r="C33" s="126"/>
      <c r="D33" s="127"/>
      <c r="E33" s="130">
        <f>ต.ค.59!F33+พ.ย.59!F33+ธ.ค.59!F33+ม.ค.60!F33</f>
        <v>493</v>
      </c>
      <c r="F33" s="93">
        <v>157</v>
      </c>
      <c r="G33" s="94"/>
    </row>
    <row r="34" spans="1:7" ht="23.1" customHeight="1">
      <c r="A34" s="116"/>
      <c r="B34" s="128" t="s">
        <v>220</v>
      </c>
      <c r="C34" s="126"/>
      <c r="D34" s="127"/>
      <c r="E34" s="130">
        <f>ต.ค.59!F34+พ.ย.59!F34+ธ.ค.59!F34+ม.ค.60!F34</f>
        <v>459</v>
      </c>
      <c r="F34" s="93">
        <v>112</v>
      </c>
      <c r="G34" s="94"/>
    </row>
    <row r="35" spans="1:7" ht="23.1" customHeight="1">
      <c r="A35" s="116"/>
      <c r="B35" s="128" t="s">
        <v>236</v>
      </c>
      <c r="C35" s="126"/>
      <c r="D35" s="127"/>
      <c r="E35" s="130">
        <f>ต.ค.59!F35+พ.ย.59!F35+ธ.ค.59!F35+ม.ค.60!F35</f>
        <v>2367</v>
      </c>
      <c r="F35" s="93">
        <v>236</v>
      </c>
      <c r="G35" s="94"/>
    </row>
    <row r="36" spans="1:7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</f>
        <v>135</v>
      </c>
      <c r="F36" s="93">
        <v>45</v>
      </c>
      <c r="G36" s="94">
        <f>E36*100/D36</f>
        <v>30</v>
      </c>
    </row>
    <row r="37" spans="1:7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</f>
        <v>155</v>
      </c>
      <c r="F37" s="93">
        <f>F38</f>
        <v>3</v>
      </c>
      <c r="G37" s="94">
        <f>E37*100/D37</f>
        <v>38.75</v>
      </c>
    </row>
    <row r="38" spans="1:7" ht="23.1" customHeight="1">
      <c r="A38" s="116"/>
      <c r="B38" s="125" t="s">
        <v>211</v>
      </c>
      <c r="C38" s="126"/>
      <c r="D38" s="127"/>
      <c r="E38" s="130">
        <f>ต.ค.59!F38+พ.ย.59!F38+ธ.ค.59!F38+ม.ค.60!F38</f>
        <v>155</v>
      </c>
      <c r="F38" s="93">
        <v>3</v>
      </c>
      <c r="G38" s="94"/>
    </row>
    <row r="39" spans="1:7" ht="23.1" customHeight="1">
      <c r="A39" s="116"/>
      <c r="B39" s="125" t="s">
        <v>212</v>
      </c>
      <c r="C39" s="126"/>
      <c r="D39" s="127"/>
      <c r="E39" s="130">
        <f>ต.ค.59!F39+พ.ย.59!F39+ธ.ค.59!F39+ม.ค.60!F39</f>
        <v>100</v>
      </c>
      <c r="F39" s="93">
        <v>1</v>
      </c>
      <c r="G39" s="94"/>
    </row>
    <row r="40" spans="1:7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</f>
        <v>1</v>
      </c>
      <c r="F40" s="98">
        <v>0</v>
      </c>
      <c r="G40" s="99">
        <f>E40*100/D40</f>
        <v>100</v>
      </c>
    </row>
    <row r="41" spans="1:7" ht="21" customHeight="1">
      <c r="A41" s="182">
        <v>2</v>
      </c>
      <c r="B41" s="207" t="s">
        <v>304</v>
      </c>
      <c r="C41" s="208"/>
      <c r="D41" s="209"/>
      <c r="E41" s="167"/>
      <c r="F41" s="178"/>
      <c r="G41" s="179"/>
    </row>
    <row r="42" spans="1:7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</f>
        <v>4</v>
      </c>
      <c r="F42" s="93">
        <f>F43</f>
        <v>1</v>
      </c>
      <c r="G42" s="114">
        <f>E42*100/D42</f>
        <v>40</v>
      </c>
    </row>
    <row r="43" spans="1:7" ht="21" customHeight="1">
      <c r="A43" s="116"/>
      <c r="B43" s="125" t="s">
        <v>211</v>
      </c>
      <c r="C43" s="126"/>
      <c r="D43" s="127"/>
      <c r="E43" s="130">
        <f>ต.ค.59!F43+พ.ย.59!F43+ธ.ค.59!F43+ม.ค.60!F43</f>
        <v>4</v>
      </c>
      <c r="F43" s="93">
        <v>1</v>
      </c>
      <c r="G43" s="94"/>
    </row>
    <row r="44" spans="1:7" ht="21" customHeight="1">
      <c r="A44" s="116"/>
      <c r="B44" s="125" t="s">
        <v>212</v>
      </c>
      <c r="C44" s="126"/>
      <c r="D44" s="127"/>
      <c r="E44" s="130">
        <f>ต.ค.59!F44+พ.ย.59!F44+ธ.ค.59!F44+ม.ค.60!F44</f>
        <v>2</v>
      </c>
      <c r="F44" s="93">
        <v>1</v>
      </c>
      <c r="G44" s="94"/>
    </row>
    <row r="45" spans="1:7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</f>
        <v>21</v>
      </c>
      <c r="F45" s="93">
        <f>F46</f>
        <v>21</v>
      </c>
      <c r="G45" s="94">
        <f>E45*100/D45</f>
        <v>21</v>
      </c>
    </row>
    <row r="46" spans="1:7" ht="21" customHeight="1">
      <c r="A46" s="116"/>
      <c r="B46" s="125" t="s">
        <v>211</v>
      </c>
      <c r="C46" s="126"/>
      <c r="D46" s="127"/>
      <c r="E46" s="130">
        <f>ต.ค.59!F46+พ.ย.59!F46+ธ.ค.59!F46+ม.ค.60!F46</f>
        <v>21</v>
      </c>
      <c r="F46" s="93">
        <v>21</v>
      </c>
      <c r="G46" s="94"/>
    </row>
    <row r="47" spans="1:7" ht="21" customHeight="1">
      <c r="A47" s="116"/>
      <c r="B47" s="125" t="s">
        <v>212</v>
      </c>
      <c r="C47" s="126"/>
      <c r="D47" s="127"/>
      <c r="E47" s="130">
        <f>ต.ค.59!F47+พ.ย.59!F47+ธ.ค.59!F47+ม.ค.60!F47</f>
        <v>21</v>
      </c>
      <c r="F47" s="93">
        <v>21</v>
      </c>
      <c r="G47" s="94"/>
    </row>
    <row r="48" spans="1:7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</f>
        <v>25</v>
      </c>
      <c r="F48" s="93">
        <f>F49</f>
        <v>16</v>
      </c>
      <c r="G48" s="94">
        <f>E48*100/D48</f>
        <v>71.428571428571431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</f>
        <v>25</v>
      </c>
      <c r="F49" s="93">
        <v>16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</f>
        <v>25</v>
      </c>
      <c r="F50" s="93">
        <v>16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17</v>
      </c>
      <c r="F52" s="168">
        <f>F53+F54+F55</f>
        <v>4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</f>
        <v>1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</f>
        <v>16</v>
      </c>
      <c r="F55" s="134">
        <v>4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</f>
        <v>8119</v>
      </c>
      <c r="F57" s="100">
        <v>2858</v>
      </c>
      <c r="G57" s="101">
        <f>E57*100/D57</f>
        <v>20.297499999999999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</f>
        <v>325</v>
      </c>
      <c r="F60" s="93">
        <v>325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</f>
        <v>7</v>
      </c>
      <c r="F61" s="98">
        <v>2</v>
      </c>
      <c r="G61" s="99">
        <f t="shared" si="0"/>
        <v>46.666666666666664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ht="20.25" customHeight="1">
      <c r="A66" s="400"/>
      <c r="B66" s="401" t="s">
        <v>327</v>
      </c>
      <c r="C66" s="402" t="s">
        <v>3</v>
      </c>
      <c r="D66" s="403">
        <v>2000</v>
      </c>
      <c r="E66" s="404">
        <f t="shared" ref="E66" si="1">F66</f>
        <v>0</v>
      </c>
      <c r="F66" s="405">
        <v>0</v>
      </c>
      <c r="G66" s="406"/>
    </row>
    <row r="67" spans="1:7" ht="20.25" customHeight="1">
      <c r="A67" s="407"/>
      <c r="B67" s="408" t="s">
        <v>328</v>
      </c>
      <c r="C67" s="409"/>
      <c r="D67" s="410"/>
      <c r="E67" s="404"/>
      <c r="F67" s="411"/>
      <c r="G67" s="412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</f>
        <v>1892</v>
      </c>
      <c r="F71" s="131">
        <f>F72+F73</f>
        <v>460</v>
      </c>
      <c r="G71" s="132">
        <f>E71*100/D71</f>
        <v>85.417607223476296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</f>
        <v>1827</v>
      </c>
      <c r="F72" s="93">
        <v>460</v>
      </c>
      <c r="G72" s="94">
        <f>E72*100/D72</f>
        <v>84.976744186046517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</f>
        <v>65</v>
      </c>
      <c r="F73" s="91">
        <v>0</v>
      </c>
      <c r="G73" s="94">
        <f t="shared" ref="G73:G81" si="2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</f>
        <v>1414</v>
      </c>
      <c r="F74" s="131">
        <f>F75+F76</f>
        <v>523</v>
      </c>
      <c r="G74" s="132">
        <f>E74*100/D74</f>
        <v>34.913580246913583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</f>
        <v>1351</v>
      </c>
      <c r="F75" s="93">
        <v>505</v>
      </c>
      <c r="G75" s="94">
        <f t="shared" si="2"/>
        <v>34.641025641025642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</f>
        <v>63</v>
      </c>
      <c r="F76" s="93">
        <v>18</v>
      </c>
      <c r="G76" s="94">
        <f t="shared" si="2"/>
        <v>42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</f>
        <v>0</v>
      </c>
      <c r="F79" s="91">
        <v>0</v>
      </c>
      <c r="G79" s="94">
        <f t="shared" si="2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</f>
        <v>0</v>
      </c>
      <c r="F80" s="93">
        <v>0</v>
      </c>
      <c r="G80" s="94">
        <f t="shared" si="2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</f>
        <v>13</v>
      </c>
      <c r="F81" s="347">
        <v>0</v>
      </c>
      <c r="G81" s="99">
        <f t="shared" si="2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916</v>
      </c>
      <c r="F85" s="359">
        <f>F87</f>
        <v>243</v>
      </c>
      <c r="G85" s="360">
        <f>E85*100/D85</f>
        <v>18.32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162</v>
      </c>
      <c r="F86" s="368">
        <f>F88</f>
        <v>50</v>
      </c>
      <c r="G86" s="369">
        <f t="shared" ref="G86:G107" si="3">E86*100/D86</f>
        <v>29.454545454545453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</f>
        <v>916</v>
      </c>
      <c r="F87" s="113">
        <v>243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</f>
        <v>162</v>
      </c>
      <c r="F88" s="93">
        <v>50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</f>
        <v>59</v>
      </c>
      <c r="F89" s="93">
        <v>5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</f>
        <v>199</v>
      </c>
      <c r="F90" s="352">
        <v>28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</f>
        <v>532</v>
      </c>
      <c r="F92" s="100">
        <v>277</v>
      </c>
      <c r="G92" s="101">
        <f>E92*100/D92</f>
        <v>13.3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</f>
        <v>254</v>
      </c>
      <c r="F93" s="98">
        <v>166</v>
      </c>
      <c r="G93" s="99">
        <f t="shared" ref="G93" si="4">E93*100/D93</f>
        <v>84.666666666666671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</f>
        <v>1656</v>
      </c>
      <c r="F95" s="93">
        <f>F96</f>
        <v>1560</v>
      </c>
      <c r="G95" s="94">
        <f>E95*100/D95</f>
        <v>2365.7142857142858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</f>
        <v>1656</v>
      </c>
      <c r="F96" s="93">
        <v>1560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</f>
        <v>5445</v>
      </c>
      <c r="F98" s="93">
        <f>F99+F100+F101+F102+F103</f>
        <v>1916</v>
      </c>
      <c r="G98" s="94">
        <f>E98*100/D98</f>
        <v>108.9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</f>
        <v>97</v>
      </c>
      <c r="F99" s="93">
        <v>20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</f>
        <v>1593</v>
      </c>
      <c r="F100" s="93">
        <v>336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</f>
        <v>3637</v>
      </c>
      <c r="F101" s="93">
        <v>1560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</f>
        <v>118</v>
      </c>
      <c r="F102" s="93">
        <v>0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1571</v>
      </c>
      <c r="F106" s="167">
        <f>F116</f>
        <v>156</v>
      </c>
      <c r="G106" s="179">
        <f t="shared" si="3"/>
        <v>9.5617772367620208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4778</v>
      </c>
      <c r="F107" s="380">
        <f>F108</f>
        <v>845</v>
      </c>
      <c r="G107" s="381">
        <f t="shared" si="3"/>
        <v>29.080949482653683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</f>
        <v>4778</v>
      </c>
      <c r="F108" s="100">
        <f>F109+F114+F115</f>
        <v>845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</f>
        <v>1219</v>
      </c>
      <c r="F109" s="104">
        <f>F110+F111+F112</f>
        <v>244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</f>
        <v>73</v>
      </c>
      <c r="F110" s="93">
        <v>40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</f>
        <v>592</v>
      </c>
      <c r="F111" s="93">
        <v>126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</f>
        <v>554</v>
      </c>
      <c r="F112" s="93">
        <v>78</v>
      </c>
      <c r="G112" s="94"/>
    </row>
    <row r="113" spans="1:7" ht="19.5" customHeight="1">
      <c r="A113" s="116"/>
      <c r="B113" s="121" t="s">
        <v>186</v>
      </c>
      <c r="C113" s="95"/>
      <c r="D113" s="96"/>
      <c r="E113" s="90">
        <f>ต.ค.59!F113+พ.ย.59!F113+ธ.ค.59!F113+ม.ค.60!F113</f>
        <v>0</v>
      </c>
      <c r="F113" s="93">
        <v>0</v>
      </c>
      <c r="G113" s="94"/>
    </row>
    <row r="114" spans="1:7" ht="19.5" customHeight="1">
      <c r="A114" s="116"/>
      <c r="B114" s="163" t="s">
        <v>185</v>
      </c>
      <c r="C114" s="95"/>
      <c r="D114" s="418"/>
      <c r="E114" s="90">
        <f>ต.ค.59!F114+พ.ย.59!F114+ธ.ค.59!F114+ม.ค.60!F114</f>
        <v>29</v>
      </c>
      <c r="F114" s="339">
        <v>6</v>
      </c>
      <c r="G114" s="94"/>
    </row>
    <row r="115" spans="1:7" ht="19.5" customHeight="1">
      <c r="A115" s="117"/>
      <c r="B115" s="165" t="s">
        <v>188</v>
      </c>
      <c r="C115" s="97"/>
      <c r="D115" s="419"/>
      <c r="E115" s="155">
        <f>ต.ค.59!F115+พ.ย.59!F115+ธ.ค.59!F115+ม.ค.60!F115</f>
        <v>3530</v>
      </c>
      <c r="F115" s="420">
        <v>595</v>
      </c>
      <c r="G115" s="99"/>
    </row>
    <row r="116" spans="1:7" ht="19.5" customHeight="1">
      <c r="A116" s="340"/>
      <c r="B116" s="341" t="s">
        <v>358</v>
      </c>
      <c r="C116" s="342"/>
      <c r="D116" s="343"/>
      <c r="E116" s="318">
        <f>ต.ค.59!F116+พ.ย.59!F116+ธ.ค.59!F116+ม.ค.60!F116</f>
        <v>1571</v>
      </c>
      <c r="F116" s="345">
        <f>F117+F122+F123</f>
        <v>156</v>
      </c>
      <c r="G116" s="346"/>
    </row>
    <row r="117" spans="1:7" ht="19.5" customHeight="1">
      <c r="A117" s="116"/>
      <c r="B117" s="163" t="s">
        <v>183</v>
      </c>
      <c r="C117" s="95"/>
      <c r="D117" s="96"/>
      <c r="E117" s="90">
        <f>ต.ค.59!F117+พ.ย.59!F117+ธ.ค.59!F117+ม.ค.60!F117</f>
        <v>547</v>
      </c>
      <c r="F117" s="96">
        <f>F118+F119+F120+F121</f>
        <v>149</v>
      </c>
      <c r="G117" s="94"/>
    </row>
    <row r="118" spans="1:7" ht="19.5" customHeight="1">
      <c r="A118" s="116"/>
      <c r="B118" s="121" t="s">
        <v>184</v>
      </c>
      <c r="C118" s="95"/>
      <c r="D118" s="96"/>
      <c r="E118" s="130">
        <f>ต.ค.59!F118+พ.ย.59!F118+ธ.ค.59!F118+ม.ค.60!F118</f>
        <v>44</v>
      </c>
      <c r="F118" s="93">
        <v>17</v>
      </c>
      <c r="G118" s="94"/>
    </row>
    <row r="119" spans="1:7" ht="19.5" customHeight="1">
      <c r="A119" s="116"/>
      <c r="B119" s="121" t="s">
        <v>93</v>
      </c>
      <c r="C119" s="95"/>
      <c r="D119" s="96"/>
      <c r="E119" s="130">
        <f>ต.ค.59!F119+พ.ย.59!F119+ธ.ค.59!F119+ม.ค.60!F119</f>
        <v>394</v>
      </c>
      <c r="F119" s="93">
        <v>108</v>
      </c>
      <c r="G119" s="94"/>
    </row>
    <row r="120" spans="1:7" ht="19.5" customHeight="1">
      <c r="A120" s="116"/>
      <c r="B120" s="121" t="s">
        <v>94</v>
      </c>
      <c r="C120" s="95"/>
      <c r="D120" s="96"/>
      <c r="E120" s="130">
        <f>ต.ค.59!F120+พ.ย.59!F120+ธ.ค.59!F120+ม.ค.60!F120</f>
        <v>109</v>
      </c>
      <c r="F120" s="93">
        <v>24</v>
      </c>
      <c r="G120" s="94"/>
    </row>
    <row r="121" spans="1:7" ht="19.5" customHeight="1">
      <c r="A121" s="116"/>
      <c r="B121" s="121" t="s">
        <v>186</v>
      </c>
      <c r="C121" s="95"/>
      <c r="D121" s="96"/>
      <c r="E121" s="130">
        <f>ต.ค.59!F121+พ.ย.59!F121+ธ.ค.59!F121+ม.ค.60!F121</f>
        <v>0</v>
      </c>
      <c r="F121" s="93">
        <v>0</v>
      </c>
      <c r="G121" s="94"/>
    </row>
    <row r="122" spans="1:7" ht="19.5" customHeight="1">
      <c r="A122" s="116"/>
      <c r="B122" s="163" t="s">
        <v>185</v>
      </c>
      <c r="C122" s="95"/>
      <c r="D122" s="96"/>
      <c r="E122" s="130">
        <f>ต.ค.59!F122+พ.ย.59!F122+ธ.ค.59!F122+ม.ค.60!F122</f>
        <v>29</v>
      </c>
      <c r="F122" s="93">
        <v>6</v>
      </c>
      <c r="G122" s="94"/>
    </row>
    <row r="123" spans="1:7" ht="19.5" customHeight="1">
      <c r="A123" s="119"/>
      <c r="B123" s="164" t="s">
        <v>188</v>
      </c>
      <c r="C123" s="148"/>
      <c r="D123" s="149"/>
      <c r="E123" s="130">
        <f>ต.ค.59!F123+พ.ย.59!F123+ธ.ค.59!F123+ม.ค.60!F123</f>
        <v>995</v>
      </c>
      <c r="F123" s="111">
        <v>1</v>
      </c>
      <c r="G123" s="112"/>
    </row>
    <row r="124" spans="1:7" ht="18" customHeight="1">
      <c r="A124" s="375"/>
      <c r="B124" s="393" t="s">
        <v>313</v>
      </c>
      <c r="C124" s="394"/>
      <c r="D124" s="394"/>
      <c r="E124" s="394"/>
      <c r="F124" s="394"/>
      <c r="G124" s="394"/>
    </row>
    <row r="125" spans="1:7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</f>
        <v>800</v>
      </c>
      <c r="F125" s="399">
        <f>F126+F131+F132</f>
        <v>130</v>
      </c>
      <c r="G125" s="398">
        <f>E125*100/D125</f>
        <v>200</v>
      </c>
    </row>
    <row r="126" spans="1:7">
      <c r="A126" s="461" t="s">
        <v>348</v>
      </c>
      <c r="B126" s="462"/>
      <c r="C126" s="187"/>
      <c r="D126" s="193"/>
      <c r="E126" s="167"/>
      <c r="F126" s="168"/>
      <c r="G126" s="169"/>
    </row>
    <row r="127" spans="1:7">
      <c r="A127" s="461" t="s">
        <v>349</v>
      </c>
      <c r="B127" s="462"/>
      <c r="C127" s="187"/>
      <c r="D127" s="193"/>
      <c r="E127" s="167"/>
      <c r="F127" s="168"/>
      <c r="G127" s="169"/>
    </row>
    <row r="128" spans="1:7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307</v>
      </c>
      <c r="F129" s="131">
        <f>F131</f>
        <v>78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ต.ค.59!F130+พ.ย.59!F130+ธ.ค.59!F130+ม.ค.60!F130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ต.ค.59!F131+พ.ย.59!F131+ธ.ค.59!F131+ม.ค.60!F131</f>
        <v>307</v>
      </c>
      <c r="F131" s="93">
        <v>78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ต.ค.59!F132+พ.ย.59!F132+ธ.ค.59!F132+ม.ค.60!F132</f>
        <v>218</v>
      </c>
      <c r="F132" s="93">
        <v>52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ต.ค.59!F133+พ.ย.59!F133+ธ.ค.59!F133+ม.ค.60!F133</f>
        <v>0</v>
      </c>
      <c r="F133" s="93">
        <f t="shared" ref="F133:F134" si="5">G133</f>
        <v>0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ต.ค.59!F134+พ.ย.59!F134+ธ.ค.59!F134+ม.ค.60!F134</f>
        <v>0</v>
      </c>
      <c r="F134" s="93">
        <f t="shared" si="5"/>
        <v>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ต.ค.59!F138+พ.ย.59!F138+ธ.ค.59!F138+ม.ค.60!F138</f>
        <v>34</v>
      </c>
      <c r="F138" s="371">
        <f>F139+F140</f>
        <v>11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ต.ค.59!F139+พ.ย.59!F139+ธ.ค.59!F139+ม.ค.60!F139</f>
        <v>34</v>
      </c>
      <c r="F139" s="93">
        <v>11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ต.ค.59!F140+พ.ย.59!F140+ธ.ค.59!F140+ม.ค.60!F140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421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4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3"/>
  <sheetViews>
    <sheetView showGridLines="0" view="pageBreakPreview" topLeftCell="A79" zoomScaleSheetLayoutView="100" workbookViewId="0">
      <selection activeCell="I103" sqref="I103"/>
    </sheetView>
  </sheetViews>
  <sheetFormatPr defaultRowHeight="22.5"/>
  <cols>
    <col min="1" max="1" width="4" style="109" customWidth="1"/>
    <col min="2" max="2" width="82.83203125" style="89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9.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22"/>
      <c r="B3" s="476" t="s">
        <v>376</v>
      </c>
      <c r="C3" s="476"/>
      <c r="D3" s="476"/>
      <c r="E3" s="476"/>
      <c r="F3" s="476"/>
      <c r="G3" s="476"/>
    </row>
    <row r="4" spans="1:7" s="157" customFormat="1" ht="3.75" customHeight="1">
      <c r="A4" s="422"/>
      <c r="B4" s="422"/>
      <c r="C4" s="422"/>
      <c r="D4" s="422"/>
      <c r="E4" s="422"/>
      <c r="F4" s="422"/>
      <c r="G4" s="422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377</v>
      </c>
      <c r="F5" s="487">
        <v>21947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</f>
        <v>254</v>
      </c>
      <c r="F12" s="131">
        <v>56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</f>
        <v>662</v>
      </c>
      <c r="F13" s="91">
        <v>111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</f>
        <v>1193</v>
      </c>
      <c r="F14" s="91">
        <v>208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</f>
        <v>553</v>
      </c>
      <c r="F15" s="91">
        <v>105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</f>
        <v>356</v>
      </c>
      <c r="F16" s="91">
        <v>67</v>
      </c>
      <c r="G16" s="92"/>
    </row>
    <row r="17" spans="1:7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</f>
        <v>451</v>
      </c>
      <c r="F17" s="91">
        <v>81</v>
      </c>
      <c r="G17" s="92"/>
    </row>
    <row r="18" spans="1:7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</f>
        <v>455</v>
      </c>
      <c r="F18" s="328">
        <v>82</v>
      </c>
      <c r="G18" s="329"/>
    </row>
    <row r="19" spans="1:7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</f>
        <v>447</v>
      </c>
      <c r="F19" s="328">
        <v>82</v>
      </c>
      <c r="G19" s="329"/>
    </row>
    <row r="20" spans="1:7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</f>
        <v>8</v>
      </c>
      <c r="F20" s="328">
        <v>0</v>
      </c>
      <c r="G20" s="329"/>
    </row>
    <row r="21" spans="1:7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7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</f>
        <v>384</v>
      </c>
      <c r="F22" s="113">
        <f>F23</f>
        <v>77</v>
      </c>
      <c r="G22" s="114">
        <f>E22*100/D22</f>
        <v>42.666666666666664</v>
      </c>
    </row>
    <row r="23" spans="1:7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</f>
        <v>384</v>
      </c>
      <c r="F23" s="93">
        <v>77</v>
      </c>
      <c r="G23" s="94"/>
    </row>
    <row r="24" spans="1:7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</f>
        <v>269</v>
      </c>
      <c r="F24" s="93">
        <v>51</v>
      </c>
      <c r="G24" s="94"/>
    </row>
    <row r="25" spans="1:7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</f>
        <v>1157</v>
      </c>
      <c r="F25" s="93">
        <f>F26</f>
        <v>243</v>
      </c>
      <c r="G25" s="94">
        <f>E25*100/D25</f>
        <v>128.55555555555554</v>
      </c>
    </row>
    <row r="26" spans="1:7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</f>
        <v>1157</v>
      </c>
      <c r="F26" s="93">
        <v>243</v>
      </c>
      <c r="G26" s="94"/>
    </row>
    <row r="27" spans="1:7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</f>
        <v>815</v>
      </c>
      <c r="F27" s="93">
        <v>227</v>
      </c>
      <c r="G27" s="94"/>
    </row>
    <row r="28" spans="1:7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</f>
        <v>110</v>
      </c>
      <c r="F28" s="93">
        <v>16</v>
      </c>
      <c r="G28" s="94"/>
    </row>
    <row r="29" spans="1:7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</f>
        <v>603</v>
      </c>
      <c r="F29" s="93">
        <f>F31</f>
        <v>122</v>
      </c>
      <c r="G29" s="94"/>
    </row>
    <row r="30" spans="1:7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</f>
        <v>0</v>
      </c>
      <c r="F30" s="93">
        <v>0</v>
      </c>
      <c r="G30" s="94"/>
    </row>
    <row r="31" spans="1:7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</f>
        <v>603</v>
      </c>
      <c r="F31" s="93">
        <v>122</v>
      </c>
      <c r="G31" s="94"/>
    </row>
    <row r="32" spans="1:7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</f>
        <v>0</v>
      </c>
      <c r="F32" s="93">
        <v>0</v>
      </c>
      <c r="G32" s="94"/>
    </row>
    <row r="33" spans="1:7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</f>
        <v>647</v>
      </c>
      <c r="F33" s="93">
        <v>154</v>
      </c>
      <c r="G33" s="94"/>
    </row>
    <row r="34" spans="1:7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</f>
        <v>548</v>
      </c>
      <c r="F34" s="93">
        <v>89</v>
      </c>
      <c r="G34" s="94"/>
    </row>
    <row r="35" spans="1:7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</f>
        <v>2774</v>
      </c>
      <c r="F35" s="93">
        <v>407</v>
      </c>
      <c r="G35" s="94"/>
    </row>
    <row r="36" spans="1:7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</f>
        <v>180</v>
      </c>
      <c r="F36" s="93">
        <v>45</v>
      </c>
      <c r="G36" s="94">
        <f>E36*100/D36</f>
        <v>40</v>
      </c>
    </row>
    <row r="37" spans="1:7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</f>
        <v>156</v>
      </c>
      <c r="F37" s="93">
        <v>1</v>
      </c>
      <c r="G37" s="94">
        <f>E37*100/D37</f>
        <v>39</v>
      </c>
    </row>
    <row r="38" spans="1:7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</f>
        <v>156</v>
      </c>
      <c r="F38" s="93">
        <v>1</v>
      </c>
      <c r="G38" s="94"/>
    </row>
    <row r="39" spans="1:7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</f>
        <v>101</v>
      </c>
      <c r="F39" s="93">
        <v>1</v>
      </c>
      <c r="G39" s="94"/>
    </row>
    <row r="40" spans="1:7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</f>
        <v>1</v>
      </c>
      <c r="F40" s="98">
        <v>0</v>
      </c>
      <c r="G40" s="99">
        <f>E40*100/D40</f>
        <v>100</v>
      </c>
    </row>
    <row r="41" spans="1:7" ht="21" customHeight="1">
      <c r="A41" s="182">
        <v>2</v>
      </c>
      <c r="B41" s="207" t="s">
        <v>304</v>
      </c>
      <c r="C41" s="208"/>
      <c r="D41" s="209"/>
      <c r="E41" s="167"/>
      <c r="F41" s="178"/>
      <c r="G41" s="179"/>
    </row>
    <row r="42" spans="1:7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</f>
        <v>5</v>
      </c>
      <c r="F42" s="93">
        <f>F43</f>
        <v>1</v>
      </c>
      <c r="G42" s="114">
        <f>E42*100/D42</f>
        <v>50</v>
      </c>
    </row>
    <row r="43" spans="1:7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</f>
        <v>5</v>
      </c>
      <c r="F43" s="93">
        <v>1</v>
      </c>
      <c r="G43" s="94"/>
    </row>
    <row r="44" spans="1:7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</f>
        <v>3</v>
      </c>
      <c r="F44" s="93">
        <v>1</v>
      </c>
      <c r="G44" s="94"/>
    </row>
    <row r="45" spans="1:7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</f>
        <v>52</v>
      </c>
      <c r="F45" s="93">
        <v>31</v>
      </c>
      <c r="G45" s="94">
        <f>E45*100/D45</f>
        <v>52</v>
      </c>
    </row>
    <row r="46" spans="1:7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</f>
        <v>52</v>
      </c>
      <c r="F46" s="93">
        <v>31</v>
      </c>
      <c r="G46" s="94"/>
    </row>
    <row r="47" spans="1:7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</f>
        <v>49</v>
      </c>
      <c r="F47" s="93">
        <v>28</v>
      </c>
      <c r="G47" s="94"/>
    </row>
    <row r="48" spans="1:7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</f>
        <v>27</v>
      </c>
      <c r="F48" s="93">
        <f>F49</f>
        <v>2</v>
      </c>
      <c r="G48" s="94">
        <f>E48*100/D48</f>
        <v>77.142857142857139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</f>
        <v>27</v>
      </c>
      <c r="F49" s="93">
        <v>2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</f>
        <v>25</v>
      </c>
      <c r="F50" s="93">
        <v>0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22</v>
      </c>
      <c r="F52" s="168">
        <f>F53+F54+F55</f>
        <v>5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</f>
        <v>2</v>
      </c>
      <c r="F54" s="91">
        <v>1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</f>
        <v>20</v>
      </c>
      <c r="F55" s="134">
        <v>4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</f>
        <v>17024</v>
      </c>
      <c r="F57" s="100">
        <v>8905</v>
      </c>
      <c r="G57" s="101">
        <f>E57*100/D57</f>
        <v>42.56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</f>
        <v>7</v>
      </c>
      <c r="F61" s="98">
        <v>0</v>
      </c>
      <c r="G61" s="99">
        <f t="shared" si="0"/>
        <v>46.666666666666664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327">
        <f t="shared" ref="E66" si="1">F66</f>
        <v>0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</f>
        <v>2288</v>
      </c>
      <c r="F71" s="131">
        <f>F72+F73</f>
        <v>396</v>
      </c>
      <c r="G71" s="132">
        <f>E71*100/D71</f>
        <v>103.29571106094808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</f>
        <v>2223</v>
      </c>
      <c r="F72" s="93">
        <v>396</v>
      </c>
      <c r="G72" s="94">
        <f>E72*100/D72</f>
        <v>103.3953488372093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</f>
        <v>65</v>
      </c>
      <c r="F73" s="91">
        <v>0</v>
      </c>
      <c r="G73" s="94">
        <f t="shared" ref="G73:G81" si="2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</f>
        <v>1944</v>
      </c>
      <c r="F74" s="131">
        <f>F75+F76</f>
        <v>530</v>
      </c>
      <c r="G74" s="132">
        <f>E74*100/D74</f>
        <v>48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</f>
        <v>1869</v>
      </c>
      <c r="F75" s="93">
        <v>518</v>
      </c>
      <c r="G75" s="94">
        <f t="shared" si="2"/>
        <v>47.92307692307692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</f>
        <v>75</v>
      </c>
      <c r="F76" s="93">
        <v>12</v>
      </c>
      <c r="G76" s="94">
        <f t="shared" si="2"/>
        <v>50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</f>
        <v>0</v>
      </c>
      <c r="F79" s="91">
        <v>0</v>
      </c>
      <c r="G79" s="94">
        <f t="shared" si="2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</f>
        <v>0</v>
      </c>
      <c r="F80" s="93">
        <v>0</v>
      </c>
      <c r="G80" s="94">
        <f t="shared" si="2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</f>
        <v>13</v>
      </c>
      <c r="F81" s="347">
        <v>0</v>
      </c>
      <c r="G81" s="99">
        <f t="shared" si="2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1582</v>
      </c>
      <c r="F85" s="359">
        <f>F87</f>
        <v>666</v>
      </c>
      <c r="G85" s="360">
        <f>E85*100/D85</f>
        <v>31.64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248</v>
      </c>
      <c r="F86" s="368">
        <f>F88</f>
        <v>86</v>
      </c>
      <c r="G86" s="369">
        <f t="shared" ref="G86:G107" si="3">E86*100/D86</f>
        <v>45.090909090909093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</f>
        <v>1582</v>
      </c>
      <c r="F87" s="113">
        <v>666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</f>
        <v>248</v>
      </c>
      <c r="F88" s="93">
        <v>86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</f>
        <v>66</v>
      </c>
      <c r="F89" s="93">
        <v>7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</f>
        <v>213</v>
      </c>
      <c r="F90" s="352">
        <v>14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</f>
        <v>3726</v>
      </c>
      <c r="F92" s="100">
        <v>3194</v>
      </c>
      <c r="G92" s="101">
        <f>E92*100/D92</f>
        <v>93.15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</f>
        <v>254</v>
      </c>
      <c r="F93" s="98">
        <v>0</v>
      </c>
      <c r="G93" s="99">
        <f t="shared" ref="G93" si="4">E93*100/D93</f>
        <v>84.666666666666671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</f>
        <v>2098</v>
      </c>
      <c r="F95" s="93">
        <f>F96</f>
        <v>442</v>
      </c>
      <c r="G95" s="94">
        <f>E95*100/D95</f>
        <v>2997.1428571428573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</f>
        <v>2098</v>
      </c>
      <c r="F96" s="93">
        <v>442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</f>
        <v>6477</v>
      </c>
      <c r="F98" s="93">
        <f>F99+F100+F101+F102+F103</f>
        <v>1032</v>
      </c>
      <c r="G98" s="94">
        <f>E98*100/D98</f>
        <v>129.54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</f>
        <v>141</v>
      </c>
      <c r="F99" s="93">
        <v>44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</f>
        <v>1821</v>
      </c>
      <c r="F100" s="93">
        <v>228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</f>
        <v>4079</v>
      </c>
      <c r="F101" s="93">
        <v>442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</f>
        <v>436</v>
      </c>
      <c r="F102" s="93">
        <v>318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2848</v>
      </c>
      <c r="F106" s="167">
        <f>F116</f>
        <v>1277</v>
      </c>
      <c r="G106" s="179">
        <f t="shared" si="3"/>
        <v>17.334144856968958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6633</v>
      </c>
      <c r="F107" s="380">
        <f>F108</f>
        <v>1855</v>
      </c>
      <c r="G107" s="381">
        <f t="shared" si="3"/>
        <v>40.371272063298846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</f>
        <v>6633</v>
      </c>
      <c r="F108" s="100">
        <f>F109+F114+F115</f>
        <v>1855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</f>
        <v>1696</v>
      </c>
      <c r="F109" s="104">
        <f>F110+F111+F112</f>
        <v>477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</f>
        <v>85</v>
      </c>
      <c r="F110" s="93">
        <v>12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</f>
        <v>840</v>
      </c>
      <c r="F111" s="93">
        <v>248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</f>
        <v>771</v>
      </c>
      <c r="F112" s="93">
        <v>217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</f>
        <v>0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</f>
        <v>31</v>
      </c>
      <c r="F114" s="93">
        <v>2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</f>
        <v>4906</v>
      </c>
      <c r="F115" s="111">
        <v>1376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</f>
        <v>2848</v>
      </c>
      <c r="F116" s="345">
        <f>F117+F122+F123</f>
        <v>1277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</f>
        <v>869</v>
      </c>
      <c r="F117" s="96">
        <f>F118+F119+F120+F121</f>
        <v>322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</f>
        <v>54</v>
      </c>
      <c r="F118" s="93">
        <v>10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</f>
        <v>578</v>
      </c>
      <c r="F119" s="93">
        <v>184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</f>
        <v>237</v>
      </c>
      <c r="F120" s="93">
        <v>128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</f>
        <v>0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</f>
        <v>31</v>
      </c>
      <c r="F122" s="339">
        <v>2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</f>
        <v>1948</v>
      </c>
      <c r="F123" s="420">
        <v>953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ต.ค.59!F125+พ.ย.59!F125+ธ.ค.59!F125+ม.ค.60!F125+ก.พ.60!F125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384</v>
      </c>
      <c r="F129" s="131">
        <f>F131</f>
        <v>77</v>
      </c>
      <c r="G129" s="132"/>
    </row>
    <row r="130" spans="1:8">
      <c r="A130" s="143"/>
      <c r="B130" s="145"/>
      <c r="C130" s="146" t="s">
        <v>9</v>
      </c>
      <c r="D130" s="144">
        <v>1</v>
      </c>
      <c r="E130" s="130">
        <f>ต.ค.59!F130+พ.ย.59!F130+ธ.ค.59!F130+ม.ค.60!F130+ก.พ.60!F130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130">
        <f>ต.ค.59!F131+พ.ย.59!F131+ธ.ค.59!F131+ม.ค.60!F131+ก.พ.60!F131</f>
        <v>384</v>
      </c>
      <c r="F131" s="93">
        <v>77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130">
        <f>ต.ค.59!F132+พ.ย.59!F132+ธ.ค.59!F132+ม.ค.60!F132+ก.พ.60!F132</f>
        <v>269</v>
      </c>
      <c r="F132" s="93">
        <v>51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130">
        <f>ต.ค.59!F133+พ.ย.59!F133+ธ.ค.59!F133+ม.ค.60!F133+ก.พ.60!F133</f>
        <v>87</v>
      </c>
      <c r="F133" s="93">
        <v>87</v>
      </c>
      <c r="G133" s="132"/>
    </row>
    <row r="134" spans="1:8">
      <c r="A134" s="116"/>
      <c r="B134" s="338"/>
      <c r="C134" s="126" t="s">
        <v>231</v>
      </c>
      <c r="D134" s="129"/>
      <c r="E134" s="130">
        <f>ต.ค.59!F134+พ.ย.59!F134+ธ.ค.59!F134+ม.ค.60!F134+ก.พ.60!F134</f>
        <v>40</v>
      </c>
      <c r="F134" s="93">
        <v>40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130">
        <f>ต.ค.59!F138+พ.ย.59!F138+ธ.ค.59!F138+ม.ค.60!F138+ก.พ.60!F138</f>
        <v>43</v>
      </c>
      <c r="F138" s="371">
        <f>F139+F140</f>
        <v>9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130">
        <f>ต.ค.59!F139+พ.ย.59!F139+ธ.ค.59!F139+ม.ค.60!F139+ก.พ.60!F139</f>
        <v>43</v>
      </c>
      <c r="F139" s="93">
        <v>9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30">
        <f>ต.ค.59!F140+พ.ย.59!F140+ธ.ค.59!F140+ม.ค.60!F140+ก.พ.60!F140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421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137:B137"/>
    <mergeCell ref="A105:B105"/>
    <mergeCell ref="A126:B126"/>
    <mergeCell ref="A127:B127"/>
    <mergeCell ref="A128:B128"/>
    <mergeCell ref="A135:B135"/>
    <mergeCell ref="A136:B13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</mergeCells>
  <printOptions horizontalCentered="1"/>
  <pageMargins left="0.4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3"/>
  <sheetViews>
    <sheetView showGridLines="0" view="pageBreakPreview" zoomScaleSheetLayoutView="100" workbookViewId="0">
      <selection activeCell="E29" sqref="E29"/>
    </sheetView>
  </sheetViews>
  <sheetFormatPr defaultRowHeight="22.5"/>
  <cols>
    <col min="1" max="1" width="4" style="109" customWidth="1"/>
    <col min="2" max="2" width="83.6640625" style="89" customWidth="1"/>
    <col min="3" max="3" width="8.1640625" style="89" customWidth="1"/>
    <col min="4" max="4" width="10.1640625" style="106" customWidth="1"/>
    <col min="5" max="5" width="9.83203125" style="89" bestFit="1" customWidth="1"/>
    <col min="6" max="6" width="9.5" style="89" bestFit="1" customWidth="1"/>
    <col min="7" max="7" width="9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31"/>
      <c r="B3" s="476" t="s">
        <v>379</v>
      </c>
      <c r="C3" s="476"/>
      <c r="D3" s="476"/>
      <c r="E3" s="476"/>
      <c r="F3" s="476"/>
      <c r="G3" s="476"/>
    </row>
    <row r="4" spans="1:7" s="157" customFormat="1" ht="3.75" customHeight="1">
      <c r="A4" s="431"/>
      <c r="B4" s="431"/>
      <c r="C4" s="431"/>
      <c r="D4" s="431"/>
      <c r="E4" s="431"/>
      <c r="F4" s="431"/>
      <c r="G4" s="431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380</v>
      </c>
      <c r="F5" s="487">
        <v>21976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</f>
        <v>358</v>
      </c>
      <c r="F12" s="131">
        <v>104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</f>
        <v>907</v>
      </c>
      <c r="F13" s="91">
        <v>245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</f>
        <v>1640</v>
      </c>
      <c r="F14" s="91">
        <v>447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</f>
        <v>763</v>
      </c>
      <c r="F15" s="91">
        <v>210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</f>
        <v>498</v>
      </c>
      <c r="F16" s="91">
        <v>142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</f>
        <v>620</v>
      </c>
      <c r="F17" s="91">
        <v>169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</f>
        <v>623</v>
      </c>
      <c r="F18" s="328">
        <v>168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</f>
        <v>612</v>
      </c>
      <c r="F19" s="328">
        <v>165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</f>
        <v>12</v>
      </c>
      <c r="F20" s="328">
        <v>4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</f>
        <v>489</v>
      </c>
      <c r="F22" s="113">
        <f>F23</f>
        <v>105</v>
      </c>
      <c r="G22" s="114">
        <f>E22*100/D22</f>
        <v>54.333333333333336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</f>
        <v>489</v>
      </c>
      <c r="F23" s="93">
        <v>105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</f>
        <v>323</v>
      </c>
      <c r="F24" s="93">
        <v>54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</f>
        <v>1383</v>
      </c>
      <c r="F25" s="93">
        <f>F26</f>
        <v>226</v>
      </c>
      <c r="G25" s="94">
        <f>E25*100/D25</f>
        <v>153.66666666666666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</f>
        <v>1383</v>
      </c>
      <c r="F26" s="93">
        <v>226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</f>
        <v>1026</v>
      </c>
      <c r="F27" s="93">
        <v>211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</f>
        <v>125</v>
      </c>
      <c r="F28" s="93">
        <v>15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</f>
        <v>717</v>
      </c>
      <c r="F29" s="93">
        <f>F31</f>
        <v>114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</f>
        <v>0</v>
      </c>
      <c r="F30" s="93">
        <v>0</v>
      </c>
      <c r="G30" s="94"/>
      <c r="I30" s="106">
        <f>E23+E25+E38+E40</f>
        <v>2160</v>
      </c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</f>
        <v>717</v>
      </c>
      <c r="F31" s="93">
        <v>114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</f>
        <v>777</v>
      </c>
      <c r="F33" s="93">
        <v>130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</f>
        <v>644</v>
      </c>
      <c r="F34" s="93">
        <v>96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</f>
        <v>3170</v>
      </c>
      <c r="F35" s="93">
        <v>396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</f>
        <v>225</v>
      </c>
      <c r="F36" s="93">
        <v>45</v>
      </c>
      <c r="G36" s="94">
        <f>E36*100/D36</f>
        <v>50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</f>
        <v>287</v>
      </c>
      <c r="F37" s="93">
        <v>131</v>
      </c>
      <c r="G37" s="94">
        <f>E37*100/D37</f>
        <v>71.75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</f>
        <v>287</v>
      </c>
      <c r="F38" s="93">
        <v>131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</f>
        <v>182</v>
      </c>
      <c r="F39" s="93">
        <v>81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123</v>
      </c>
      <c r="F41" s="178"/>
      <c r="G41" s="179"/>
      <c r="I41" s="106">
        <f>E42+E45+E48+E51</f>
        <v>123</v>
      </c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</f>
        <v>7</v>
      </c>
      <c r="F42" s="93">
        <f>F43</f>
        <v>2</v>
      </c>
      <c r="G42" s="114">
        <f>E42*100/D42</f>
        <v>70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</f>
        <v>7</v>
      </c>
      <c r="F43" s="93">
        <v>2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</f>
        <v>4</v>
      </c>
      <c r="F44" s="93">
        <v>1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</f>
        <v>85</v>
      </c>
      <c r="F45" s="93">
        <f>F46</f>
        <v>33</v>
      </c>
      <c r="G45" s="94">
        <f>E45*100/D45</f>
        <v>85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</f>
        <v>85</v>
      </c>
      <c r="F46" s="93">
        <v>33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</f>
        <v>79</v>
      </c>
      <c r="F47" s="93">
        <v>30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</f>
        <v>30</v>
      </c>
      <c r="F48" s="93">
        <f>F49</f>
        <v>3</v>
      </c>
      <c r="G48" s="94">
        <f>E48*100/D48</f>
        <v>85.714285714285708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</f>
        <v>30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</f>
        <v>28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26</v>
      </c>
      <c r="F52" s="168">
        <f>F53+F54+F55</f>
        <v>4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</f>
        <v>2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</f>
        <v>24</v>
      </c>
      <c r="F55" s="134">
        <v>4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</f>
        <v>20061</v>
      </c>
      <c r="F57" s="100">
        <v>3037</v>
      </c>
      <c r="G57" s="101">
        <f>E57*100/D57</f>
        <v>50.152500000000003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</f>
        <v>12</v>
      </c>
      <c r="F61" s="98">
        <v>5</v>
      </c>
      <c r="G61" s="99">
        <f t="shared" si="0"/>
        <v>80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</f>
        <v>2017</v>
      </c>
      <c r="F66" s="424">
        <v>2017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</f>
        <v>2288</v>
      </c>
      <c r="F71" s="131">
        <f>F72+F73</f>
        <v>0</v>
      </c>
      <c r="G71" s="132">
        <f>E71*100/D71</f>
        <v>103.29571106094808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</f>
        <v>2223</v>
      </c>
      <c r="F72" s="93">
        <v>0</v>
      </c>
      <c r="G72" s="94">
        <f>E72*100/D72</f>
        <v>103.3953488372093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</f>
        <v>2289</v>
      </c>
      <c r="F74" s="131">
        <f>F75+F76</f>
        <v>345</v>
      </c>
      <c r="G74" s="132">
        <f>E74*100/D74</f>
        <v>56.518518518518519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</f>
        <v>2199</v>
      </c>
      <c r="F75" s="93">
        <v>330</v>
      </c>
      <c r="G75" s="94">
        <f t="shared" si="1"/>
        <v>56.384615384615387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</f>
        <v>90</v>
      </c>
      <c r="F76" s="93">
        <v>15</v>
      </c>
      <c r="G76" s="94">
        <f t="shared" si="1"/>
        <v>60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</f>
        <v>0</v>
      </c>
      <c r="F79" s="91">
        <v>0</v>
      </c>
      <c r="G79" s="94">
        <f t="shared" si="1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</f>
        <v>0</v>
      </c>
      <c r="F80" s="93">
        <v>0</v>
      </c>
      <c r="G80" s="94">
        <f t="shared" si="1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2281</v>
      </c>
      <c r="F85" s="359">
        <f>F87</f>
        <v>699</v>
      </c>
      <c r="G85" s="360">
        <f>E85*100/D85</f>
        <v>45.62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284</v>
      </c>
      <c r="F86" s="368">
        <f>F88</f>
        <v>36</v>
      </c>
      <c r="G86" s="369">
        <f t="shared" ref="G86:G107" si="2">E86*100/D86</f>
        <v>51.636363636363633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</f>
        <v>2281</v>
      </c>
      <c r="F87" s="113">
        <v>699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</f>
        <v>284</v>
      </c>
      <c r="F88" s="93">
        <v>36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</f>
        <v>72</v>
      </c>
      <c r="F89" s="93">
        <v>6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</f>
        <v>244</v>
      </c>
      <c r="F90" s="352">
        <v>31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</f>
        <v>4876</v>
      </c>
      <c r="F92" s="100">
        <v>1150</v>
      </c>
      <c r="G92" s="101">
        <f>E92*100/D92</f>
        <v>121.9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</f>
        <v>254</v>
      </c>
      <c r="F93" s="98">
        <v>0</v>
      </c>
      <c r="G93" s="99">
        <f t="shared" ref="G93" si="3">E93*100/D93</f>
        <v>84.666666666666671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</f>
        <v>2696</v>
      </c>
      <c r="F95" s="93">
        <f>F96</f>
        <v>598</v>
      </c>
      <c r="G95" s="94">
        <f>E95*100/D95</f>
        <v>3851.4285714285716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</f>
        <v>2696</v>
      </c>
      <c r="F96" s="93">
        <v>598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</f>
        <v>7568</v>
      </c>
      <c r="F98" s="93">
        <f>F99+F100+F101+F102+F103</f>
        <v>1091</v>
      </c>
      <c r="G98" s="94">
        <f>E98*100/D98</f>
        <v>151.36000000000001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</f>
        <v>168</v>
      </c>
      <c r="F99" s="93">
        <v>27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</f>
        <v>2177</v>
      </c>
      <c r="F100" s="93">
        <v>356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</f>
        <v>4677</v>
      </c>
      <c r="F101" s="93">
        <v>598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</f>
        <v>546</v>
      </c>
      <c r="F102" s="93">
        <v>110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6059</v>
      </c>
      <c r="F106" s="167">
        <f>F116</f>
        <v>3211</v>
      </c>
      <c r="G106" s="179">
        <f t="shared" si="2"/>
        <v>36.877662811929397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10285</v>
      </c>
      <c r="F107" s="380">
        <f>F108</f>
        <v>3652</v>
      </c>
      <c r="G107" s="381">
        <f t="shared" si="2"/>
        <v>62.598904443091904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</f>
        <v>10285</v>
      </c>
      <c r="F108" s="100">
        <f>F109+F114+F115</f>
        <v>3652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</f>
        <v>3406</v>
      </c>
      <c r="F109" s="104">
        <f>F110+F111+F112</f>
        <v>1710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</f>
        <v>183</v>
      </c>
      <c r="F110" s="93">
        <v>98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</f>
        <v>1381</v>
      </c>
      <c r="F111" s="93">
        <v>541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</f>
        <v>1842</v>
      </c>
      <c r="F112" s="93">
        <v>1071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</f>
        <v>3</v>
      </c>
      <c r="F113" s="93">
        <v>3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</f>
        <v>35</v>
      </c>
      <c r="F114" s="93">
        <v>4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</f>
        <v>6844</v>
      </c>
      <c r="F115" s="111">
        <v>1938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ต.ค.59!F116+พ.ย.59!F116+ธ.ค.59!F116+ม.ค.60!F116+ก.พ.60!F116+มี.ค.60!F116</f>
        <v>6059</v>
      </c>
      <c r="F116" s="345">
        <f>F117+F122+F123</f>
        <v>3211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</f>
        <v>2580</v>
      </c>
      <c r="F117" s="96">
        <f>F118+F119+F120+F121</f>
        <v>1711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</f>
        <v>146</v>
      </c>
      <c r="F118" s="93">
        <v>92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</f>
        <v>1028</v>
      </c>
      <c r="F119" s="93">
        <v>450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</f>
        <v>1403</v>
      </c>
      <c r="F120" s="93">
        <v>1166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</f>
        <v>3</v>
      </c>
      <c r="F121" s="93">
        <v>3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</f>
        <v>35</v>
      </c>
      <c r="F122" s="339">
        <v>4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</f>
        <v>3444</v>
      </c>
      <c r="F123" s="420">
        <v>1496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130">
        <f>ต.ค.59!F125+พ.ย.59!F125+ธ.ค.59!F125+ม.ค.60!F125+ก.พ.60!F125+มี.ค.60!F125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460</v>
      </c>
      <c r="F129" s="131">
        <f>F131</f>
        <v>76</v>
      </c>
      <c r="G129" s="132"/>
    </row>
    <row r="130" spans="1:8">
      <c r="A130" s="143"/>
      <c r="B130" s="145"/>
      <c r="C130" s="146" t="s">
        <v>9</v>
      </c>
      <c r="D130" s="144">
        <v>1</v>
      </c>
      <c r="E130" s="90">
        <f>ต.ค.59!F130+พ.ย.59!F130+ธ.ค.59!F130+ม.ค.60!F130+ก.พ.60!F130+มี.ค.60!F130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90">
        <f>ต.ค.59!F131+พ.ย.59!F131+ธ.ค.59!F131+ม.ค.60!F131+ก.พ.60!F131+มี.ค.60!F131</f>
        <v>460</v>
      </c>
      <c r="F131" s="93">
        <v>76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90">
        <f>ต.ค.59!F132+พ.ย.59!F132+ธ.ค.59!F132+ม.ค.60!F132+ก.พ.60!F132+มี.ค.60!F132</f>
        <v>323</v>
      </c>
      <c r="F132" s="93">
        <v>54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90">
        <f>ต.ค.59!F133+พ.ย.59!F133+ธ.ค.59!F133+ม.ค.60!F133+ก.พ.60!F133+มี.ค.60!F133</f>
        <v>342</v>
      </c>
      <c r="F133" s="93">
        <v>255</v>
      </c>
      <c r="G133" s="132"/>
    </row>
    <row r="134" spans="1:8">
      <c r="A134" s="116"/>
      <c r="B134" s="338"/>
      <c r="C134" s="126" t="s">
        <v>231</v>
      </c>
      <c r="D134" s="129"/>
      <c r="E134" s="155">
        <f>ต.ค.59!F134+พ.ย.59!F134+ธ.ค.59!F134+ม.ค.60!F134+ก.พ.60!F134+มี.ค.60!F134</f>
        <v>101</v>
      </c>
      <c r="F134" s="93">
        <v>61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318">
        <f>ต.ค.59!F138+พ.ย.59!F138+ธ.ค.59!F138+ม.ค.60!F138+ก.พ.60!F138+มี.ค.60!F138</f>
        <v>43</v>
      </c>
      <c r="F138" s="371">
        <v>0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90">
        <f>ต.ค.59!F139+พ.ย.59!F139+ธ.ค.59!F139+ม.ค.60!F139+ก.พ.60!F139+มี.ค.60!F139</f>
        <v>53</v>
      </c>
      <c r="F139" s="93">
        <v>10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ต.ค.59!F140+พ.ย.59!F140+ธ.ค.59!F140+ม.ค.60!F140+ก.พ.60!F140+มี.ค.60!F140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421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137:B137"/>
    <mergeCell ref="A105:B105"/>
    <mergeCell ref="A126:B126"/>
    <mergeCell ref="A127:B127"/>
    <mergeCell ref="A128:B128"/>
    <mergeCell ref="A135:B135"/>
    <mergeCell ref="A136:B13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</mergeCells>
  <printOptions horizontalCentered="1"/>
  <pageMargins left="0.4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3"/>
  <sheetViews>
    <sheetView showGridLines="0" view="pageBreakPreview" topLeftCell="A2" zoomScaleSheetLayoutView="100" workbookViewId="0">
      <selection activeCell="E23" sqref="E23"/>
    </sheetView>
  </sheetViews>
  <sheetFormatPr defaultRowHeight="22.5"/>
  <cols>
    <col min="1" max="1" width="4" style="109" customWidth="1"/>
    <col min="2" max="2" width="83.33203125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32"/>
      <c r="B3" s="476" t="s">
        <v>381</v>
      </c>
      <c r="C3" s="476"/>
      <c r="D3" s="476"/>
      <c r="E3" s="476"/>
      <c r="F3" s="476"/>
      <c r="G3" s="476"/>
    </row>
    <row r="4" spans="1:7" s="157" customFormat="1" ht="3.75" customHeight="1">
      <c r="A4" s="432"/>
      <c r="B4" s="432"/>
      <c r="C4" s="432"/>
      <c r="D4" s="432"/>
      <c r="E4" s="432"/>
      <c r="F4" s="432"/>
      <c r="G4" s="432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382</v>
      </c>
      <c r="F5" s="487">
        <v>22007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</f>
        <v>399</v>
      </c>
      <c r="F12" s="131">
        <v>41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</f>
        <v>1003</v>
      </c>
      <c r="F13" s="91">
        <v>96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</f>
        <v>1827</v>
      </c>
      <c r="F14" s="91">
        <v>187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</f>
        <v>848</v>
      </c>
      <c r="F15" s="91">
        <v>85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</f>
        <v>562</v>
      </c>
      <c r="F16" s="91">
        <v>64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</f>
        <v>692</v>
      </c>
      <c r="F17" s="91">
        <v>72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</f>
        <v>695</v>
      </c>
      <c r="F18" s="328">
        <v>72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</f>
        <v>684</v>
      </c>
      <c r="F19" s="328">
        <v>72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</f>
        <v>12</v>
      </c>
      <c r="F20" s="328">
        <v>0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</f>
        <v>562</v>
      </c>
      <c r="F22" s="113">
        <f>F23</f>
        <v>73</v>
      </c>
      <c r="G22" s="114">
        <f>E22*100/D22</f>
        <v>62.444444444444443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</f>
        <v>562</v>
      </c>
      <c r="F23" s="93">
        <v>73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</f>
        <v>374</v>
      </c>
      <c r="F24" s="93">
        <v>51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</f>
        <v>1627</v>
      </c>
      <c r="F25" s="93">
        <f>F26</f>
        <v>244</v>
      </c>
      <c r="G25" s="94">
        <f>E25*100/D25</f>
        <v>180.77777777777777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</f>
        <v>1627</v>
      </c>
      <c r="F26" s="93">
        <v>244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</f>
        <v>1264</v>
      </c>
      <c r="F27" s="93">
        <v>238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</f>
        <v>131</v>
      </c>
      <c r="F28" s="93">
        <v>6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</f>
        <v>840</v>
      </c>
      <c r="F29" s="93">
        <f>F31</f>
        <v>123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</f>
        <v>840</v>
      </c>
      <c r="F31" s="93">
        <v>123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</f>
        <v>873</v>
      </c>
      <c r="F33" s="93">
        <v>96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</f>
        <v>792</v>
      </c>
      <c r="F34" s="93">
        <v>148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</f>
        <v>3619</v>
      </c>
      <c r="F35" s="93">
        <v>449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</f>
        <v>270</v>
      </c>
      <c r="F36" s="93">
        <v>45</v>
      </c>
      <c r="G36" s="94">
        <f>E36*100/D36</f>
        <v>60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</f>
        <v>288</v>
      </c>
      <c r="F37" s="93">
        <v>1</v>
      </c>
      <c r="G37" s="94">
        <f>E37*100/D37</f>
        <v>72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</f>
        <v>287</v>
      </c>
      <c r="F38" s="93">
        <v>0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</f>
        <v>182</v>
      </c>
      <c r="F39" s="93">
        <v>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145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</f>
        <v>8</v>
      </c>
      <c r="F42" s="93">
        <f>F43</f>
        <v>1</v>
      </c>
      <c r="G42" s="114">
        <f>E42*100/D42</f>
        <v>80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</f>
        <v>8</v>
      </c>
      <c r="F43" s="93">
        <v>1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</f>
        <v>5</v>
      </c>
      <c r="F44" s="93">
        <v>1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</f>
        <v>103</v>
      </c>
      <c r="F45" s="93">
        <f>F46</f>
        <v>18</v>
      </c>
      <c r="G45" s="94">
        <f>E45*100/D45</f>
        <v>103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</f>
        <v>103</v>
      </c>
      <c r="F46" s="93">
        <v>18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</f>
        <v>96</v>
      </c>
      <c r="F47" s="93">
        <v>17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</f>
        <v>33</v>
      </c>
      <c r="F48" s="93">
        <f>F49</f>
        <v>3</v>
      </c>
      <c r="G48" s="94">
        <f>E48*100/D48</f>
        <v>94.285714285714292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</f>
        <v>33</v>
      </c>
      <c r="F49" s="93">
        <v>3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</f>
        <v>31</v>
      </c>
      <c r="F50" s="93">
        <v>3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33</v>
      </c>
      <c r="F52" s="168">
        <f>F53+F54+F55</f>
        <v>7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</f>
        <v>0</v>
      </c>
      <c r="F53" s="93">
        <v>0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</f>
        <v>3</v>
      </c>
      <c r="F54" s="91">
        <v>1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</f>
        <v>30</v>
      </c>
      <c r="F55" s="134">
        <v>6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</f>
        <v>24033</v>
      </c>
      <c r="F57" s="100">
        <v>3972</v>
      </c>
      <c r="G57" s="101">
        <f>E57*100/D57</f>
        <v>60.082500000000003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</f>
        <v>15</v>
      </c>
      <c r="F61" s="98">
        <v>3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</f>
        <v>2288</v>
      </c>
      <c r="F71" s="131">
        <f>F72+F73</f>
        <v>0</v>
      </c>
      <c r="G71" s="132">
        <f>E71*100/D71</f>
        <v>103.29571106094808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</f>
        <v>2223</v>
      </c>
      <c r="F72" s="93">
        <v>0</v>
      </c>
      <c r="G72" s="94">
        <f>E72*100/D72</f>
        <v>103.3953488372093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</f>
        <v>2591</v>
      </c>
      <c r="F74" s="131">
        <f>F75+F76</f>
        <v>302</v>
      </c>
      <c r="G74" s="132">
        <f>E74*100/D74</f>
        <v>63.97530864197531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</f>
        <v>2484</v>
      </c>
      <c r="F75" s="93">
        <v>285</v>
      </c>
      <c r="G75" s="94">
        <f t="shared" si="1"/>
        <v>63.692307692307693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</f>
        <v>107</v>
      </c>
      <c r="F76" s="93">
        <v>17</v>
      </c>
      <c r="G76" s="94">
        <f t="shared" si="1"/>
        <v>71.333333333333329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</f>
        <v>0</v>
      </c>
      <c r="F79" s="91">
        <v>0</v>
      </c>
      <c r="G79" s="94">
        <f t="shared" si="1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</f>
        <v>0</v>
      </c>
      <c r="F80" s="93">
        <v>0</v>
      </c>
      <c r="G80" s="94">
        <f t="shared" si="1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2631</v>
      </c>
      <c r="F85" s="359">
        <f>F87</f>
        <v>350</v>
      </c>
      <c r="G85" s="360">
        <f>E85*100/D85</f>
        <v>52.62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311</v>
      </c>
      <c r="F86" s="368">
        <f>F88</f>
        <v>27</v>
      </c>
      <c r="G86" s="369">
        <f t="shared" ref="G86:G107" si="2">E86*100/D86</f>
        <v>56.545454545454547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</f>
        <v>2631</v>
      </c>
      <c r="F87" s="113">
        <v>350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</f>
        <v>311</v>
      </c>
      <c r="F88" s="93">
        <v>27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</f>
        <v>74</v>
      </c>
      <c r="F89" s="93">
        <v>2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</f>
        <v>284</v>
      </c>
      <c r="F90" s="352">
        <v>40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</f>
        <v>4876</v>
      </c>
      <c r="F92" s="100">
        <v>0</v>
      </c>
      <c r="G92" s="101">
        <f>E92*100/D92</f>
        <v>121.9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</f>
        <v>306</v>
      </c>
      <c r="F93" s="98">
        <v>52</v>
      </c>
      <c r="G93" s="99">
        <f t="shared" ref="G93" si="3">E93*100/D93</f>
        <v>102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</f>
        <v>2939</v>
      </c>
      <c r="F95" s="93">
        <f>F96</f>
        <v>243</v>
      </c>
      <c r="G95" s="94">
        <f>E95*100/D95</f>
        <v>4198.5714285714284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</f>
        <v>2939</v>
      </c>
      <c r="F96" s="93">
        <v>243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</f>
        <v>9354</v>
      </c>
      <c r="F98" s="93">
        <f>F99+F100+F101+F102+F103</f>
        <v>1786</v>
      </c>
      <c r="G98" s="94">
        <f>E98*100/D98</f>
        <v>187.08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</f>
        <v>195</v>
      </c>
      <c r="F99" s="93">
        <v>27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</f>
        <v>2394</v>
      </c>
      <c r="F100" s="93">
        <v>217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</f>
        <v>5681</v>
      </c>
      <c r="F101" s="93">
        <v>1004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</f>
        <v>1084</v>
      </c>
      <c r="F102" s="93">
        <v>538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7963</v>
      </c>
      <c r="F106" s="168">
        <f>F116</f>
        <v>1904</v>
      </c>
      <c r="G106" s="179">
        <f t="shared" si="2"/>
        <v>48.46622032866707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12755</v>
      </c>
      <c r="F107" s="433">
        <f>F108</f>
        <v>2470</v>
      </c>
      <c r="G107" s="381">
        <f t="shared" si="2"/>
        <v>77.632379793061475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</f>
        <v>12755</v>
      </c>
      <c r="F108" s="100">
        <f>F109+F114+F115</f>
        <v>2470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</f>
        <v>4974</v>
      </c>
      <c r="F109" s="104">
        <f>F110+F111+F112</f>
        <v>1568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</f>
        <v>208</v>
      </c>
      <c r="F110" s="93">
        <v>25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</f>
        <v>1696</v>
      </c>
      <c r="F111" s="93">
        <v>315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</f>
        <v>3070</v>
      </c>
      <c r="F112" s="93">
        <v>1228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</f>
        <v>3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</f>
        <v>38</v>
      </c>
      <c r="F114" s="93">
        <v>3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ต.ค.59!F115+พ.ย.59!F115+ธ.ค.59!F115+ม.ค.60!F115+ก.พ.60!F115+มี.ค.60!F115+เม.ย.60!F115</f>
        <v>7743</v>
      </c>
      <c r="F115" s="111">
        <v>899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ต.ค.59!F116+พ.ย.59!F116+ธ.ค.59!F116+ม.ค.60!F116+ก.พ.60!F116+มี.ค.60!F116+เม.ย.60!F116</f>
        <v>7963</v>
      </c>
      <c r="F116" s="345">
        <f>F117+F122+F123</f>
        <v>1904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</f>
        <v>4001</v>
      </c>
      <c r="F117" s="96">
        <f>F118+F119+F120+F121</f>
        <v>1421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</f>
        <v>169</v>
      </c>
      <c r="F118" s="93">
        <v>23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</f>
        <v>1288</v>
      </c>
      <c r="F119" s="93">
        <v>260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</f>
        <v>2541</v>
      </c>
      <c r="F120" s="93">
        <v>1138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</f>
        <v>3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</f>
        <v>38</v>
      </c>
      <c r="F122" s="339">
        <v>3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</f>
        <v>3924</v>
      </c>
      <c r="F123" s="420">
        <v>480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318">
        <f>ต.ค.59!F125+พ.ย.59!F125+ธ.ค.59!F125+ม.ค.60!F125+ก.พ.60!F125+มี.ค.60!F125+เม.ย.60!F125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533</v>
      </c>
      <c r="F129" s="131">
        <f>F131</f>
        <v>73</v>
      </c>
      <c r="G129" s="132"/>
    </row>
    <row r="130" spans="1:8">
      <c r="A130" s="143"/>
      <c r="B130" s="145"/>
      <c r="C130" s="146" t="s">
        <v>9</v>
      </c>
      <c r="D130" s="144">
        <v>1</v>
      </c>
      <c r="E130" s="90">
        <f>ต.ค.59!F130+พ.ย.59!F130+ธ.ค.59!F130+ม.ค.60!F130+ก.พ.60!F130+มี.ค.60!F130+เม.ย.60!F130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90">
        <f>ต.ค.59!F131+พ.ย.59!F131+ธ.ค.59!F131+ม.ค.60!F131+ก.พ.60!F131+มี.ค.60!F131+เม.ย.60!F131</f>
        <v>533</v>
      </c>
      <c r="F131" s="93">
        <v>73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90">
        <f>ต.ค.59!F132+พ.ย.59!F132+ธ.ค.59!F132+ม.ค.60!F132+ก.พ.60!F132+มี.ค.60!F132+เม.ย.60!F132</f>
        <v>374</v>
      </c>
      <c r="F132" s="93">
        <v>51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90">
        <f>ต.ค.59!F133+พ.ย.59!F133+ธ.ค.59!F133+ม.ค.60!F133+ก.พ.60!F133+มี.ค.60!F133+เม.ย.60!F133</f>
        <v>427</v>
      </c>
      <c r="F133" s="93">
        <v>85</v>
      </c>
      <c r="G133" s="132"/>
    </row>
    <row r="134" spans="1:8">
      <c r="A134" s="116"/>
      <c r="B134" s="338"/>
      <c r="C134" s="126" t="s">
        <v>231</v>
      </c>
      <c r="D134" s="129"/>
      <c r="E134" s="155">
        <f>ต.ค.59!F134+พ.ย.59!F134+ธ.ค.59!F134+ม.ค.60!F134+ก.พ.60!F134+มี.ค.60!F134+เม.ย.60!F134</f>
        <v>165</v>
      </c>
      <c r="F134" s="93">
        <v>64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318">
        <f>ต.ค.59!F138+พ.ย.59!F138+ธ.ค.59!F138+ม.ค.60!F138+ก.พ.60!F138+มี.ค.60!F138+เม.ย.60!F138</f>
        <v>43</v>
      </c>
      <c r="F138" s="371">
        <v>0</v>
      </c>
      <c r="G138" s="372"/>
    </row>
    <row r="139" spans="1:8">
      <c r="A139" s="116"/>
      <c r="B139" s="338" t="s">
        <v>355</v>
      </c>
      <c r="C139" s="126" t="s">
        <v>3</v>
      </c>
      <c r="D139" s="129">
        <v>90</v>
      </c>
      <c r="E139" s="90">
        <f>ต.ค.59!F139+พ.ย.59!F139+ธ.ค.59!F139+ม.ค.60!F139+ก.พ.60!F139+มี.ค.60!F139+เม.ย.60!F139</f>
        <v>73</v>
      </c>
      <c r="F139" s="93">
        <v>20</v>
      </c>
      <c r="G139" s="94"/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ต.ค.59!F140+พ.ย.59!F140+ธ.ค.59!F140+ม.ค.60!F140+ก.พ.60!F140+มี.ค.60!F140+เม.ย.60!F140</f>
        <v>0</v>
      </c>
      <c r="F140" s="98">
        <v>0</v>
      </c>
      <c r="G140" s="334"/>
    </row>
    <row r="141" spans="1:8">
      <c r="A141" s="388"/>
      <c r="B141" s="389"/>
      <c r="C141" s="389"/>
      <c r="D141" s="390"/>
      <c r="E141" s="421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137:B137"/>
    <mergeCell ref="A105:B105"/>
    <mergeCell ref="A126:B126"/>
    <mergeCell ref="A127:B127"/>
    <mergeCell ref="A128:B128"/>
    <mergeCell ref="A135:B135"/>
    <mergeCell ref="A136:B13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7030A0"/>
  </sheetPr>
  <dimension ref="A1:L143"/>
  <sheetViews>
    <sheetView showGridLines="0" view="pageBreakPreview" topLeftCell="A22" zoomScaleSheetLayoutView="100" workbookViewId="0">
      <selection activeCell="E23" sqref="E23"/>
    </sheetView>
  </sheetViews>
  <sheetFormatPr defaultRowHeight="22.5"/>
  <cols>
    <col min="1" max="1" width="4" style="109" customWidth="1"/>
    <col min="2" max="2" width="83.83203125" style="89" customWidth="1"/>
    <col min="3" max="3" width="8.1640625" style="89" customWidth="1"/>
    <col min="4" max="4" width="11" style="106" bestFit="1" customWidth="1"/>
    <col min="5" max="5" width="9.83203125" style="89" bestFit="1" customWidth="1"/>
    <col min="6" max="6" width="10.1640625" style="89" bestFit="1" customWidth="1"/>
    <col min="7" max="7" width="9.1640625" style="108" customWidth="1"/>
    <col min="8" max="17" width="9.33203125" style="89" customWidth="1"/>
    <col min="18" max="16384" width="9.33203125" style="89"/>
  </cols>
  <sheetData>
    <row r="1" spans="1:7" s="157" customFormat="1" ht="23.25" customHeight="1">
      <c r="A1" s="476" t="s">
        <v>187</v>
      </c>
      <c r="B1" s="476"/>
      <c r="C1" s="476"/>
      <c r="D1" s="476"/>
      <c r="E1" s="476"/>
      <c r="F1" s="476"/>
      <c r="G1" s="476"/>
    </row>
    <row r="2" spans="1:7" s="157" customFormat="1" ht="23.25" customHeight="1">
      <c r="A2" s="476" t="s">
        <v>315</v>
      </c>
      <c r="B2" s="476"/>
      <c r="C2" s="476"/>
      <c r="D2" s="476"/>
      <c r="E2" s="476"/>
      <c r="F2" s="476"/>
      <c r="G2" s="476"/>
    </row>
    <row r="3" spans="1:7" s="157" customFormat="1" ht="23.25" customHeight="1">
      <c r="A3" s="434"/>
      <c r="B3" s="476" t="s">
        <v>383</v>
      </c>
      <c r="C3" s="476"/>
      <c r="D3" s="476"/>
      <c r="E3" s="476"/>
      <c r="F3" s="476"/>
      <c r="G3" s="476"/>
    </row>
    <row r="4" spans="1:7" s="157" customFormat="1" ht="3.75" customHeight="1">
      <c r="A4" s="434"/>
      <c r="B4" s="434"/>
      <c r="C4" s="434"/>
      <c r="D4" s="434"/>
      <c r="E4" s="434"/>
      <c r="F4" s="434"/>
      <c r="G4" s="434"/>
    </row>
    <row r="5" spans="1:7" ht="23.1" customHeight="1">
      <c r="A5" s="477" t="s">
        <v>11</v>
      </c>
      <c r="B5" s="478"/>
      <c r="C5" s="481" t="s">
        <v>1</v>
      </c>
      <c r="D5" s="483" t="s">
        <v>16</v>
      </c>
      <c r="E5" s="485" t="s">
        <v>384</v>
      </c>
      <c r="F5" s="487">
        <v>22037</v>
      </c>
      <c r="G5" s="489" t="s">
        <v>125</v>
      </c>
    </row>
    <row r="6" spans="1:7" ht="23.1" customHeight="1">
      <c r="A6" s="479"/>
      <c r="B6" s="480"/>
      <c r="C6" s="482"/>
      <c r="D6" s="484"/>
      <c r="E6" s="486"/>
      <c r="F6" s="488"/>
      <c r="G6" s="490"/>
    </row>
    <row r="7" spans="1:7" ht="23.1" customHeight="1">
      <c r="A7" s="463" t="s">
        <v>318</v>
      </c>
      <c r="B7" s="464"/>
      <c r="C7" s="172"/>
      <c r="D7" s="173"/>
      <c r="E7" s="188"/>
      <c r="F7" s="178"/>
      <c r="G7" s="179"/>
    </row>
    <row r="8" spans="1:7" ht="23.1" customHeight="1">
      <c r="A8" s="465" t="s">
        <v>189</v>
      </c>
      <c r="B8" s="466"/>
      <c r="C8" s="176"/>
      <c r="D8" s="177"/>
      <c r="E8" s="167"/>
      <c r="F8" s="178"/>
      <c r="G8" s="179"/>
    </row>
    <row r="9" spans="1:7" ht="23.1" customHeight="1">
      <c r="A9" s="467" t="s">
        <v>190</v>
      </c>
      <c r="B9" s="468"/>
      <c r="C9" s="176"/>
      <c r="D9" s="177"/>
      <c r="E9" s="167"/>
      <c r="F9" s="178"/>
      <c r="G9" s="179"/>
    </row>
    <row r="10" spans="1:7" ht="23.1" customHeight="1">
      <c r="A10" s="170"/>
      <c r="B10" s="195" t="s">
        <v>191</v>
      </c>
      <c r="C10" s="196" t="s">
        <v>3</v>
      </c>
      <c r="D10" s="197">
        <v>0</v>
      </c>
      <c r="E10" s="171"/>
      <c r="F10" s="198"/>
      <c r="G10" s="191"/>
    </row>
    <row r="11" spans="1:7" ht="23.1" customHeight="1">
      <c r="A11" s="201" t="s">
        <v>17</v>
      </c>
      <c r="B11" s="202"/>
      <c r="C11" s="203"/>
      <c r="D11" s="204"/>
      <c r="E11" s="205"/>
      <c r="F11" s="184"/>
      <c r="G11" s="206"/>
    </row>
    <row r="12" spans="1:7" s="1" customFormat="1" ht="23.1" customHeight="1">
      <c r="A12" s="199"/>
      <c r="B12" s="200" t="s">
        <v>230</v>
      </c>
      <c r="C12" s="147" t="s">
        <v>3</v>
      </c>
      <c r="D12" s="150"/>
      <c r="E12" s="130">
        <f>ต.ค.59!F12+พ.ย.59!F12+ธ.ค.59!F12+ม.ค.60!F12+ก.พ.60!F12+มี.ค.60!F12+เม.ย.60!F12+พ.ค.60!F12</f>
        <v>422</v>
      </c>
      <c r="F12" s="131">
        <v>23</v>
      </c>
      <c r="G12" s="132"/>
    </row>
    <row r="13" spans="1:7" s="1" customFormat="1" ht="23.1" customHeight="1">
      <c r="A13" s="166"/>
      <c r="B13" s="160" t="s">
        <v>4</v>
      </c>
      <c r="C13" s="95" t="s">
        <v>3</v>
      </c>
      <c r="D13" s="96"/>
      <c r="E13" s="130">
        <f>ต.ค.59!F13+พ.ย.59!F13+ธ.ค.59!F13+ม.ค.60!F13+ก.พ.60!F13+มี.ค.60!F13+เม.ย.60!F13+พ.ค.60!F13</f>
        <v>1077</v>
      </c>
      <c r="F13" s="91">
        <v>74</v>
      </c>
      <c r="G13" s="92"/>
    </row>
    <row r="14" spans="1:7" s="1" customFormat="1" ht="23.1" customHeight="1">
      <c r="A14" s="166"/>
      <c r="B14" s="160"/>
      <c r="C14" s="95" t="s">
        <v>19</v>
      </c>
      <c r="D14" s="96"/>
      <c r="E14" s="130">
        <f>ต.ค.59!F14+พ.ย.59!F14+ธ.ค.59!F14+ม.ค.60!F14+ก.พ.60!F14+มี.ค.60!F14+เม.ย.60!F14+พ.ค.60!F14</f>
        <v>1963</v>
      </c>
      <c r="F14" s="91">
        <v>136</v>
      </c>
      <c r="G14" s="92"/>
    </row>
    <row r="15" spans="1:7" s="1" customFormat="1" ht="23.1" customHeight="1">
      <c r="A15" s="166"/>
      <c r="B15" s="160" t="s">
        <v>5</v>
      </c>
      <c r="C15" s="95" t="s">
        <v>6</v>
      </c>
      <c r="D15" s="96"/>
      <c r="E15" s="130">
        <f>ต.ค.59!F15+พ.ย.59!F15+ธ.ค.59!F15+ม.ค.60!F15+ก.พ.60!F15+มี.ค.60!F15+เม.ย.60!F15+พ.ค.60!F15</f>
        <v>909</v>
      </c>
      <c r="F15" s="91">
        <v>61</v>
      </c>
      <c r="G15" s="92"/>
    </row>
    <row r="16" spans="1:7" s="1" customFormat="1" ht="23.1" customHeight="1">
      <c r="A16" s="166"/>
      <c r="B16" s="160"/>
      <c r="C16" s="95" t="s">
        <v>231</v>
      </c>
      <c r="D16" s="96"/>
      <c r="E16" s="130">
        <f>ต.ค.59!F16+พ.ย.59!F16+ธ.ค.59!F16+ม.ค.60!F16+ก.พ.60!F16+มี.ค.60!F16+เม.ย.60!F16+พ.ค.60!F16</f>
        <v>615</v>
      </c>
      <c r="F16" s="91">
        <v>53</v>
      </c>
      <c r="G16" s="92"/>
    </row>
    <row r="17" spans="1:9" s="1" customFormat="1" ht="23.1" customHeight="1">
      <c r="A17" s="166"/>
      <c r="B17" s="160" t="s">
        <v>312</v>
      </c>
      <c r="C17" s="95" t="s">
        <v>3</v>
      </c>
      <c r="D17" s="96"/>
      <c r="E17" s="130">
        <f>ต.ค.59!F17+พ.ย.59!F17+ธ.ค.59!F17+ม.ค.60!F17+ก.พ.60!F17+มี.ค.60!F17+เม.ย.60!F17+พ.ค.60!F17</f>
        <v>744</v>
      </c>
      <c r="F17" s="91">
        <v>52</v>
      </c>
      <c r="G17" s="92"/>
    </row>
    <row r="18" spans="1:9" s="1" customFormat="1" ht="23.1" customHeight="1">
      <c r="A18" s="323"/>
      <c r="B18" s="330" t="s">
        <v>311</v>
      </c>
      <c r="C18" s="325"/>
      <c r="D18" s="326"/>
      <c r="E18" s="130">
        <f>ต.ค.59!F18+พ.ย.59!F18+ธ.ค.59!F18+ม.ค.60!F18+ก.พ.60!F18+มี.ค.60!F18+เม.ย.60!F18+พ.ค.60!F18</f>
        <v>747</v>
      </c>
      <c r="F18" s="328">
        <v>52</v>
      </c>
      <c r="G18" s="329"/>
    </row>
    <row r="19" spans="1:9" s="1" customFormat="1" ht="23.1" customHeight="1">
      <c r="A19" s="323"/>
      <c r="B19" s="324" t="s">
        <v>309</v>
      </c>
      <c r="C19" s="325"/>
      <c r="D19" s="326"/>
      <c r="E19" s="130">
        <f>ต.ค.59!F19+พ.ย.59!F19+ธ.ค.59!F19+ม.ค.60!F19+ก.พ.60!F19+มี.ค.60!F19+เม.ย.60!F19+พ.ค.60!F19</f>
        <v>736</v>
      </c>
      <c r="F19" s="328">
        <v>52</v>
      </c>
      <c r="G19" s="329"/>
    </row>
    <row r="20" spans="1:9" s="1" customFormat="1" ht="23.1" customHeight="1">
      <c r="A20" s="323"/>
      <c r="B20" s="324" t="s">
        <v>310</v>
      </c>
      <c r="C20" s="325"/>
      <c r="D20" s="326"/>
      <c r="E20" s="130">
        <f>ต.ค.59!F20+พ.ย.59!F20+ธ.ค.59!F20+ม.ค.60!F20+ก.พ.60!F20+มี.ค.60!F20+เม.ย.60!F20+พ.ค.60!F20</f>
        <v>12</v>
      </c>
      <c r="F20" s="328">
        <v>0</v>
      </c>
      <c r="G20" s="329"/>
    </row>
    <row r="21" spans="1:9" ht="23.1" customHeight="1">
      <c r="A21" s="182">
        <v>1</v>
      </c>
      <c r="B21" s="207" t="s">
        <v>240</v>
      </c>
      <c r="C21" s="208"/>
      <c r="D21" s="209"/>
      <c r="E21" s="167"/>
      <c r="F21" s="178"/>
      <c r="G21" s="179"/>
    </row>
    <row r="22" spans="1:9" ht="23.1" customHeight="1">
      <c r="A22" s="139"/>
      <c r="B22" s="122" t="s">
        <v>225</v>
      </c>
      <c r="C22" s="123" t="s">
        <v>3</v>
      </c>
      <c r="D22" s="124">
        <v>900</v>
      </c>
      <c r="E22" s="130">
        <f>ต.ค.59!F22+พ.ย.59!F22+ธ.ค.59!F22+ม.ค.60!F22+ก.พ.60!F22+มี.ค.60!F22+เม.ย.60!F22+พ.ค.60!F22</f>
        <v>635</v>
      </c>
      <c r="F22" s="113">
        <f>F23</f>
        <v>73</v>
      </c>
      <c r="G22" s="114">
        <f>E22*100/D22</f>
        <v>70.555555555555557</v>
      </c>
    </row>
    <row r="23" spans="1:9" ht="23.1" customHeight="1">
      <c r="A23" s="116"/>
      <c r="B23" s="125" t="s">
        <v>211</v>
      </c>
      <c r="C23" s="126"/>
      <c r="D23" s="127"/>
      <c r="E23" s="130">
        <f>ต.ค.59!F23+พ.ย.59!F23+ธ.ค.59!F23+ม.ค.60!F23+ก.พ.60!F23+มี.ค.60!F23+เม.ย.60!F23+พ.ค.60!F23</f>
        <v>635</v>
      </c>
      <c r="F23" s="93">
        <v>73</v>
      </c>
      <c r="G23" s="94"/>
    </row>
    <row r="24" spans="1:9" ht="23.1" customHeight="1">
      <c r="A24" s="116"/>
      <c r="B24" s="125" t="s">
        <v>212</v>
      </c>
      <c r="C24" s="126"/>
      <c r="D24" s="127"/>
      <c r="E24" s="130">
        <f>ต.ค.59!F24+พ.ย.59!F24+ธ.ค.59!F24+ม.ค.60!F24+ก.พ.60!F24+มี.ค.60!F24+เม.ย.60!F24+พ.ค.60!F24</f>
        <v>425</v>
      </c>
      <c r="F24" s="93">
        <v>51</v>
      </c>
      <c r="G24" s="94"/>
    </row>
    <row r="25" spans="1:9" ht="23.1" customHeight="1">
      <c r="A25" s="116"/>
      <c r="B25" s="125" t="s">
        <v>213</v>
      </c>
      <c r="C25" s="126" t="s">
        <v>3</v>
      </c>
      <c r="D25" s="127">
        <v>900</v>
      </c>
      <c r="E25" s="130">
        <f>ต.ค.59!F25+พ.ย.59!F25+ธ.ค.59!F25+ม.ค.60!F25+ก.พ.60!F25+มี.ค.60!F25+เม.ย.60!F25+พ.ค.60!F25</f>
        <v>1901</v>
      </c>
      <c r="F25" s="93">
        <f>F26</f>
        <v>274</v>
      </c>
      <c r="G25" s="94">
        <f>E25*100/D25</f>
        <v>211.22222222222223</v>
      </c>
    </row>
    <row r="26" spans="1:9" ht="23.1" customHeight="1">
      <c r="A26" s="116"/>
      <c r="B26" s="128" t="s">
        <v>217</v>
      </c>
      <c r="C26" s="126"/>
      <c r="D26" s="127"/>
      <c r="E26" s="130">
        <f>ต.ค.59!F26+พ.ย.59!F26+ธ.ค.59!F26+ม.ค.60!F26+ก.พ.60!F26+มี.ค.60!F26+เม.ย.60!F26+พ.ค.60!F26</f>
        <v>1901</v>
      </c>
      <c r="F26" s="93">
        <v>274</v>
      </c>
      <c r="G26" s="94"/>
    </row>
    <row r="27" spans="1:9" ht="23.1" customHeight="1">
      <c r="A27" s="116"/>
      <c r="B27" s="128" t="s">
        <v>237</v>
      </c>
      <c r="C27" s="126"/>
      <c r="D27" s="127"/>
      <c r="E27" s="130">
        <f>ต.ค.59!F27+พ.ย.59!F27+ธ.ค.59!F27+ม.ค.60!F27+ก.พ.60!F27+มี.ค.60!F27+เม.ย.60!F27+พ.ค.60!F27</f>
        <v>1531</v>
      </c>
      <c r="F27" s="93">
        <v>267</v>
      </c>
      <c r="G27" s="94"/>
    </row>
    <row r="28" spans="1:9" ht="23.1" customHeight="1">
      <c r="A28" s="116"/>
      <c r="B28" s="128" t="s">
        <v>238</v>
      </c>
      <c r="C28" s="126"/>
      <c r="D28" s="127"/>
      <c r="E28" s="130">
        <f>ต.ค.59!F28+พ.ย.59!F28+ธ.ค.59!F28+ม.ค.60!F28+ก.พ.60!F28+มี.ค.60!F28+เม.ย.60!F28+พ.ค.60!F28</f>
        <v>138</v>
      </c>
      <c r="F28" s="93">
        <v>7</v>
      </c>
      <c r="G28" s="94"/>
    </row>
    <row r="29" spans="1:9" ht="23.1" customHeight="1">
      <c r="A29" s="116"/>
      <c r="B29" s="128" t="s">
        <v>214</v>
      </c>
      <c r="C29" s="126"/>
      <c r="D29" s="127"/>
      <c r="E29" s="130">
        <f>ต.ค.59!F29+พ.ย.59!F29+ธ.ค.59!F29+ม.ค.60!F29+ก.พ.60!F29+มี.ค.60!F29+เม.ย.60!F29+พ.ค.60!F29</f>
        <v>978</v>
      </c>
      <c r="F29" s="93">
        <f>F31</f>
        <v>138</v>
      </c>
      <c r="G29" s="94"/>
    </row>
    <row r="30" spans="1:9" ht="23.1" customHeight="1">
      <c r="A30" s="116"/>
      <c r="B30" s="128" t="s">
        <v>216</v>
      </c>
      <c r="C30" s="126"/>
      <c r="D30" s="127"/>
      <c r="E30" s="130">
        <f>ต.ค.59!F30+พ.ย.59!F30+ธ.ค.59!F30+ม.ค.60!F30+ก.พ.60!F30+มี.ค.60!F30+เม.ย.60!F30+พ.ค.60!F30</f>
        <v>0</v>
      </c>
      <c r="F30" s="93">
        <v>0</v>
      </c>
      <c r="G30" s="94"/>
      <c r="I30" s="106"/>
    </row>
    <row r="31" spans="1:9" ht="23.1" customHeight="1">
      <c r="A31" s="116"/>
      <c r="B31" s="128" t="s">
        <v>215</v>
      </c>
      <c r="C31" s="126"/>
      <c r="D31" s="127"/>
      <c r="E31" s="130">
        <f>ต.ค.59!F31+พ.ย.59!F31+ธ.ค.59!F31+ม.ค.60!F31+ก.พ.60!F31+มี.ค.60!F31+เม.ย.60!F31+พ.ค.60!F31</f>
        <v>978</v>
      </c>
      <c r="F31" s="93">
        <v>138</v>
      </c>
      <c r="G31" s="94"/>
    </row>
    <row r="32" spans="1:9" ht="23.1" customHeight="1">
      <c r="A32" s="116"/>
      <c r="B32" s="128" t="s">
        <v>218</v>
      </c>
      <c r="C32" s="126"/>
      <c r="D32" s="127"/>
      <c r="E32" s="130">
        <f>ต.ค.59!F32+พ.ย.59!F32+ธ.ค.59!F32+ม.ค.60!F32+ก.พ.60!F32+มี.ค.60!F32+เม.ย.60!F32+พ.ค.60!F32</f>
        <v>0</v>
      </c>
      <c r="F32" s="93">
        <v>0</v>
      </c>
      <c r="G32" s="94"/>
    </row>
    <row r="33" spans="1:9" ht="23.1" customHeight="1">
      <c r="A33" s="116"/>
      <c r="B33" s="128" t="s">
        <v>219</v>
      </c>
      <c r="C33" s="126"/>
      <c r="D33" s="127"/>
      <c r="E33" s="130">
        <f>ต.ค.59!F33+พ.ย.59!F33+ธ.ค.59!F33+ม.ค.60!F33+ก.พ.60!F33+มี.ค.60!F33+เม.ย.60!F33+พ.ค.60!F33</f>
        <v>998</v>
      </c>
      <c r="F33" s="93">
        <v>125</v>
      </c>
      <c r="G33" s="94"/>
    </row>
    <row r="34" spans="1:9" ht="23.1" customHeight="1">
      <c r="A34" s="116"/>
      <c r="B34" s="128" t="s">
        <v>220</v>
      </c>
      <c r="C34" s="126"/>
      <c r="D34" s="127"/>
      <c r="E34" s="130">
        <f>ต.ค.59!F34+พ.ย.59!F34+ธ.ค.59!F34+ม.ค.60!F34+ก.พ.60!F34+มี.ค.60!F34+เม.ย.60!F34+พ.ค.60!F34</f>
        <v>941</v>
      </c>
      <c r="F34" s="93">
        <v>149</v>
      </c>
      <c r="G34" s="94"/>
    </row>
    <row r="35" spans="1:9" ht="23.1" customHeight="1">
      <c r="A35" s="116"/>
      <c r="B35" s="128" t="s">
        <v>236</v>
      </c>
      <c r="C35" s="126"/>
      <c r="D35" s="127"/>
      <c r="E35" s="130">
        <f>ต.ค.59!F35+พ.ย.59!F35+ธ.ค.59!F35+ม.ค.60!F35+ก.พ.60!F35+มี.ค.60!F35+เม.ย.60!F35+พ.ค.60!F35</f>
        <v>4022</v>
      </c>
      <c r="F35" s="93">
        <v>403</v>
      </c>
      <c r="G35" s="94"/>
    </row>
    <row r="36" spans="1:9" ht="23.1" customHeight="1">
      <c r="A36" s="116"/>
      <c r="B36" s="125" t="s">
        <v>229</v>
      </c>
      <c r="C36" s="126" t="s">
        <v>3</v>
      </c>
      <c r="D36" s="127">
        <v>450</v>
      </c>
      <c r="E36" s="130">
        <f>ต.ค.59!F36+พ.ย.59!F36+ธ.ค.59!F36+ม.ค.60!F36+ก.พ.60!F36+มี.ค.60!F36+เม.ย.60!F36+พ.ค.60!F36</f>
        <v>315</v>
      </c>
      <c r="F36" s="93">
        <v>45</v>
      </c>
      <c r="G36" s="94">
        <f>E36*100/D36</f>
        <v>70</v>
      </c>
    </row>
    <row r="37" spans="1:9" ht="23.1" customHeight="1">
      <c r="A37" s="116"/>
      <c r="B37" s="125" t="s">
        <v>321</v>
      </c>
      <c r="C37" s="126" t="s">
        <v>3</v>
      </c>
      <c r="D37" s="127">
        <v>400</v>
      </c>
      <c r="E37" s="130">
        <f>ต.ค.59!F37+พ.ย.59!F37+ธ.ค.59!F37+ม.ค.60!F37+ก.พ.60!F37+มี.ค.60!F37+เม.ย.60!F37+พ.ค.60!F37</f>
        <v>288</v>
      </c>
      <c r="F37" s="93">
        <v>0</v>
      </c>
      <c r="G37" s="94">
        <f>E37*100/D37</f>
        <v>72</v>
      </c>
    </row>
    <row r="38" spans="1:9" ht="23.1" customHeight="1">
      <c r="A38" s="116"/>
      <c r="B38" s="125" t="s">
        <v>211</v>
      </c>
      <c r="C38" s="126"/>
      <c r="D38" s="127"/>
      <c r="E38" s="130">
        <f>ต.ค.59!F38+พ.ย.59!F38+ธ.ค.59!F38+ม.ค.60!F38+ก.พ.60!F38+มี.ค.60!F38+เม.ย.60!F38+พ.ค.60!F38</f>
        <v>287</v>
      </c>
      <c r="F38" s="93">
        <v>0</v>
      </c>
      <c r="G38" s="94"/>
    </row>
    <row r="39" spans="1:9" ht="23.1" customHeight="1">
      <c r="A39" s="116"/>
      <c r="B39" s="125" t="s">
        <v>212</v>
      </c>
      <c r="C39" s="126"/>
      <c r="D39" s="127"/>
      <c r="E39" s="130">
        <f>ต.ค.59!F39+พ.ย.59!F39+ธ.ค.59!F39+ม.ค.60!F39+ก.พ.60!F39+มี.ค.60!F39+เม.ย.60!F39+พ.ค.60!F39</f>
        <v>182</v>
      </c>
      <c r="F39" s="93">
        <v>0</v>
      </c>
      <c r="G39" s="94"/>
    </row>
    <row r="40" spans="1:9" ht="24" customHeight="1">
      <c r="A40" s="151"/>
      <c r="B40" s="152" t="s">
        <v>232</v>
      </c>
      <c r="C40" s="153" t="s">
        <v>3</v>
      </c>
      <c r="D40" s="154">
        <v>1</v>
      </c>
      <c r="E40" s="130">
        <f>ต.ค.59!F40+พ.ย.59!F40+ธ.ค.59!F40+ม.ค.60!F40+ก.พ.60!F40+มี.ค.60!F40+เม.ย.60!F40+พ.ค.60!F40</f>
        <v>1</v>
      </c>
      <c r="F40" s="98">
        <v>0</v>
      </c>
      <c r="G40" s="99">
        <f>E40*100/D40</f>
        <v>100</v>
      </c>
    </row>
    <row r="41" spans="1:9" ht="21" customHeight="1">
      <c r="A41" s="182">
        <v>2</v>
      </c>
      <c r="B41" s="207" t="s">
        <v>304</v>
      </c>
      <c r="C41" s="208"/>
      <c r="D41" s="209">
        <f>D42+D45+D48+D51</f>
        <v>146</v>
      </c>
      <c r="E41" s="167">
        <f>E43+E46+E49+E51</f>
        <v>146</v>
      </c>
      <c r="F41" s="178"/>
      <c r="G41" s="179"/>
      <c r="I41" s="106"/>
    </row>
    <row r="42" spans="1:9" ht="21" customHeight="1">
      <c r="A42" s="139"/>
      <c r="B42" s="122" t="s">
        <v>222</v>
      </c>
      <c r="C42" s="123" t="s">
        <v>3</v>
      </c>
      <c r="D42" s="124">
        <v>10</v>
      </c>
      <c r="E42" s="130">
        <f>ต.ค.59!F42+พ.ย.59!F42+ธ.ค.59!F42+ม.ค.60!F42+ก.พ.60!F42+มี.ค.60!F42+เม.ย.60!F42+พ.ค.60!F42</f>
        <v>9</v>
      </c>
      <c r="F42" s="93">
        <f>F43</f>
        <v>1</v>
      </c>
      <c r="G42" s="114">
        <f>E42*100/D42</f>
        <v>90</v>
      </c>
    </row>
    <row r="43" spans="1:9" ht="21" customHeight="1">
      <c r="A43" s="116"/>
      <c r="B43" s="125" t="s">
        <v>211</v>
      </c>
      <c r="C43" s="126"/>
      <c r="D43" s="127"/>
      <c r="E43" s="130">
        <f>ต.ค.59!F43+พ.ย.59!F43+ธ.ค.59!F43+ม.ค.60!F43+ก.พ.60!F43+มี.ค.60!F43+เม.ย.60!F43+พ.ค.60!F43</f>
        <v>9</v>
      </c>
      <c r="F43" s="93">
        <v>1</v>
      </c>
      <c r="G43" s="94"/>
    </row>
    <row r="44" spans="1:9" ht="21" customHeight="1">
      <c r="A44" s="116"/>
      <c r="B44" s="125" t="s">
        <v>212</v>
      </c>
      <c r="C44" s="126"/>
      <c r="D44" s="127"/>
      <c r="E44" s="130">
        <f>ต.ค.59!F44+พ.ย.59!F44+ธ.ค.59!F44+ม.ค.60!F44+ก.พ.60!F44+มี.ค.60!F44+เม.ย.60!F44+พ.ค.60!F44</f>
        <v>6</v>
      </c>
      <c r="F44" s="93">
        <v>1</v>
      </c>
      <c r="G44" s="94"/>
    </row>
    <row r="45" spans="1:9" ht="21" customHeight="1">
      <c r="A45" s="116"/>
      <c r="B45" s="125" t="s">
        <v>223</v>
      </c>
      <c r="C45" s="126" t="s">
        <v>3</v>
      </c>
      <c r="D45" s="127">
        <v>100</v>
      </c>
      <c r="E45" s="130">
        <f>ต.ค.59!F45+พ.ย.59!F45+ธ.ค.59!F45+ม.ค.60!F45+ก.พ.60!F45+มี.ค.60!F45+เม.ย.60!F45+พ.ค.60!F45</f>
        <v>103</v>
      </c>
      <c r="F45" s="93">
        <f>F46</f>
        <v>0</v>
      </c>
      <c r="G45" s="94">
        <f>E45*100/D45</f>
        <v>103</v>
      </c>
    </row>
    <row r="46" spans="1:9" ht="21" customHeight="1">
      <c r="A46" s="116"/>
      <c r="B46" s="125" t="s">
        <v>211</v>
      </c>
      <c r="C46" s="126"/>
      <c r="D46" s="127"/>
      <c r="E46" s="130">
        <f>ต.ค.59!F46+พ.ย.59!F46+ธ.ค.59!F46+ม.ค.60!F46+ก.พ.60!F46+มี.ค.60!F46+เม.ย.60!F46+พ.ค.60!F46</f>
        <v>103</v>
      </c>
      <c r="F46" s="93">
        <v>0</v>
      </c>
      <c r="G46" s="94"/>
    </row>
    <row r="47" spans="1:9" ht="21" customHeight="1">
      <c r="A47" s="116"/>
      <c r="B47" s="125" t="s">
        <v>212</v>
      </c>
      <c r="C47" s="126"/>
      <c r="D47" s="127"/>
      <c r="E47" s="130">
        <f>ต.ค.59!F47+พ.ย.59!F47+ธ.ค.59!F47+ม.ค.60!F47+ก.พ.60!F47+มี.ค.60!F47+เม.ย.60!F47+พ.ค.60!F47</f>
        <v>96</v>
      </c>
      <c r="F47" s="93">
        <v>0</v>
      </c>
      <c r="G47" s="94"/>
    </row>
    <row r="48" spans="1:9" ht="21" customHeight="1">
      <c r="A48" s="116"/>
      <c r="B48" s="125" t="s">
        <v>224</v>
      </c>
      <c r="C48" s="126" t="s">
        <v>3</v>
      </c>
      <c r="D48" s="127">
        <v>35</v>
      </c>
      <c r="E48" s="130">
        <f>ต.ค.59!F48+พ.ย.59!F48+ธ.ค.59!F48+ม.ค.60!F48+ก.พ.60!F48+มี.ค.60!F48+เม.ย.60!F48+พ.ค.60!F48</f>
        <v>33</v>
      </c>
      <c r="F48" s="93">
        <f>F49</f>
        <v>0</v>
      </c>
      <c r="G48" s="94">
        <f>E48*100/D48</f>
        <v>94.285714285714292</v>
      </c>
    </row>
    <row r="49" spans="1:7" ht="21" customHeight="1">
      <c r="A49" s="116"/>
      <c r="B49" s="125" t="s">
        <v>211</v>
      </c>
      <c r="C49" s="126"/>
      <c r="D49" s="127"/>
      <c r="E49" s="130">
        <f>ต.ค.59!F49+พ.ย.59!F49+ธ.ค.59!F49+ม.ค.60!F49+ก.พ.60!F49+มี.ค.60!F49+เม.ย.60!F49+พ.ค.60!F49</f>
        <v>33</v>
      </c>
      <c r="F49" s="93">
        <v>0</v>
      </c>
      <c r="G49" s="94"/>
    </row>
    <row r="50" spans="1:7" ht="21" customHeight="1">
      <c r="A50" s="116"/>
      <c r="B50" s="125" t="s">
        <v>212</v>
      </c>
      <c r="C50" s="126"/>
      <c r="D50" s="127"/>
      <c r="E50" s="130">
        <f>ต.ค.59!F50+พ.ย.59!F50+ธ.ค.59!F50+ม.ค.60!F50+ก.พ.60!F50+มี.ค.60!F50+เม.ย.60!F50+พ.ค.60!F50</f>
        <v>31</v>
      </c>
      <c r="F50" s="93">
        <v>0</v>
      </c>
      <c r="G50" s="94"/>
    </row>
    <row r="51" spans="1:7" ht="21" customHeight="1">
      <c r="A51" s="140"/>
      <c r="B51" s="136" t="s">
        <v>192</v>
      </c>
      <c r="C51" s="137" t="s">
        <v>3</v>
      </c>
      <c r="D51" s="141">
        <v>1</v>
      </c>
      <c r="E51" s="130">
        <f>ต.ค.59!F51+พ.ย.59!F51+ธ.ค.59!F51+ม.ค.60!F51+ก.พ.60!F51+มี.ค.60!F51+เม.ย.60!F51+พ.ค.60!F51</f>
        <v>1</v>
      </c>
      <c r="F51" s="142">
        <v>0</v>
      </c>
      <c r="G51" s="94">
        <f>E51*100/D51</f>
        <v>100</v>
      </c>
    </row>
    <row r="52" spans="1:7" ht="21" customHeight="1">
      <c r="A52" s="469" t="s">
        <v>194</v>
      </c>
      <c r="B52" s="470"/>
      <c r="C52" s="183"/>
      <c r="D52" s="194"/>
      <c r="E52" s="167">
        <f>E53+E54+E55</f>
        <v>39</v>
      </c>
      <c r="F52" s="168">
        <f>F53+F54+F55</f>
        <v>6</v>
      </c>
      <c r="G52" s="169"/>
    </row>
    <row r="53" spans="1:7" ht="21" customHeight="1">
      <c r="A53" s="115"/>
      <c r="B53" s="125" t="s">
        <v>233</v>
      </c>
      <c r="C53" s="126" t="s">
        <v>3</v>
      </c>
      <c r="D53" s="129"/>
      <c r="E53" s="130">
        <f>ต.ค.59!F53+พ.ย.59!F53+ธ.ค.59!F53+ม.ค.60!F53+ก.พ.60!F53+มี.ค.60!F53+เม.ย.60!F53+พ.ค.60!F53</f>
        <v>2</v>
      </c>
      <c r="F53" s="93">
        <v>2</v>
      </c>
      <c r="G53" s="92"/>
    </row>
    <row r="54" spans="1:7" ht="21" customHeight="1">
      <c r="A54" s="115"/>
      <c r="B54" s="125" t="s">
        <v>234</v>
      </c>
      <c r="C54" s="126" t="s">
        <v>3</v>
      </c>
      <c r="D54" s="129"/>
      <c r="E54" s="130">
        <f>ต.ค.59!F54+พ.ย.59!F54+ธ.ค.59!F54+ม.ค.60!F54+ก.พ.60!F54+มี.ค.60!F54+เม.ย.60!F54+พ.ค.60!F54</f>
        <v>3</v>
      </c>
      <c r="F54" s="91">
        <v>0</v>
      </c>
      <c r="G54" s="92"/>
    </row>
    <row r="55" spans="1:7" ht="21" customHeight="1">
      <c r="A55" s="133"/>
      <c r="B55" s="136" t="s">
        <v>235</v>
      </c>
      <c r="C55" s="137" t="s">
        <v>3</v>
      </c>
      <c r="D55" s="138"/>
      <c r="E55" s="130">
        <f>ต.ค.59!F55+พ.ย.59!F55+ธ.ค.59!F55+ม.ค.60!F55+ก.พ.60!F55+มี.ค.60!F55+เม.ย.60!F55+พ.ค.60!F55</f>
        <v>34</v>
      </c>
      <c r="F55" s="134">
        <v>4</v>
      </c>
      <c r="G55" s="135"/>
    </row>
    <row r="56" spans="1:7" ht="21" customHeight="1">
      <c r="A56" s="461" t="s">
        <v>322</v>
      </c>
      <c r="B56" s="462"/>
      <c r="C56" s="187"/>
      <c r="D56" s="193"/>
      <c r="E56" s="167"/>
      <c r="F56" s="178"/>
      <c r="G56" s="179"/>
    </row>
    <row r="57" spans="1:7" ht="21" customHeight="1">
      <c r="A57" s="118">
        <v>1</v>
      </c>
      <c r="B57" s="316" t="s">
        <v>198</v>
      </c>
      <c r="C57" s="337" t="s">
        <v>3</v>
      </c>
      <c r="D57" s="317">
        <v>40000</v>
      </c>
      <c r="E57" s="130">
        <f>ต.ค.59!F57+พ.ย.59!F57+ธ.ค.59!F57+ม.ค.60!F57+ก.พ.60!F57+มี.ค.60!F57+เม.ย.60!F57+พ.ค.60!F57</f>
        <v>35457</v>
      </c>
      <c r="F57" s="100">
        <v>11424</v>
      </c>
      <c r="G57" s="101">
        <f>E57*100/D57</f>
        <v>88.642499999999998</v>
      </c>
    </row>
    <row r="58" spans="1:7" ht="21" customHeight="1">
      <c r="A58" s="116">
        <v>2</v>
      </c>
      <c r="B58" s="125" t="s">
        <v>290</v>
      </c>
      <c r="C58" s="126"/>
      <c r="D58" s="129"/>
      <c r="E58" s="90"/>
      <c r="F58" s="93"/>
      <c r="G58" s="94"/>
    </row>
    <row r="59" spans="1:7" ht="21" customHeight="1">
      <c r="A59" s="116"/>
      <c r="B59" s="125" t="s">
        <v>291</v>
      </c>
      <c r="C59" s="126" t="s">
        <v>3</v>
      </c>
      <c r="D59" s="129">
        <v>2500</v>
      </c>
      <c r="E59" s="130">
        <f>ต.ค.59!F59+พ.ย.59!F59+ธ.ค.59!F59+ม.ค.60!F59+ก.พ.60!F59+มี.ค.60!F59+เม.ย.60!F59+พ.ค.60!F59</f>
        <v>0</v>
      </c>
      <c r="F59" s="93">
        <v>0</v>
      </c>
      <c r="G59" s="94">
        <f t="shared" ref="G59:G61" si="0">E59*100/D59</f>
        <v>0</v>
      </c>
    </row>
    <row r="60" spans="1:7" ht="21" customHeight="1">
      <c r="A60" s="116"/>
      <c r="B60" s="125" t="s">
        <v>292</v>
      </c>
      <c r="C60" s="126" t="s">
        <v>3</v>
      </c>
      <c r="D60" s="129">
        <v>200</v>
      </c>
      <c r="E60" s="130">
        <f>ต.ค.59!F60+พ.ย.59!F60+ธ.ค.59!F60+ม.ค.60!F60+ก.พ.60!F60+มี.ค.60!F60+เม.ย.60!F60+พ.ค.60!F60</f>
        <v>325</v>
      </c>
      <c r="F60" s="93">
        <v>0</v>
      </c>
      <c r="G60" s="94">
        <f t="shared" si="0"/>
        <v>162.5</v>
      </c>
    </row>
    <row r="61" spans="1:7" ht="21" customHeight="1">
      <c r="A61" s="117"/>
      <c r="B61" s="152" t="s">
        <v>323</v>
      </c>
      <c r="C61" s="153" t="s">
        <v>3</v>
      </c>
      <c r="D61" s="156">
        <v>15</v>
      </c>
      <c r="E61" s="130">
        <f>ต.ค.59!F61+พ.ย.59!F61+ธ.ค.59!F61+ม.ค.60!F61+ก.พ.60!F61+มี.ค.60!F61+เม.ย.60!F61+พ.ค.60!F61</f>
        <v>15</v>
      </c>
      <c r="F61" s="98">
        <v>0</v>
      </c>
      <c r="G61" s="99">
        <f t="shared" si="0"/>
        <v>100</v>
      </c>
    </row>
    <row r="62" spans="1:7" ht="21" customHeight="1">
      <c r="A62" s="461" t="s">
        <v>324</v>
      </c>
      <c r="B62" s="462"/>
      <c r="C62" s="187"/>
      <c r="D62" s="193"/>
      <c r="E62" s="167"/>
      <c r="F62" s="168"/>
      <c r="G62" s="169"/>
    </row>
    <row r="63" spans="1:7" ht="21" customHeight="1">
      <c r="A63" s="461" t="s">
        <v>325</v>
      </c>
      <c r="B63" s="462"/>
      <c r="C63" s="187"/>
      <c r="D63" s="193"/>
      <c r="E63" s="167"/>
      <c r="F63" s="168"/>
      <c r="G63" s="169"/>
    </row>
    <row r="64" spans="1:7" ht="21" customHeight="1">
      <c r="A64" s="461" t="s">
        <v>326</v>
      </c>
      <c r="B64" s="462"/>
      <c r="C64" s="187"/>
      <c r="D64" s="193"/>
      <c r="E64" s="167"/>
      <c r="F64" s="168"/>
      <c r="G64" s="169"/>
    </row>
    <row r="65" spans="1:7" ht="21" customHeight="1">
      <c r="A65" s="461" t="s">
        <v>248</v>
      </c>
      <c r="B65" s="462"/>
      <c r="C65" s="187"/>
      <c r="D65" s="193"/>
      <c r="E65" s="167"/>
      <c r="F65" s="168"/>
      <c r="G65" s="169"/>
    </row>
    <row r="66" spans="1:7" s="426" customFormat="1" ht="20.25" customHeight="1">
      <c r="A66" s="423"/>
      <c r="B66" s="145" t="s">
        <v>327</v>
      </c>
      <c r="C66" s="146" t="s">
        <v>3</v>
      </c>
      <c r="D66" s="144">
        <v>2000</v>
      </c>
      <c r="E66" s="130">
        <f>ต.ค.59!F66+พ.ย.59!F66+ธ.ค.59!F66+ม.ค.60!F66+ก.พ.60!F66+มี.ค.60!F66+เม.ย.60!F66+พ.ค.60!F66</f>
        <v>2017</v>
      </c>
      <c r="F66" s="424">
        <v>0</v>
      </c>
      <c r="G66" s="425"/>
    </row>
    <row r="67" spans="1:7" s="426" customFormat="1" ht="20.25" customHeight="1">
      <c r="A67" s="427"/>
      <c r="B67" s="125" t="s">
        <v>328</v>
      </c>
      <c r="C67" s="126"/>
      <c r="D67" s="129"/>
      <c r="E67" s="327"/>
      <c r="F67" s="428"/>
      <c r="G67" s="429"/>
    </row>
    <row r="68" spans="1:7" ht="22.5" customHeight="1">
      <c r="A68" s="461" t="s">
        <v>319</v>
      </c>
      <c r="B68" s="462"/>
      <c r="C68" s="187"/>
      <c r="D68" s="193"/>
      <c r="E68" s="167"/>
      <c r="F68" s="168"/>
      <c r="G68" s="169"/>
    </row>
    <row r="69" spans="1:7" ht="22.5" customHeight="1">
      <c r="A69" s="461" t="s">
        <v>329</v>
      </c>
      <c r="B69" s="462"/>
      <c r="C69" s="187"/>
      <c r="D69" s="193"/>
      <c r="E69" s="167"/>
      <c r="F69" s="168"/>
      <c r="G69" s="169"/>
    </row>
    <row r="70" spans="1:7" ht="22.5" customHeight="1">
      <c r="A70" s="461" t="s">
        <v>320</v>
      </c>
      <c r="B70" s="462"/>
      <c r="C70" s="187"/>
      <c r="D70" s="193"/>
      <c r="E70" s="167"/>
      <c r="F70" s="168"/>
      <c r="G70" s="169"/>
    </row>
    <row r="71" spans="1:7" ht="21" customHeight="1">
      <c r="A71" s="143"/>
      <c r="B71" s="145" t="s">
        <v>330</v>
      </c>
      <c r="C71" s="146" t="s">
        <v>3</v>
      </c>
      <c r="D71" s="144">
        <f>D72+D73</f>
        <v>2215</v>
      </c>
      <c r="E71" s="130">
        <f>ต.ค.59!F71+พ.ย.59!F71+ธ.ค.59!F71+ม.ค.60!F71+ก.พ.60!F71+มี.ค.60!F71+เม.ย.60!F71+พ.ค.60!F71</f>
        <v>2288</v>
      </c>
      <c r="F71" s="131">
        <f>F72+F73</f>
        <v>0</v>
      </c>
      <c r="G71" s="132">
        <f>E71*100/D71</f>
        <v>103.29571106094808</v>
      </c>
    </row>
    <row r="72" spans="1:7" ht="21" customHeight="1">
      <c r="A72" s="116"/>
      <c r="B72" s="338" t="s">
        <v>331</v>
      </c>
      <c r="C72" s="126" t="s">
        <v>3</v>
      </c>
      <c r="D72" s="129">
        <v>2150</v>
      </c>
      <c r="E72" s="130">
        <f>ต.ค.59!F72+พ.ย.59!F72+ธ.ค.59!F72+ม.ค.60!F72+ก.พ.60!F72+มี.ค.60!F72+เม.ย.60!F72+พ.ค.60!F72</f>
        <v>2223</v>
      </c>
      <c r="F72" s="93">
        <v>0</v>
      </c>
      <c r="G72" s="94">
        <f>E72*100/D72</f>
        <v>103.3953488372093</v>
      </c>
    </row>
    <row r="73" spans="1:7" ht="21" customHeight="1">
      <c r="A73" s="115"/>
      <c r="B73" s="125" t="s">
        <v>332</v>
      </c>
      <c r="C73" s="126" t="s">
        <v>3</v>
      </c>
      <c r="D73" s="129">
        <v>65</v>
      </c>
      <c r="E73" s="130">
        <f>ต.ค.59!F73+พ.ย.59!F73+ธ.ค.59!F73+ม.ค.60!F73+ก.พ.60!F73+มี.ค.60!F73+เม.ย.60!F73+พ.ค.60!F73</f>
        <v>65</v>
      </c>
      <c r="F73" s="91">
        <v>0</v>
      </c>
      <c r="G73" s="94">
        <f t="shared" ref="G73:G81" si="1">E73*100/D73</f>
        <v>100</v>
      </c>
    </row>
    <row r="74" spans="1:7" ht="21" customHeight="1">
      <c r="A74" s="116"/>
      <c r="B74" s="125" t="s">
        <v>333</v>
      </c>
      <c r="C74" s="126" t="s">
        <v>363</v>
      </c>
      <c r="D74" s="144">
        <f>D75+D76</f>
        <v>4050</v>
      </c>
      <c r="E74" s="130">
        <f>ต.ค.59!F74+พ.ย.59!F74+ธ.ค.59!F74+ม.ค.60!F74+ก.พ.60!F74+มี.ค.60!F74+เม.ย.60!F74+พ.ค.60!F74</f>
        <v>3118</v>
      </c>
      <c r="F74" s="131">
        <f>F75+F76</f>
        <v>527</v>
      </c>
      <c r="G74" s="132">
        <f>E74*100/D74</f>
        <v>76.987654320987659</v>
      </c>
    </row>
    <row r="75" spans="1:7" ht="21" customHeight="1">
      <c r="A75" s="116"/>
      <c r="B75" s="125" t="s">
        <v>334</v>
      </c>
      <c r="C75" s="126" t="s">
        <v>3</v>
      </c>
      <c r="D75" s="129">
        <v>3900</v>
      </c>
      <c r="E75" s="130">
        <f>ต.ค.59!F75+พ.ย.59!F75+ธ.ค.59!F75+ม.ค.60!F75+ก.พ.60!F75+มี.ค.60!F75+เม.ย.60!F75+พ.ค.60!F75</f>
        <v>2996</v>
      </c>
      <c r="F75" s="93">
        <v>512</v>
      </c>
      <c r="G75" s="94">
        <f t="shared" si="1"/>
        <v>76.820512820512818</v>
      </c>
    </row>
    <row r="76" spans="1:7" ht="21" customHeight="1">
      <c r="A76" s="116"/>
      <c r="B76" s="125" t="s">
        <v>335</v>
      </c>
      <c r="C76" s="126" t="s">
        <v>3</v>
      </c>
      <c r="D76" s="129">
        <v>150</v>
      </c>
      <c r="E76" s="130">
        <f>ต.ค.59!F76+พ.ย.59!F76+ธ.ค.59!F76+ม.ค.60!F76+ก.พ.60!F76+มี.ค.60!F76+เม.ย.60!F76+พ.ค.60!F76</f>
        <v>122</v>
      </c>
      <c r="F76" s="93">
        <v>15</v>
      </c>
      <c r="G76" s="94">
        <f t="shared" si="1"/>
        <v>81.333333333333329</v>
      </c>
    </row>
    <row r="77" spans="1:7" ht="21" customHeight="1">
      <c r="A77" s="115"/>
      <c r="B77" s="125" t="s">
        <v>336</v>
      </c>
      <c r="C77" s="126" t="s">
        <v>3</v>
      </c>
      <c r="D77" s="129">
        <f>D80+D81</f>
        <v>32</v>
      </c>
      <c r="E77" s="130">
        <f>ต.ค.59!F77+พ.ย.59!F77+ธ.ค.59!F77+ม.ค.60!F77+ก.พ.60!F77+มี.ค.60!F77+เม.ย.60!F77+พ.ค.60!F77</f>
        <v>13</v>
      </c>
      <c r="F77" s="91">
        <f>F80+F81</f>
        <v>0</v>
      </c>
      <c r="G77" s="92">
        <f>E77*100/D77</f>
        <v>40.625</v>
      </c>
    </row>
    <row r="78" spans="1:7" ht="21" customHeight="1">
      <c r="A78" s="115"/>
      <c r="B78" s="125"/>
      <c r="C78" s="126" t="s">
        <v>49</v>
      </c>
      <c r="D78" s="129">
        <f>D79</f>
        <v>1</v>
      </c>
      <c r="E78" s="130">
        <f>ต.ค.59!F78+พ.ย.59!F78+ธ.ค.59!F78+ม.ค.60!F78+ก.พ.60!F78+มี.ค.60!F78+เม.ย.60!F78+พ.ค.60!F78</f>
        <v>0</v>
      </c>
      <c r="F78" s="91">
        <f>F79</f>
        <v>0</v>
      </c>
      <c r="G78" s="92">
        <f>E78*100/D78</f>
        <v>0</v>
      </c>
    </row>
    <row r="79" spans="1:7" ht="21" customHeight="1">
      <c r="A79" s="115"/>
      <c r="B79" s="125" t="s">
        <v>196</v>
      </c>
      <c r="C79" s="126" t="s">
        <v>49</v>
      </c>
      <c r="D79" s="129">
        <v>1</v>
      </c>
      <c r="E79" s="130">
        <f>ต.ค.59!F79+พ.ย.59!F79+ธ.ค.59!F79+ม.ค.60!F79+ก.พ.60!F79+มี.ค.60!F79+เม.ย.60!F79+พ.ค.60!F79</f>
        <v>0</v>
      </c>
      <c r="F79" s="91">
        <v>0</v>
      </c>
      <c r="G79" s="94">
        <f t="shared" si="1"/>
        <v>0</v>
      </c>
    </row>
    <row r="80" spans="1:7" ht="21" customHeight="1">
      <c r="A80" s="116"/>
      <c r="B80" s="125"/>
      <c r="C80" s="126" t="s">
        <v>3</v>
      </c>
      <c r="D80" s="129">
        <v>20</v>
      </c>
      <c r="E80" s="130">
        <f>ต.ค.59!F80+พ.ย.59!F80+ธ.ค.59!F80+ม.ค.60!F80+ก.พ.60!F80+มี.ค.60!F80+เม.ย.60!F80+พ.ค.60!F80</f>
        <v>0</v>
      </c>
      <c r="F80" s="93">
        <v>0</v>
      </c>
      <c r="G80" s="94">
        <f t="shared" si="1"/>
        <v>0</v>
      </c>
    </row>
    <row r="81" spans="1:7" ht="21" customHeight="1">
      <c r="A81" s="151"/>
      <c r="B81" s="152" t="s">
        <v>197</v>
      </c>
      <c r="C81" s="153" t="s">
        <v>3</v>
      </c>
      <c r="D81" s="156">
        <v>12</v>
      </c>
      <c r="E81" s="130">
        <f>ต.ค.59!F81+พ.ย.59!F81+ธ.ค.59!F81+ม.ค.60!F81+ก.พ.60!F81+มี.ค.60!F81+เม.ย.60!F81+พ.ค.60!F81</f>
        <v>13</v>
      </c>
      <c r="F81" s="347">
        <v>0</v>
      </c>
      <c r="G81" s="99">
        <f t="shared" si="1"/>
        <v>108.33333333333333</v>
      </c>
    </row>
    <row r="82" spans="1:7" ht="19.5" customHeight="1">
      <c r="A82" s="473" t="s">
        <v>337</v>
      </c>
      <c r="B82" s="474"/>
      <c r="C82" s="172"/>
      <c r="D82" s="173"/>
      <c r="E82" s="167"/>
      <c r="F82" s="174"/>
      <c r="G82" s="175"/>
    </row>
    <row r="83" spans="1:7" ht="19.5" customHeight="1">
      <c r="A83" s="471" t="s">
        <v>344</v>
      </c>
      <c r="B83" s="471"/>
      <c r="C83" s="176"/>
      <c r="D83" s="177"/>
      <c r="E83" s="167"/>
      <c r="F83" s="178"/>
      <c r="G83" s="179"/>
    </row>
    <row r="84" spans="1:7" ht="19.5" customHeight="1">
      <c r="A84" s="475" t="s">
        <v>204</v>
      </c>
      <c r="B84" s="475"/>
      <c r="C84" s="180"/>
      <c r="D84" s="193"/>
      <c r="E84" s="167"/>
      <c r="F84" s="178"/>
      <c r="G84" s="179"/>
    </row>
    <row r="85" spans="1:7" ht="19.5" customHeight="1">
      <c r="A85" s="354"/>
      <c r="B85" s="355" t="s">
        <v>205</v>
      </c>
      <c r="C85" s="356" t="s">
        <v>3</v>
      </c>
      <c r="D85" s="357">
        <v>5000</v>
      </c>
      <c r="E85" s="358">
        <f>E87</f>
        <v>3610</v>
      </c>
      <c r="F85" s="359">
        <f>F87</f>
        <v>979</v>
      </c>
      <c r="G85" s="360">
        <f>E85*100/D85</f>
        <v>72.2</v>
      </c>
    </row>
    <row r="86" spans="1:7" ht="19.5" customHeight="1">
      <c r="A86" s="364"/>
      <c r="B86" s="365"/>
      <c r="C86" s="366" t="s">
        <v>9</v>
      </c>
      <c r="D86" s="367">
        <v>550</v>
      </c>
      <c r="E86" s="319">
        <f>E88</f>
        <v>383</v>
      </c>
      <c r="F86" s="368">
        <f>F88</f>
        <v>72</v>
      </c>
      <c r="G86" s="369">
        <f t="shared" ref="G86:G107" si="2">E86*100/D86</f>
        <v>69.63636363636364</v>
      </c>
    </row>
    <row r="87" spans="1:7" ht="19.5" customHeight="1">
      <c r="A87" s="139"/>
      <c r="B87" s="361" t="s">
        <v>357</v>
      </c>
      <c r="C87" s="362" t="s">
        <v>3</v>
      </c>
      <c r="D87" s="363">
        <v>5000</v>
      </c>
      <c r="E87" s="130">
        <f>ต.ค.59!F87+พ.ย.59!F87+ธ.ค.59!F87+ม.ค.60!F87+ก.พ.60!F87+มี.ค.60!F87+เม.ย.60!F87+พ.ค.60!F87</f>
        <v>3610</v>
      </c>
      <c r="F87" s="113">
        <v>979</v>
      </c>
      <c r="G87" s="114"/>
    </row>
    <row r="88" spans="1:7" ht="19.5" customHeight="1">
      <c r="A88" s="116"/>
      <c r="B88" s="102" t="s">
        <v>305</v>
      </c>
      <c r="C88" s="95" t="s">
        <v>9</v>
      </c>
      <c r="D88" s="320">
        <v>550</v>
      </c>
      <c r="E88" s="130">
        <f>ต.ค.59!F88+พ.ย.59!F88+ธ.ค.59!F88+ม.ค.60!F88+ก.พ.60!F88+มี.ค.60!F88+เม.ย.60!F88+พ.ค.60!F88</f>
        <v>383</v>
      </c>
      <c r="F88" s="93">
        <v>72</v>
      </c>
      <c r="G88" s="94"/>
    </row>
    <row r="89" spans="1:7" ht="19.5" customHeight="1">
      <c r="A89" s="116"/>
      <c r="B89" s="102" t="s">
        <v>306</v>
      </c>
      <c r="C89" s="95" t="s">
        <v>12</v>
      </c>
      <c r="D89" s="321"/>
      <c r="E89" s="130">
        <f>ต.ค.59!F89+พ.ย.59!F89+ธ.ค.59!F89+ม.ค.60!F89+ก.พ.60!F89+มี.ค.60!F89+เม.ย.60!F89+พ.ค.60!F89</f>
        <v>78</v>
      </c>
      <c r="F89" s="93">
        <v>4</v>
      </c>
      <c r="G89" s="94"/>
    </row>
    <row r="90" spans="1:7" ht="19.5" customHeight="1">
      <c r="A90" s="348" t="s">
        <v>307</v>
      </c>
      <c r="B90" s="349" t="s">
        <v>308</v>
      </c>
      <c r="C90" s="350" t="s">
        <v>3</v>
      </c>
      <c r="D90" s="351"/>
      <c r="E90" s="130">
        <f>ต.ค.59!F90+พ.ย.59!F90+ธ.ค.59!F90+ม.ค.60!F90+ก.พ.60!F90+มี.ค.60!F90+เม.ย.60!F90+พ.ค.60!F90</f>
        <v>300</v>
      </c>
      <c r="F90" s="352">
        <v>16</v>
      </c>
      <c r="G90" s="353"/>
    </row>
    <row r="91" spans="1:7" ht="19.5" customHeight="1">
      <c r="A91" s="472" t="s">
        <v>338</v>
      </c>
      <c r="B91" s="472"/>
      <c r="C91" s="181" t="s">
        <v>3</v>
      </c>
      <c r="D91" s="192"/>
      <c r="E91" s="167"/>
      <c r="F91" s="178"/>
      <c r="G91" s="179"/>
    </row>
    <row r="92" spans="1:7" ht="19.5" customHeight="1">
      <c r="A92" s="118"/>
      <c r="B92" s="159" t="s">
        <v>200</v>
      </c>
      <c r="C92" s="332" t="s">
        <v>3</v>
      </c>
      <c r="D92" s="333">
        <v>4000</v>
      </c>
      <c r="E92" s="130">
        <f>ต.ค.59!F92+พ.ย.59!F92+ธ.ค.59!F92+ม.ค.60!F92+ก.พ.60!F92+มี.ค.60!F92+เม.ย.60!F92+พ.ค.60!F92</f>
        <v>5331</v>
      </c>
      <c r="F92" s="100">
        <v>455</v>
      </c>
      <c r="G92" s="101">
        <f>E92*100/D92</f>
        <v>133.27500000000001</v>
      </c>
    </row>
    <row r="93" spans="1:7" ht="19.5" customHeight="1">
      <c r="A93" s="116"/>
      <c r="B93" s="189" t="s">
        <v>199</v>
      </c>
      <c r="C93" s="190" t="s">
        <v>3</v>
      </c>
      <c r="D93" s="162">
        <v>300</v>
      </c>
      <c r="E93" s="130">
        <f>ต.ค.59!F93+พ.ย.59!F93+ธ.ค.59!F93+ม.ค.60!F93+ก.พ.60!F93+มี.ค.60!F93+เม.ย.60!F93+พ.ค.60!F93</f>
        <v>306</v>
      </c>
      <c r="F93" s="98">
        <v>0</v>
      </c>
      <c r="G93" s="99">
        <f t="shared" ref="G93" si="3">E93*100/D93</f>
        <v>102</v>
      </c>
    </row>
    <row r="94" spans="1:7" ht="19.5" customHeight="1">
      <c r="A94" s="472" t="s">
        <v>339</v>
      </c>
      <c r="B94" s="472"/>
      <c r="C94" s="181" t="s">
        <v>3</v>
      </c>
      <c r="D94" s="192"/>
      <c r="E94" s="167"/>
      <c r="F94" s="178"/>
      <c r="G94" s="179"/>
    </row>
    <row r="95" spans="1:7" ht="19.5" customHeight="1">
      <c r="A95" s="118"/>
      <c r="B95" s="159" t="s">
        <v>340</v>
      </c>
      <c r="C95" s="332" t="s">
        <v>3</v>
      </c>
      <c r="D95" s="333">
        <v>70</v>
      </c>
      <c r="E95" s="130">
        <f>ต.ค.59!F95+พ.ย.59!F95+ธ.ค.59!F95+ม.ค.60!F95+ก.พ.60!F95+มี.ค.60!F95+เม.ย.60!F95+พ.ค.60!F95</f>
        <v>3481</v>
      </c>
      <c r="F95" s="93">
        <f>F96</f>
        <v>542</v>
      </c>
      <c r="G95" s="94">
        <f>E95*100/D95</f>
        <v>4972.8571428571431</v>
      </c>
    </row>
    <row r="96" spans="1:7" ht="19.5" customHeight="1">
      <c r="A96" s="116"/>
      <c r="B96" s="189" t="s">
        <v>341</v>
      </c>
      <c r="C96" s="190" t="s">
        <v>3</v>
      </c>
      <c r="D96" s="162">
        <v>70</v>
      </c>
      <c r="E96" s="130">
        <f>ต.ค.59!F96+พ.ย.59!F96+ธ.ค.59!F96+ม.ค.60!F96+ก.พ.60!F96+มี.ค.60!F96+เม.ย.60!F96+พ.ค.60!F96</f>
        <v>3481</v>
      </c>
      <c r="F96" s="93">
        <v>542</v>
      </c>
      <c r="G96" s="94"/>
    </row>
    <row r="97" spans="1:7" ht="19.5" customHeight="1">
      <c r="A97" s="116"/>
      <c r="B97" s="189" t="s">
        <v>342</v>
      </c>
      <c r="C97" s="190" t="s">
        <v>3</v>
      </c>
      <c r="D97" s="162"/>
      <c r="E97" s="130">
        <f>ต.ค.59!F97+พ.ย.59!F97+ธ.ค.59!F97+ม.ค.60!F97+ก.พ.60!F97+มี.ค.60!F97+เม.ย.60!F97+พ.ค.60!F97</f>
        <v>0</v>
      </c>
      <c r="F97" s="339">
        <v>0</v>
      </c>
      <c r="G97" s="94"/>
    </row>
    <row r="98" spans="1:7" ht="19.5" customHeight="1">
      <c r="A98" s="116"/>
      <c r="B98" s="189" t="s">
        <v>343</v>
      </c>
      <c r="C98" s="190" t="s">
        <v>3</v>
      </c>
      <c r="D98" s="129">
        <v>5000</v>
      </c>
      <c r="E98" s="130">
        <f>ต.ค.59!F98+พ.ย.59!F98+ธ.ค.59!F98+ม.ค.60!F98+ก.พ.60!F98+มี.ค.60!F98+เม.ย.60!F98+พ.ค.60!F98</f>
        <v>10972</v>
      </c>
      <c r="F98" s="93">
        <f>F99+F100+F101+F102+F103</f>
        <v>1618</v>
      </c>
      <c r="G98" s="94">
        <f>E98*100/D98</f>
        <v>219.44</v>
      </c>
    </row>
    <row r="99" spans="1:7" ht="19.5" customHeight="1">
      <c r="A99" s="116"/>
      <c r="B99" s="89" t="s">
        <v>364</v>
      </c>
      <c r="C99" s="190" t="s">
        <v>3</v>
      </c>
      <c r="D99" s="386" t="s">
        <v>239</v>
      </c>
      <c r="E99" s="130">
        <f>ต.ค.59!F99+พ.ย.59!F99+ธ.ค.59!F99+ม.ค.60!F99+ก.พ.60!F99+มี.ค.60!F99+เม.ย.60!F99+พ.ค.60!F99</f>
        <v>226</v>
      </c>
      <c r="F99" s="93">
        <v>31</v>
      </c>
      <c r="G99" s="94"/>
    </row>
    <row r="100" spans="1:7" ht="19.5" customHeight="1">
      <c r="A100" s="116"/>
      <c r="B100" s="189" t="s">
        <v>365</v>
      </c>
      <c r="C100" s="190" t="s">
        <v>3</v>
      </c>
      <c r="D100" s="385" t="s">
        <v>239</v>
      </c>
      <c r="E100" s="130">
        <f>ต.ค.59!F100+พ.ย.59!F100+ธ.ค.59!F100+ม.ค.60!F100+ก.พ.60!F100+มี.ค.60!F100+เม.ย.60!F100+พ.ค.60!F100</f>
        <v>2634</v>
      </c>
      <c r="F100" s="93">
        <v>240</v>
      </c>
      <c r="G100" s="94"/>
    </row>
    <row r="101" spans="1:7" ht="19.5" customHeight="1">
      <c r="A101" s="116"/>
      <c r="B101" s="189" t="s">
        <v>366</v>
      </c>
      <c r="C101" s="190" t="s">
        <v>3</v>
      </c>
      <c r="D101" s="386" t="s">
        <v>239</v>
      </c>
      <c r="E101" s="130">
        <f>ต.ค.59!F101+พ.ย.59!F101+ธ.ค.59!F101+ม.ค.60!F101+ก.พ.60!F101+มี.ค.60!F101+เม.ย.60!F101+พ.ค.60!F101</f>
        <v>6321</v>
      </c>
      <c r="F101" s="93">
        <v>640</v>
      </c>
      <c r="G101" s="94"/>
    </row>
    <row r="102" spans="1:7" ht="19.5" customHeight="1">
      <c r="A102" s="116"/>
      <c r="B102" s="89" t="s">
        <v>367</v>
      </c>
      <c r="C102" s="190" t="s">
        <v>3</v>
      </c>
      <c r="D102" s="386" t="s">
        <v>239</v>
      </c>
      <c r="E102" s="130">
        <f>ต.ค.59!F102+พ.ย.59!F102+ธ.ค.59!F102+ม.ค.60!F102+ก.พ.60!F102+มี.ค.60!F102+เม.ย.60!F102+พ.ค.60!F102</f>
        <v>1791</v>
      </c>
      <c r="F102" s="93">
        <v>707</v>
      </c>
      <c r="G102" s="94"/>
    </row>
    <row r="103" spans="1:7" ht="19.5" customHeight="1">
      <c r="A103" s="116"/>
      <c r="B103" s="189" t="s">
        <v>368</v>
      </c>
      <c r="C103" s="190" t="s">
        <v>3</v>
      </c>
      <c r="D103" s="385" t="s">
        <v>239</v>
      </c>
      <c r="E103" s="130">
        <f>ต.ค.59!F103+พ.ย.59!F103+ธ.ค.59!F103+ม.ค.60!F103+ก.พ.60!F103+มี.ค.60!F103+เม.ย.60!F103+พ.ค.60!F103</f>
        <v>0</v>
      </c>
      <c r="F103" s="93">
        <v>0</v>
      </c>
      <c r="G103" s="94"/>
    </row>
    <row r="104" spans="1:7" ht="19.5" customHeight="1">
      <c r="A104" s="471" t="s">
        <v>345</v>
      </c>
      <c r="B104" s="471"/>
      <c r="C104" s="176"/>
      <c r="D104" s="177"/>
      <c r="E104" s="167"/>
      <c r="F104" s="168"/>
      <c r="G104" s="169"/>
    </row>
    <row r="105" spans="1:7" ht="19.5" customHeight="1">
      <c r="A105" s="471" t="s">
        <v>346</v>
      </c>
      <c r="B105" s="471"/>
      <c r="C105" s="176"/>
      <c r="D105" s="177"/>
      <c r="E105" s="167"/>
      <c r="F105" s="168"/>
      <c r="G105" s="179"/>
    </row>
    <row r="106" spans="1:7" ht="19.5" customHeight="1">
      <c r="A106" s="182"/>
      <c r="B106" s="185" t="s">
        <v>347</v>
      </c>
      <c r="C106" s="183" t="s">
        <v>3</v>
      </c>
      <c r="D106" s="186">
        <v>16430</v>
      </c>
      <c r="E106" s="167">
        <f>E116</f>
        <v>10474</v>
      </c>
      <c r="F106" s="168">
        <f>F116</f>
        <v>2511</v>
      </c>
      <c r="G106" s="179">
        <f t="shared" si="2"/>
        <v>63.749239196591603</v>
      </c>
    </row>
    <row r="107" spans="1:7" ht="18" customHeight="1">
      <c r="A107" s="376"/>
      <c r="B107" s="377"/>
      <c r="C107" s="378" t="s">
        <v>19</v>
      </c>
      <c r="D107" s="379">
        <v>16430</v>
      </c>
      <c r="E107" s="380">
        <f>E108</f>
        <v>16093</v>
      </c>
      <c r="F107" s="433">
        <f>F108</f>
        <v>3338</v>
      </c>
      <c r="G107" s="381">
        <f t="shared" si="2"/>
        <v>97.948874010955564</v>
      </c>
    </row>
    <row r="108" spans="1:7" ht="19.5" customHeight="1">
      <c r="A108" s="340"/>
      <c r="B108" s="341" t="s">
        <v>359</v>
      </c>
      <c r="C108" s="382"/>
      <c r="D108" s="383"/>
      <c r="E108" s="130">
        <f>ต.ค.59!F108+พ.ย.59!F108+ธ.ค.59!F108+ม.ค.60!F108+ก.พ.60!F108+มี.ค.60!F108+เม.ย.60!F108+พ.ค.60!F108</f>
        <v>16093</v>
      </c>
      <c r="F108" s="100">
        <f>F109+F114+F115</f>
        <v>3338</v>
      </c>
      <c r="G108" s="101"/>
    </row>
    <row r="109" spans="1:7" ht="19.5" customHeight="1">
      <c r="A109" s="116"/>
      <c r="B109" s="163" t="s">
        <v>182</v>
      </c>
      <c r="C109" s="95"/>
      <c r="D109" s="96"/>
      <c r="E109" s="130">
        <f>ต.ค.59!F109+พ.ย.59!F109+ธ.ค.59!F109+ม.ค.60!F109+ก.พ.60!F109+มี.ค.60!F109+เม.ย.60!F109+พ.ค.60!F109</f>
        <v>7710</v>
      </c>
      <c r="F109" s="104">
        <f>F110+F111+F112</f>
        <v>2736</v>
      </c>
      <c r="G109" s="105"/>
    </row>
    <row r="110" spans="1:7" ht="19.5" customHeight="1">
      <c r="A110" s="120"/>
      <c r="B110" s="121" t="s">
        <v>184</v>
      </c>
      <c r="C110" s="95"/>
      <c r="D110" s="96"/>
      <c r="E110" s="130">
        <f>ต.ค.59!F110+พ.ย.59!F110+ธ.ค.59!F110+ม.ค.60!F110+ก.พ.60!F110+มี.ค.60!F110+เม.ย.60!F110+พ.ค.60!F110</f>
        <v>217</v>
      </c>
      <c r="F110" s="93">
        <v>9</v>
      </c>
      <c r="G110" s="94"/>
    </row>
    <row r="111" spans="1:7" ht="19.5" customHeight="1">
      <c r="A111" s="116"/>
      <c r="B111" s="121" t="s">
        <v>93</v>
      </c>
      <c r="C111" s="95"/>
      <c r="D111" s="96"/>
      <c r="E111" s="130">
        <f>ต.ค.59!F111+พ.ย.59!F111+ธ.ค.59!F111+ม.ค.60!F111+ก.พ.60!F111+มี.ค.60!F111+เม.ย.60!F111+พ.ค.60!F111</f>
        <v>2355</v>
      </c>
      <c r="F111" s="93">
        <v>659</v>
      </c>
      <c r="G111" s="94"/>
    </row>
    <row r="112" spans="1:7" ht="19.5" customHeight="1">
      <c r="A112" s="116"/>
      <c r="B112" s="121" t="s">
        <v>94</v>
      </c>
      <c r="C112" s="95"/>
      <c r="D112" s="96"/>
      <c r="E112" s="130">
        <f>ต.ค.59!F112+พ.ย.59!F112+ธ.ค.59!F112+ม.ค.60!F112+ก.พ.60!F112+มี.ค.60!F112+เม.ย.60!F112+พ.ค.60!F112</f>
        <v>5138</v>
      </c>
      <c r="F112" s="93">
        <v>2068</v>
      </c>
      <c r="G112" s="94"/>
    </row>
    <row r="113" spans="1:12" ht="19.5" customHeight="1">
      <c r="A113" s="116"/>
      <c r="B113" s="121" t="s">
        <v>186</v>
      </c>
      <c r="C113" s="95"/>
      <c r="D113" s="96"/>
      <c r="E113" s="130">
        <f>ต.ค.59!F113+พ.ย.59!F113+ธ.ค.59!F113+ม.ค.60!F113+ก.พ.60!F113+มี.ค.60!F113+เม.ย.60!F113+พ.ค.60!F113</f>
        <v>3</v>
      </c>
      <c r="F113" s="93">
        <v>0</v>
      </c>
      <c r="G113" s="94"/>
    </row>
    <row r="114" spans="1:12" ht="19.5" customHeight="1">
      <c r="A114" s="116"/>
      <c r="B114" s="163" t="s">
        <v>185</v>
      </c>
      <c r="C114" s="95"/>
      <c r="D114" s="418"/>
      <c r="E114" s="130">
        <f>ต.ค.59!F114+พ.ย.59!F114+ธ.ค.59!F114+ม.ค.60!F114+ก.พ.60!F114+มี.ค.60!F114+เม.ย.60!F114+พ.ค.60!F114</f>
        <v>40</v>
      </c>
      <c r="F114" s="93">
        <v>2</v>
      </c>
      <c r="G114" s="94"/>
    </row>
    <row r="115" spans="1:12" ht="19.5" customHeight="1">
      <c r="A115" s="117"/>
      <c r="B115" s="165" t="s">
        <v>188</v>
      </c>
      <c r="C115" s="97"/>
      <c r="D115" s="419"/>
      <c r="E115" s="155">
        <f>ต.ค.59!F115+พ.ย.59!F115+ธ.ค.59!F115+ม.ค.60!F115+ก.พ.60!F115+มี.ค.60!F115+เม.ย.60!F115+พ.ค.60!F115</f>
        <v>8343</v>
      </c>
      <c r="F115" s="111">
        <v>600</v>
      </c>
      <c r="G115" s="99"/>
    </row>
    <row r="116" spans="1:12" ht="19.5" customHeight="1">
      <c r="A116" s="340"/>
      <c r="B116" s="341" t="s">
        <v>358</v>
      </c>
      <c r="C116" s="342"/>
      <c r="D116" s="343"/>
      <c r="E116" s="318">
        <f>ต.ค.59!F116+พ.ย.59!F116+ธ.ค.59!F116+ม.ค.60!F116+ก.พ.60!F116+มี.ค.60!F116+เม.ย.60!F116+พ.ค.60!F116</f>
        <v>10474</v>
      </c>
      <c r="F116" s="345">
        <f>F117+F122+F123</f>
        <v>2511</v>
      </c>
      <c r="G116" s="346"/>
      <c r="I116" s="389"/>
      <c r="J116" s="389"/>
      <c r="K116" s="389"/>
      <c r="L116" s="389"/>
    </row>
    <row r="117" spans="1:12" ht="19.5" customHeight="1">
      <c r="A117" s="116"/>
      <c r="B117" s="163" t="s">
        <v>183</v>
      </c>
      <c r="C117" s="95"/>
      <c r="D117" s="96"/>
      <c r="E117" s="130">
        <f>ต.ค.59!F117+พ.ย.59!F117+ธ.ค.59!F117+ม.ค.60!F117+ก.พ.60!F117+มี.ค.60!F117+เม.ย.60!F117+พ.ค.60!F117</f>
        <v>6507</v>
      </c>
      <c r="F117" s="96">
        <f>F118+F119+F120+F121</f>
        <v>2506</v>
      </c>
      <c r="G117" s="94"/>
      <c r="I117" s="389"/>
      <c r="J117" s="389"/>
      <c r="K117" s="389"/>
      <c r="L117" s="389"/>
    </row>
    <row r="118" spans="1:12" ht="19.5" customHeight="1">
      <c r="A118" s="116"/>
      <c r="B118" s="121" t="s">
        <v>184</v>
      </c>
      <c r="C118" s="95"/>
      <c r="D118" s="96"/>
      <c r="E118" s="130">
        <f>ต.ค.59!F118+พ.ย.59!F118+ธ.ค.59!F118+ม.ค.60!F118+ก.พ.60!F118+มี.ค.60!F118+เม.ย.60!F118+พ.ค.60!F118</f>
        <v>178</v>
      </c>
      <c r="F118" s="93">
        <v>9</v>
      </c>
      <c r="G118" s="94"/>
      <c r="I118" s="430"/>
      <c r="J118" s="389"/>
      <c r="K118" s="389"/>
      <c r="L118" s="389"/>
    </row>
    <row r="119" spans="1:12" ht="19.5" customHeight="1">
      <c r="A119" s="116"/>
      <c r="B119" s="121" t="s">
        <v>93</v>
      </c>
      <c r="C119" s="95"/>
      <c r="D119" s="96"/>
      <c r="E119" s="130">
        <f>ต.ค.59!F119+พ.ย.59!F119+ธ.ค.59!F119+ม.ค.60!F119+ก.พ.60!F119+มี.ค.60!F119+เม.ย.60!F119+พ.ค.60!F119</f>
        <v>1875</v>
      </c>
      <c r="F119" s="93">
        <v>587</v>
      </c>
      <c r="G119" s="94"/>
      <c r="I119" s="430"/>
      <c r="J119" s="389"/>
      <c r="K119" s="389"/>
      <c r="L119" s="389"/>
    </row>
    <row r="120" spans="1:12" ht="19.5" customHeight="1">
      <c r="A120" s="116"/>
      <c r="B120" s="121" t="s">
        <v>94</v>
      </c>
      <c r="C120" s="95"/>
      <c r="D120" s="96"/>
      <c r="E120" s="130">
        <f>ต.ค.59!F120+พ.ย.59!F120+ธ.ค.59!F120+ม.ค.60!F120+ก.พ.60!F120+มี.ค.60!F120+เม.ย.60!F120+พ.ค.60!F120</f>
        <v>4451</v>
      </c>
      <c r="F120" s="93">
        <v>1910</v>
      </c>
      <c r="G120" s="94"/>
      <c r="I120" s="430"/>
      <c r="J120" s="389"/>
      <c r="K120" s="389"/>
      <c r="L120" s="389"/>
    </row>
    <row r="121" spans="1:12" ht="19.5" customHeight="1">
      <c r="A121" s="116"/>
      <c r="B121" s="121" t="s">
        <v>186</v>
      </c>
      <c r="C121" s="95"/>
      <c r="D121" s="96"/>
      <c r="E121" s="130">
        <f>ต.ค.59!F121+พ.ย.59!F121+ธ.ค.59!F121+ม.ค.60!F121+ก.พ.60!F121+มี.ค.60!F121+เม.ย.60!F121+พ.ค.60!F121</f>
        <v>3</v>
      </c>
      <c r="F121" s="93">
        <v>0</v>
      </c>
      <c r="G121" s="94"/>
      <c r="I121" s="430"/>
      <c r="J121" s="389"/>
      <c r="K121" s="389"/>
      <c r="L121" s="389"/>
    </row>
    <row r="122" spans="1:12" ht="19.5" customHeight="1">
      <c r="A122" s="116"/>
      <c r="B122" s="163" t="s">
        <v>185</v>
      </c>
      <c r="C122" s="95"/>
      <c r="D122" s="96"/>
      <c r="E122" s="130">
        <f>ต.ค.59!F122+พ.ย.59!F122+ธ.ค.59!F122+ม.ค.60!F122+ก.พ.60!F122+มี.ค.60!F122+เม.ย.60!F122+พ.ค.60!F122</f>
        <v>40</v>
      </c>
      <c r="F122" s="339">
        <v>2</v>
      </c>
      <c r="G122" s="94"/>
      <c r="I122" s="430"/>
      <c r="J122" s="389"/>
      <c r="K122" s="389"/>
      <c r="L122" s="389"/>
    </row>
    <row r="123" spans="1:12" ht="19.5" customHeight="1">
      <c r="A123" s="119"/>
      <c r="B123" s="164" t="s">
        <v>188</v>
      </c>
      <c r="C123" s="148"/>
      <c r="D123" s="149"/>
      <c r="E123" s="130">
        <f>ต.ค.59!F123+พ.ย.59!F123+ธ.ค.59!F123+ม.ค.60!F123+ก.พ.60!F123+มี.ค.60!F123+เม.ย.60!F123+พ.ค.60!F123</f>
        <v>3927</v>
      </c>
      <c r="F123" s="420">
        <v>3</v>
      </c>
      <c r="G123" s="112"/>
      <c r="I123" s="430"/>
      <c r="J123" s="389"/>
      <c r="K123" s="389"/>
      <c r="L123" s="389"/>
    </row>
    <row r="124" spans="1:12" ht="18" customHeight="1">
      <c r="A124" s="375"/>
      <c r="B124" s="393" t="s">
        <v>313</v>
      </c>
      <c r="C124" s="394"/>
      <c r="D124" s="394"/>
      <c r="E124" s="394"/>
      <c r="F124" s="394"/>
      <c r="G124" s="394"/>
      <c r="I124" s="389"/>
      <c r="J124" s="389"/>
      <c r="K124" s="389"/>
      <c r="L124" s="389"/>
    </row>
    <row r="125" spans="1:12" ht="19.5" customHeight="1">
      <c r="A125" s="387"/>
      <c r="B125" s="396" t="s">
        <v>314</v>
      </c>
      <c r="C125" s="397" t="s">
        <v>3</v>
      </c>
      <c r="D125" s="397">
        <v>400</v>
      </c>
      <c r="E125" s="318">
        <f>ต.ค.59!F125+พ.ย.59!F125+ธ.ค.59!F125+ม.ค.60!F125+ก.พ.60!F125+มี.ค.60!F125+เม.ย.60!F125+พ.ค.60!F125</f>
        <v>800</v>
      </c>
      <c r="F125" s="399" t="s">
        <v>378</v>
      </c>
      <c r="G125" s="398">
        <f>E125*100/D125</f>
        <v>200</v>
      </c>
    </row>
    <row r="126" spans="1:12">
      <c r="A126" s="461" t="s">
        <v>348</v>
      </c>
      <c r="B126" s="462"/>
      <c r="C126" s="187"/>
      <c r="D126" s="193"/>
      <c r="E126" s="167"/>
      <c r="F126" s="168"/>
      <c r="G126" s="169"/>
    </row>
    <row r="127" spans="1:12">
      <c r="A127" s="461" t="s">
        <v>349</v>
      </c>
      <c r="B127" s="462"/>
      <c r="C127" s="187"/>
      <c r="D127" s="193"/>
      <c r="E127" s="167"/>
      <c r="F127" s="168"/>
      <c r="G127" s="169"/>
    </row>
    <row r="128" spans="1:12">
      <c r="A128" s="461" t="s">
        <v>350</v>
      </c>
      <c r="B128" s="462"/>
      <c r="C128" s="187"/>
      <c r="D128" s="193"/>
      <c r="E128" s="167"/>
      <c r="F128" s="168"/>
      <c r="G128" s="169"/>
    </row>
    <row r="129" spans="1:8">
      <c r="A129" s="143"/>
      <c r="B129" s="145" t="s">
        <v>351</v>
      </c>
      <c r="C129" s="146" t="s">
        <v>3</v>
      </c>
      <c r="D129" s="144">
        <v>900</v>
      </c>
      <c r="E129" s="344">
        <f>E131</f>
        <v>606</v>
      </c>
      <c r="F129" s="131">
        <f>F131</f>
        <v>73</v>
      </c>
      <c r="G129" s="132"/>
    </row>
    <row r="130" spans="1:8">
      <c r="A130" s="143"/>
      <c r="B130" s="145"/>
      <c r="C130" s="146" t="s">
        <v>9</v>
      </c>
      <c r="D130" s="144">
        <v>1</v>
      </c>
      <c r="E130" s="90">
        <f>ต.ค.59!F130+พ.ย.59!F130+ธ.ค.59!F130+ม.ค.60!F130+ก.พ.60!F130+มี.ค.60!F130+เม.ย.60!F130+พ.ค.60!F130</f>
        <v>0</v>
      </c>
      <c r="F130" s="131">
        <v>0</v>
      </c>
      <c r="G130" s="132"/>
    </row>
    <row r="131" spans="1:8">
      <c r="A131" s="143"/>
      <c r="B131" s="145" t="s">
        <v>361</v>
      </c>
      <c r="C131" s="146" t="s">
        <v>3</v>
      </c>
      <c r="D131" s="144"/>
      <c r="E131" s="90">
        <f>ต.ค.59!F131+พ.ย.59!F131+ธ.ค.59!F131+ม.ค.60!F131+ก.พ.60!F131+มี.ค.60!F131+เม.ย.60!F131+พ.ค.60!F131</f>
        <v>606</v>
      </c>
      <c r="F131" s="93">
        <v>73</v>
      </c>
      <c r="G131" s="132"/>
    </row>
    <row r="132" spans="1:8">
      <c r="A132" s="143"/>
      <c r="B132" s="338" t="s">
        <v>362</v>
      </c>
      <c r="C132" s="146" t="s">
        <v>3</v>
      </c>
      <c r="D132" s="144"/>
      <c r="E132" s="90">
        <f>ต.ค.59!F132+พ.ย.59!F132+ธ.ค.59!F132+ม.ค.60!F132+ก.พ.60!F132+มี.ค.60!F132+เม.ย.60!F132+พ.ค.60!F132</f>
        <v>425</v>
      </c>
      <c r="F132" s="93">
        <v>51</v>
      </c>
      <c r="G132" s="132"/>
    </row>
    <row r="133" spans="1:8">
      <c r="A133" s="143"/>
      <c r="B133" s="145" t="s">
        <v>360</v>
      </c>
      <c r="C133" s="146" t="s">
        <v>6</v>
      </c>
      <c r="D133" s="144"/>
      <c r="E133" s="90">
        <f>ต.ค.59!F133+พ.ย.59!F133+ธ.ค.59!F133+ม.ค.60!F133+ก.พ.60!F133+มี.ค.60!F133+เม.ย.60!F133+พ.ค.60!F133</f>
        <v>489</v>
      </c>
      <c r="F133" s="93">
        <v>62</v>
      </c>
      <c r="G133" s="132"/>
    </row>
    <row r="134" spans="1:8">
      <c r="A134" s="116"/>
      <c r="B134" s="338"/>
      <c r="C134" s="126" t="s">
        <v>231</v>
      </c>
      <c r="D134" s="129"/>
      <c r="E134" s="155">
        <f>ต.ค.59!F134+พ.ย.59!F134+ธ.ค.59!F134+ม.ค.60!F134+ก.พ.60!F134+มี.ค.60!F134+เม.ย.60!F134+พ.ค.60!F134</f>
        <v>218</v>
      </c>
      <c r="F134" s="93">
        <v>53</v>
      </c>
      <c r="G134" s="94"/>
    </row>
    <row r="135" spans="1:8">
      <c r="A135" s="461" t="s">
        <v>352</v>
      </c>
      <c r="B135" s="462"/>
      <c r="C135" s="187"/>
      <c r="D135" s="193"/>
      <c r="E135" s="167"/>
      <c r="F135" s="168"/>
      <c r="G135" s="169"/>
    </row>
    <row r="136" spans="1:8">
      <c r="A136" s="461" t="s">
        <v>353</v>
      </c>
      <c r="B136" s="462"/>
      <c r="C136" s="187"/>
      <c r="D136" s="193"/>
      <c r="E136" s="167"/>
      <c r="F136" s="168"/>
      <c r="G136" s="169"/>
    </row>
    <row r="137" spans="1:8">
      <c r="A137" s="461" t="s">
        <v>354</v>
      </c>
      <c r="B137" s="462"/>
      <c r="C137" s="187"/>
      <c r="D137" s="193"/>
      <c r="E137" s="167"/>
      <c r="F137" s="168"/>
      <c r="G137" s="169"/>
    </row>
    <row r="138" spans="1:8">
      <c r="A138" s="373"/>
      <c r="B138" s="374" t="s">
        <v>353</v>
      </c>
      <c r="C138" s="370" t="s">
        <v>3</v>
      </c>
      <c r="D138" s="317">
        <v>110</v>
      </c>
      <c r="E138" s="318">
        <f>E139+E140</f>
        <v>110</v>
      </c>
      <c r="F138" s="371">
        <v>0</v>
      </c>
      <c r="G138" s="94">
        <f>E138*100/D138</f>
        <v>100</v>
      </c>
    </row>
    <row r="139" spans="1:8">
      <c r="A139" s="116"/>
      <c r="B139" s="338" t="s">
        <v>355</v>
      </c>
      <c r="C139" s="126" t="s">
        <v>3</v>
      </c>
      <c r="D139" s="129">
        <v>90</v>
      </c>
      <c r="E139" s="90">
        <f>ต.ค.59!F139+พ.ย.59!F139+ธ.ค.59!F139+ม.ค.60!F139+ก.พ.60!F139+มี.ค.60!F139+เม.ย.60!F139+พ.ค.60!F139</f>
        <v>90</v>
      </c>
      <c r="F139" s="93">
        <v>17</v>
      </c>
      <c r="G139" s="94">
        <f>E139*100/D139</f>
        <v>100</v>
      </c>
    </row>
    <row r="140" spans="1:8">
      <c r="A140" s="335"/>
      <c r="B140" s="336" t="s">
        <v>356</v>
      </c>
      <c r="C140" s="350" t="s">
        <v>3</v>
      </c>
      <c r="D140" s="156">
        <v>20</v>
      </c>
      <c r="E140" s="155">
        <f>ต.ค.59!F140+พ.ย.59!F140+ธ.ค.59!F140+ม.ค.60!F140+ก.พ.60!F140+มี.ค.60!F140+เม.ย.60!F140+พ.ค.60!F140</f>
        <v>20</v>
      </c>
      <c r="F140" s="98">
        <v>20</v>
      </c>
      <c r="G140" s="94">
        <f>E140*100/D140</f>
        <v>100</v>
      </c>
    </row>
    <row r="141" spans="1:8">
      <c r="A141" s="388"/>
      <c r="B141" s="389"/>
      <c r="C141" s="389"/>
      <c r="D141" s="390"/>
      <c r="E141" s="421"/>
      <c r="F141" s="389"/>
      <c r="G141" s="392"/>
      <c r="H141" s="389"/>
    </row>
    <row r="142" spans="1:8">
      <c r="A142" s="388"/>
      <c r="B142" s="389"/>
      <c r="C142" s="389"/>
      <c r="D142" s="390"/>
      <c r="E142" s="389"/>
      <c r="F142" s="389"/>
      <c r="G142" s="392"/>
      <c r="H142" s="389"/>
    </row>
    <row r="143" spans="1:8">
      <c r="A143" s="388"/>
      <c r="B143" s="389"/>
      <c r="C143" s="389"/>
      <c r="D143" s="390"/>
      <c r="E143" s="389"/>
      <c r="F143" s="389"/>
      <c r="G143" s="392"/>
      <c r="H143" s="389"/>
    </row>
  </sheetData>
  <mergeCells count="34">
    <mergeCell ref="A62:B62"/>
    <mergeCell ref="A1:G1"/>
    <mergeCell ref="A2:G2"/>
    <mergeCell ref="B3:G3"/>
    <mergeCell ref="A5:B6"/>
    <mergeCell ref="C5:C6"/>
    <mergeCell ref="D5:D6"/>
    <mergeCell ref="E5:E6"/>
    <mergeCell ref="F5:F6"/>
    <mergeCell ref="G5:G6"/>
    <mergeCell ref="A7:B7"/>
    <mergeCell ref="A8:B8"/>
    <mergeCell ref="A9:B9"/>
    <mergeCell ref="A52:B52"/>
    <mergeCell ref="A56:B56"/>
    <mergeCell ref="A104:B104"/>
    <mergeCell ref="A63:B63"/>
    <mergeCell ref="A64:B64"/>
    <mergeCell ref="A65:B65"/>
    <mergeCell ref="A68:B68"/>
    <mergeCell ref="A69:B69"/>
    <mergeCell ref="A70:B70"/>
    <mergeCell ref="A82:B82"/>
    <mergeCell ref="A83:B83"/>
    <mergeCell ref="A84:B84"/>
    <mergeCell ref="A91:B91"/>
    <mergeCell ref="A94:B94"/>
    <mergeCell ref="A137:B137"/>
    <mergeCell ref="A105:B105"/>
    <mergeCell ref="A126:B126"/>
    <mergeCell ref="A127:B127"/>
    <mergeCell ref="A128:B128"/>
    <mergeCell ref="A135:B135"/>
    <mergeCell ref="A136:B136"/>
  </mergeCells>
  <printOptions horizontalCentered="1"/>
  <pageMargins left="0.32" right="0.23" top="0.67" bottom="0.45" header="0.52" footer="0.26"/>
  <pageSetup paperSize="9" scale="87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17</vt:i4>
      </vt:variant>
      <vt:variant>
        <vt:lpstr>ช่วงที่มีชื่อ</vt:lpstr>
      </vt:variant>
      <vt:variant>
        <vt:i4>25</vt:i4>
      </vt:variant>
    </vt:vector>
  </HeadingPairs>
  <TitlesOfParts>
    <vt:vector size="42" baseType="lpstr">
      <vt:lpstr>สรุปผลงานสำคัญ-สะสมรายเดือน</vt:lpstr>
      <vt:lpstr>ต.ค.59</vt:lpstr>
      <vt:lpstr>พ.ย.59</vt:lpstr>
      <vt:lpstr>ธ.ค.59</vt:lpstr>
      <vt:lpstr>ม.ค.60</vt:lpstr>
      <vt:lpstr>ก.พ.60</vt:lpstr>
      <vt:lpstr>มี.ค.60</vt:lpstr>
      <vt:lpstr>เม.ย.60</vt:lpstr>
      <vt:lpstr>พ.ค.60</vt:lpstr>
      <vt:lpstr>มิ.ย.60</vt:lpstr>
      <vt:lpstr>ก.ค.60</vt:lpstr>
      <vt:lpstr>ส.ค.60</vt:lpstr>
      <vt:lpstr>ก.ย.60</vt:lpstr>
      <vt:lpstr>แยกsjc</vt:lpstr>
      <vt:lpstr>ต่างด้าว</vt:lpstr>
      <vt:lpstr>เป้าหมาย</vt:lpstr>
      <vt:lpstr>Sheet3</vt:lpstr>
      <vt:lpstr>ก.ค.60!Print_Area</vt:lpstr>
      <vt:lpstr>ก.พ.60!Print_Area</vt:lpstr>
      <vt:lpstr>ก.ย.60!Print_Area</vt:lpstr>
      <vt:lpstr>ต.ค.59!Print_Area</vt:lpstr>
      <vt:lpstr>ธ.ค.59!Print_Area</vt:lpstr>
      <vt:lpstr>พ.ค.60!Print_Area</vt:lpstr>
      <vt:lpstr>พ.ย.59!Print_Area</vt:lpstr>
      <vt:lpstr>ม.ค.60!Print_Area</vt:lpstr>
      <vt:lpstr>มิ.ย.60!Print_Area</vt:lpstr>
      <vt:lpstr>มี.ค.60!Print_Area</vt:lpstr>
      <vt:lpstr>เม.ย.60!Print_Area</vt:lpstr>
      <vt:lpstr>ส.ค.60!Print_Area</vt:lpstr>
      <vt:lpstr>ก.ค.60!Print_Titles</vt:lpstr>
      <vt:lpstr>ก.พ.60!Print_Titles</vt:lpstr>
      <vt:lpstr>ก.ย.60!Print_Titles</vt:lpstr>
      <vt:lpstr>ต.ค.59!Print_Titles</vt:lpstr>
      <vt:lpstr>ธ.ค.59!Print_Titles</vt:lpstr>
      <vt:lpstr>พ.ค.60!Print_Titles</vt:lpstr>
      <vt:lpstr>พ.ย.59!Print_Titles</vt:lpstr>
      <vt:lpstr>ม.ค.60!Print_Titles</vt:lpstr>
      <vt:lpstr>มิ.ย.60!Print_Titles</vt:lpstr>
      <vt:lpstr>มี.ค.60!Print_Titles</vt:lpstr>
      <vt:lpstr>เม.ย.60!Print_Titles</vt:lpstr>
      <vt:lpstr>ส.ค.60!Print_Titles</vt:lpstr>
      <vt:lpstr>'สรุปผลงานสำคัญ-สะสมรายเดือน'!Print_Titles</vt:lpstr>
    </vt:vector>
  </TitlesOfParts>
  <Company>DOE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comadmin</dc:creator>
  <cp:lastModifiedBy>Mr.Robin ThaiSaKonWindows Se7en V5</cp:lastModifiedBy>
  <cp:lastPrinted>2017-10-12T04:26:59Z</cp:lastPrinted>
  <dcterms:created xsi:type="dcterms:W3CDTF">2006-01-11T02:50:52Z</dcterms:created>
  <dcterms:modified xsi:type="dcterms:W3CDTF">2018-03-28T02:54:06Z</dcterms:modified>
</cp:coreProperties>
</file>